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pivotCache/pivotCacheDefinition16.xml" ContentType="application/vnd.openxmlformats-officedocument.spreadsheetml.pivotCacheDefinition+xml"/>
  <Override PartName="/xl/pivotCache/pivotCacheDefinition17.xml" ContentType="application/vnd.openxmlformats-officedocument.spreadsheetml.pivotCacheDefinition+xml"/>
  <Override PartName="/xl/pivotCache/pivotCacheDefinition18.xml" ContentType="application/vnd.openxmlformats-officedocument.spreadsheetml.pivotCacheDefinition+xml"/>
  <Override PartName="/xl/pivotCache/pivotCacheDefinition19.xml" ContentType="application/vnd.openxmlformats-officedocument.spreadsheetml.pivotCacheDefinition+xml"/>
  <Override PartName="/xl/pivotCache/pivotCacheDefinition20.xml" ContentType="application/vnd.openxmlformats-officedocument.spreadsheetml.pivotCacheDefinition+xml"/>
  <Override PartName="/xl/pivotCache/pivotCacheDefinition21.xml" ContentType="application/vnd.openxmlformats-officedocument.spreadsheetml.pivotCacheDefinition+xml"/>
  <Override PartName="/xl/pivotCache/pivotCacheDefinition22.xml" ContentType="application/vnd.openxmlformats-officedocument.spreadsheetml.pivotCacheDefinition+xml"/>
  <Override PartName="/xl/pivotCache/pivotCacheDefinition23.xml" ContentType="application/vnd.openxmlformats-officedocument.spreadsheetml.pivotCacheDefinition+xml"/>
  <Override PartName="/xl/pivotCache/pivotCacheDefinition24.xml" ContentType="application/vnd.openxmlformats-officedocument.spreadsheetml.pivotCacheDefinition+xml"/>
  <Override PartName="/xl/pivotCache/pivotCacheDefinition25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drawings/drawing4.xml" ContentType="application/vnd.openxmlformats-officedocument.drawing+xml"/>
  <Override PartName="/xl/slicers/slicer4.xml" ContentType="application/vnd.ms-excel.slicer+xml"/>
  <Override PartName="/xl/pivotTables/pivotTable23.xml" ContentType="application/vnd.openxmlformats-officedocument.spreadsheetml.pivotTable+xml"/>
  <Override PartName="/xl/drawings/drawing5.xml" ContentType="application/vnd.openxmlformats-officedocument.drawing+xml"/>
  <Override PartName="/xl/slicers/slicer5.xml" ContentType="application/vnd.ms-excel.slicer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Yamile\Documents\Documentos YP\FIG 2021\AT\2 Educacion Financiera\SEPS 2021 REPORTES\Reportes aula 2021\"/>
    </mc:Choice>
  </mc:AlternateContent>
  <bookViews>
    <workbookView xWindow="0" yWindow="0" windowWidth="23040" windowHeight="10452" firstSheet="2" activeTab="2"/>
  </bookViews>
  <sheets>
    <sheet name="Finalización" sheetId="1" r:id="rId1"/>
    <sheet name="Calificaciones" sheetId="2" r:id="rId2"/>
    <sheet name="Finalizado al menos 1" sheetId="3" r:id="rId3"/>
    <sheet name="Cursos finalizados" sheetId="6" r:id="rId4"/>
    <sheet name="Finalizado al menos 1 - genero" sheetId="5" r:id="rId5"/>
    <sheet name="Cursos finalizados - genero" sheetId="7" r:id="rId6"/>
    <sheet name="Analisis de Calificaciones" sheetId="4" r:id="rId7"/>
    <sheet name="Satisfaccion" sheetId="8" r:id="rId8"/>
    <sheet name="Nivel de Satisfaccion" sheetId="9" r:id="rId9"/>
    <sheet name="Respuestas" sheetId="10" r:id="rId10"/>
  </sheets>
  <definedNames>
    <definedName name="_xlcn.WorksheetConnection_Informeconsolidadobase.xlsxCalificaciones1" hidden="1">Calificaciones[]</definedName>
    <definedName name="_xlcn.WorksheetConnection_Libro1Finalizacion1" hidden="1">Finalizacion[]</definedName>
    <definedName name="SegmentaciónDeDatos_Aula">#N/A</definedName>
    <definedName name="SegmentaciónDeDatos_Aula1">#N/A</definedName>
    <definedName name="SegmentaciónDeDatos_Aula2">#N/A</definedName>
    <definedName name="SegmentaciónDeDatos_Aula3">#N/A</definedName>
    <definedName name="SegmentaciónDeDatos_Género">#N/A</definedName>
    <definedName name="SegmentaciónDeDatos_Socio">#N/A</definedName>
    <definedName name="SegmentaciónDeDatos_Socio1">#N/A</definedName>
  </definedNames>
  <calcPr calcId="191028"/>
  <pivotCaches>
    <pivotCache cacheId="25" r:id="rId11"/>
    <pivotCache cacheId="26" r:id="rId12"/>
    <pivotCache cacheId="27" r:id="rId13"/>
    <pivotCache cacheId="28" r:id="rId14"/>
    <pivotCache cacheId="29" r:id="rId15"/>
    <pivotCache cacheId="30" r:id="rId16"/>
    <pivotCache cacheId="31" r:id="rId17"/>
    <pivotCache cacheId="32" r:id="rId18"/>
    <pivotCache cacheId="33" r:id="rId19"/>
    <pivotCache cacheId="34" r:id="rId20"/>
    <pivotCache cacheId="35" r:id="rId21"/>
    <pivotCache cacheId="36" r:id="rId22"/>
    <pivotCache cacheId="37" r:id="rId23"/>
    <pivotCache cacheId="38" r:id="rId24"/>
    <pivotCache cacheId="39" r:id="rId25"/>
    <pivotCache cacheId="40" r:id="rId26"/>
    <pivotCache cacheId="41" r:id="rId27"/>
    <pivotCache cacheId="42" r:id="rId28"/>
    <pivotCache cacheId="43" r:id="rId29"/>
    <pivotCache cacheId="44" r:id="rId30"/>
    <pivotCache cacheId="45" r:id="rId31"/>
    <pivotCache cacheId="46" r:id="rId32"/>
    <pivotCache cacheId="47" r:id="rId33"/>
  </pivotCaches>
  <extLst>
    <ext xmlns:x14="http://schemas.microsoft.com/office/spreadsheetml/2009/9/main" uri="{876F7934-8845-4945-9796-88D515C7AA90}">
      <x14:pivotCaches>
        <pivotCache cacheId="48" r:id="rId34"/>
        <pivotCache cacheId="49" r:id="rId35"/>
      </x14:pivotCaches>
    </ext>
    <ext xmlns:x14="http://schemas.microsoft.com/office/spreadsheetml/2009/9/main" uri="{BBE1A952-AA13-448e-AADC-164F8A28A991}">
      <x14:slicerCaches>
        <x14:slicerCache r:id="rId36"/>
        <x14:slicerCache r:id="rId37"/>
        <x14:slicerCache r:id="rId38"/>
        <x14:slicerCache r:id="rId39"/>
        <x14:slicerCache r:id="rId40"/>
        <x14:slicerCache r:id="rId41"/>
        <x14:slicerCache r:id="rId4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lizacion" name="Finalizacion" connection="WorksheetConnection_Libro1!Finalizacion"/>
          <x15:modelTable id="Calificaciones" name="Calificaciones" connection="WorksheetConnection_Informe consolidado - base.xlsx!Calificacione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51" i="2" l="1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AA51" i="2"/>
  <c r="AA52" i="2"/>
  <c r="AA53" i="2"/>
  <c r="AA54" i="2"/>
  <c r="AA55" i="2"/>
  <c r="AA56" i="2"/>
  <c r="AA57" i="2"/>
  <c r="AA58" i="2"/>
  <c r="AA59" i="2"/>
  <c r="AD59" i="2" s="1"/>
  <c r="AA60" i="2"/>
  <c r="AA61" i="2"/>
  <c r="AA62" i="2"/>
  <c r="AA63" i="2"/>
  <c r="AA64" i="2"/>
  <c r="AA65" i="2"/>
  <c r="AA66" i="2"/>
  <c r="AA67" i="2"/>
  <c r="AA68" i="2"/>
  <c r="AA69" i="2"/>
  <c r="AA70" i="2"/>
  <c r="AA71" i="2"/>
  <c r="AD71" i="2" s="1"/>
  <c r="AA72" i="2"/>
  <c r="AA73" i="2"/>
  <c r="AA74" i="2"/>
  <c r="AA75" i="2"/>
  <c r="AA76" i="2"/>
  <c r="AA77" i="2"/>
  <c r="AA78" i="2"/>
  <c r="AA79" i="2"/>
  <c r="AA80" i="2"/>
  <c r="AA81" i="2"/>
  <c r="AA82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C51" i="2"/>
  <c r="AC52" i="2"/>
  <c r="AC56" i="2"/>
  <c r="AC57" i="2"/>
  <c r="AC59" i="2"/>
  <c r="AC63" i="2"/>
  <c r="AC64" i="2"/>
  <c r="AC68" i="2"/>
  <c r="AC69" i="2"/>
  <c r="AC71" i="2"/>
  <c r="AC75" i="2"/>
  <c r="AC76" i="2"/>
  <c r="AC80" i="2"/>
  <c r="AC81" i="2"/>
  <c r="AE51" i="2"/>
  <c r="AE52" i="2"/>
  <c r="AE56" i="2"/>
  <c r="AE57" i="2"/>
  <c r="AE58" i="2"/>
  <c r="AE59" i="2"/>
  <c r="AE63" i="2"/>
  <c r="AE64" i="2"/>
  <c r="AE68" i="2"/>
  <c r="AE69" i="2"/>
  <c r="AE70" i="2"/>
  <c r="AE71" i="2"/>
  <c r="AE75" i="2"/>
  <c r="AE76" i="2"/>
  <c r="AE80" i="2"/>
  <c r="AE81" i="2"/>
  <c r="AE82" i="2"/>
  <c r="X51" i="1"/>
  <c r="Y51" i="1" s="1"/>
  <c r="X52" i="1"/>
  <c r="X53" i="1"/>
  <c r="Y53" i="1" s="1"/>
  <c r="X54" i="1"/>
  <c r="Y54" i="1" s="1"/>
  <c r="X55" i="1"/>
  <c r="Y55" i="1" s="1"/>
  <c r="X56" i="1"/>
  <c r="Y56" i="1" s="1"/>
  <c r="X57" i="1"/>
  <c r="X58" i="1"/>
  <c r="X59" i="1"/>
  <c r="X60" i="1"/>
  <c r="Y60" i="1" s="1"/>
  <c r="X61" i="1"/>
  <c r="Y61" i="1" s="1"/>
  <c r="X62" i="1"/>
  <c r="Y62" i="1" s="1"/>
  <c r="X63" i="1"/>
  <c r="Y63" i="1" s="1"/>
  <c r="X64" i="1"/>
  <c r="X65" i="1"/>
  <c r="Y65" i="1" s="1"/>
  <c r="X66" i="1"/>
  <c r="Y66" i="1" s="1"/>
  <c r="X67" i="1"/>
  <c r="Y67" i="1" s="1"/>
  <c r="X68" i="1"/>
  <c r="Y68" i="1" s="1"/>
  <c r="X69" i="1"/>
  <c r="X70" i="1"/>
  <c r="Y70" i="1" s="1"/>
  <c r="X71" i="1"/>
  <c r="Y71" i="1" s="1"/>
  <c r="X72" i="1"/>
  <c r="Y72" i="1" s="1"/>
  <c r="X73" i="1"/>
  <c r="Y73" i="1" s="1"/>
  <c r="X74" i="1"/>
  <c r="Y74" i="1" s="1"/>
  <c r="X75" i="1"/>
  <c r="Y75" i="1" s="1"/>
  <c r="X76" i="1"/>
  <c r="X77" i="1"/>
  <c r="Y77" i="1" s="1"/>
  <c r="X78" i="1"/>
  <c r="Y78" i="1" s="1"/>
  <c r="X79" i="1"/>
  <c r="Y79" i="1" s="1"/>
  <c r="X80" i="1"/>
  <c r="Y80" i="1" s="1"/>
  <c r="X81" i="1"/>
  <c r="X82" i="1"/>
  <c r="Y52" i="1"/>
  <c r="Y57" i="1"/>
  <c r="Y58" i="1"/>
  <c r="Y59" i="1"/>
  <c r="Y64" i="1"/>
  <c r="Y69" i="1"/>
  <c r="Y76" i="1"/>
  <c r="Y81" i="1"/>
  <c r="Y82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X50" i="1"/>
  <c r="Y50" i="1" s="1"/>
  <c r="Z50" i="1"/>
  <c r="AA50" i="1"/>
  <c r="AD76" i="2" l="1"/>
  <c r="AD64" i="2"/>
  <c r="AD52" i="2"/>
  <c r="AD75" i="2"/>
  <c r="AD63" i="2"/>
  <c r="AD51" i="2"/>
  <c r="AD81" i="2"/>
  <c r="AD69" i="2"/>
  <c r="AD57" i="2"/>
  <c r="AD80" i="2"/>
  <c r="AD68" i="2"/>
  <c r="AD56" i="2"/>
  <c r="AE74" i="2"/>
  <c r="AC74" i="2"/>
  <c r="AE62" i="2"/>
  <c r="AC62" i="2"/>
  <c r="AD62" i="2" s="1"/>
  <c r="AD74" i="2"/>
  <c r="AC79" i="2"/>
  <c r="AD79" i="2" s="1"/>
  <c r="AE79" i="2"/>
  <c r="AC67" i="2"/>
  <c r="AD67" i="2" s="1"/>
  <c r="AE67" i="2"/>
  <c r="AC55" i="2"/>
  <c r="AD55" i="2" s="1"/>
  <c r="AE55" i="2"/>
  <c r="AC82" i="2"/>
  <c r="AD82" i="2" s="1"/>
  <c r="AC70" i="2"/>
  <c r="AD70" i="2" s="1"/>
  <c r="AC58" i="2"/>
  <c r="AD58" i="2" s="1"/>
  <c r="AE77" i="2"/>
  <c r="AE65" i="2"/>
  <c r="AE53" i="2"/>
  <c r="AC77" i="2"/>
  <c r="AD77" i="2" s="1"/>
  <c r="AC65" i="2"/>
  <c r="AD65" i="2" s="1"/>
  <c r="AC53" i="2"/>
  <c r="AD53" i="2" s="1"/>
  <c r="AE60" i="2" l="1"/>
  <c r="AC60" i="2"/>
  <c r="AD60" i="2" s="1"/>
  <c r="AE72" i="2"/>
  <c r="AC72" i="2"/>
  <c r="AD72" i="2" s="1"/>
  <c r="AC54" i="2"/>
  <c r="AD54" i="2" s="1"/>
  <c r="AE54" i="2"/>
  <c r="AE61" i="2"/>
  <c r="AC61" i="2"/>
  <c r="AD61" i="2" s="1"/>
  <c r="AC66" i="2"/>
  <c r="AD66" i="2" s="1"/>
  <c r="AE66" i="2"/>
  <c r="AE73" i="2"/>
  <c r="AC73" i="2"/>
  <c r="AD73" i="2" s="1"/>
  <c r="AC78" i="2"/>
  <c r="AD78" i="2" s="1"/>
  <c r="AE78" i="2"/>
  <c r="AE50" i="2" l="1"/>
  <c r="X50" i="2"/>
  <c r="Y50" i="2"/>
  <c r="Z50" i="2"/>
  <c r="AA50" i="2"/>
  <c r="AB50" i="2"/>
  <c r="AC50" i="2"/>
  <c r="AD50" i="2"/>
  <c r="AE49" i="2"/>
  <c r="AC49" i="2"/>
  <c r="AB49" i="2"/>
  <c r="AA49" i="2"/>
  <c r="Z49" i="2"/>
  <c r="Y49" i="2"/>
  <c r="X49" i="2"/>
  <c r="AE48" i="2"/>
  <c r="AC48" i="2"/>
  <c r="AB48" i="2"/>
  <c r="AA48" i="2"/>
  <c r="Z48" i="2"/>
  <c r="Y48" i="2"/>
  <c r="X48" i="2"/>
  <c r="AE47" i="2"/>
  <c r="AC47" i="2"/>
  <c r="AB47" i="2"/>
  <c r="AA47" i="2"/>
  <c r="Z47" i="2"/>
  <c r="Y47" i="2"/>
  <c r="X47" i="2"/>
  <c r="AE46" i="2"/>
  <c r="AC46" i="2"/>
  <c r="AB46" i="2"/>
  <c r="AA46" i="2"/>
  <c r="Z46" i="2"/>
  <c r="Y46" i="2"/>
  <c r="X46" i="2"/>
  <c r="AE45" i="2"/>
  <c r="AC45" i="2"/>
  <c r="AB45" i="2"/>
  <c r="AA45" i="2"/>
  <c r="Z45" i="2"/>
  <c r="Y45" i="2"/>
  <c r="X45" i="2"/>
  <c r="AE44" i="2"/>
  <c r="AC44" i="2"/>
  <c r="AB44" i="2"/>
  <c r="AA44" i="2"/>
  <c r="Z44" i="2"/>
  <c r="Y44" i="2"/>
  <c r="X44" i="2"/>
  <c r="AE43" i="2"/>
  <c r="AC43" i="2"/>
  <c r="AB43" i="2"/>
  <c r="AA43" i="2"/>
  <c r="Z43" i="2"/>
  <c r="Y43" i="2"/>
  <c r="X43" i="2"/>
  <c r="AE42" i="2"/>
  <c r="AC42" i="2"/>
  <c r="AB42" i="2"/>
  <c r="AA42" i="2"/>
  <c r="Z42" i="2"/>
  <c r="Y42" i="2"/>
  <c r="X42" i="2"/>
  <c r="AE41" i="2"/>
  <c r="AC41" i="2"/>
  <c r="AB41" i="2"/>
  <c r="AA41" i="2"/>
  <c r="Z41" i="2"/>
  <c r="Y41" i="2"/>
  <c r="X41" i="2"/>
  <c r="AE40" i="2"/>
  <c r="AC40" i="2"/>
  <c r="AB40" i="2"/>
  <c r="AA40" i="2"/>
  <c r="Z40" i="2"/>
  <c r="Y40" i="2"/>
  <c r="X40" i="2"/>
  <c r="AE39" i="2"/>
  <c r="AC39" i="2"/>
  <c r="AB39" i="2"/>
  <c r="AA39" i="2"/>
  <c r="Z39" i="2"/>
  <c r="Y39" i="2"/>
  <c r="X39" i="2"/>
  <c r="AE38" i="2"/>
  <c r="AC38" i="2"/>
  <c r="AB38" i="2"/>
  <c r="AA38" i="2"/>
  <c r="Z38" i="2"/>
  <c r="Y38" i="2"/>
  <c r="X38" i="2"/>
  <c r="AE37" i="2"/>
  <c r="AC37" i="2"/>
  <c r="AB37" i="2"/>
  <c r="AA37" i="2"/>
  <c r="Z37" i="2"/>
  <c r="Y37" i="2"/>
  <c r="X37" i="2"/>
  <c r="AE36" i="2"/>
  <c r="AC36" i="2"/>
  <c r="AB36" i="2"/>
  <c r="AA36" i="2"/>
  <c r="Z36" i="2"/>
  <c r="Y36" i="2"/>
  <c r="X36" i="2"/>
  <c r="AE35" i="2"/>
  <c r="AC35" i="2"/>
  <c r="AB35" i="2"/>
  <c r="AA35" i="2"/>
  <c r="Z35" i="2"/>
  <c r="Y35" i="2"/>
  <c r="X35" i="2"/>
  <c r="AE34" i="2"/>
  <c r="AC34" i="2"/>
  <c r="AB34" i="2"/>
  <c r="AA34" i="2"/>
  <c r="Z34" i="2"/>
  <c r="Y34" i="2"/>
  <c r="X34" i="2"/>
  <c r="AE33" i="2"/>
  <c r="AC33" i="2"/>
  <c r="AB33" i="2"/>
  <c r="AA33" i="2"/>
  <c r="Z33" i="2"/>
  <c r="Y33" i="2"/>
  <c r="X33" i="2"/>
  <c r="AE32" i="2"/>
  <c r="AC32" i="2"/>
  <c r="AB32" i="2"/>
  <c r="AA32" i="2"/>
  <c r="Z32" i="2"/>
  <c r="Y32" i="2"/>
  <c r="X32" i="2"/>
  <c r="AE31" i="2"/>
  <c r="AC31" i="2"/>
  <c r="AB31" i="2"/>
  <c r="AA31" i="2"/>
  <c r="Z31" i="2"/>
  <c r="Y31" i="2"/>
  <c r="X31" i="2"/>
  <c r="X31" i="1"/>
  <c r="X32" i="1"/>
  <c r="X33" i="1"/>
  <c r="X34" i="1"/>
  <c r="X35" i="1"/>
  <c r="Y35" i="1" s="1"/>
  <c r="X36" i="1"/>
  <c r="X37" i="1"/>
  <c r="X38" i="1"/>
  <c r="X39" i="1"/>
  <c r="X40" i="1"/>
  <c r="X41" i="1"/>
  <c r="Y41" i="1" s="1"/>
  <c r="X42" i="1"/>
  <c r="Y42" i="1" s="1"/>
  <c r="X43" i="1"/>
  <c r="X44" i="1"/>
  <c r="Y44" i="1" s="1"/>
  <c r="X45" i="1"/>
  <c r="Y45" i="1" s="1"/>
  <c r="X46" i="1"/>
  <c r="Y46" i="1" s="1"/>
  <c r="X47" i="1"/>
  <c r="Y47" i="1" s="1"/>
  <c r="X48" i="1"/>
  <c r="X49" i="1"/>
  <c r="Y31" i="1"/>
  <c r="Y32" i="1"/>
  <c r="Y33" i="1"/>
  <c r="Y34" i="1"/>
  <c r="Y36" i="1"/>
  <c r="Y37" i="1"/>
  <c r="Y38" i="1"/>
  <c r="Y39" i="1"/>
  <c r="Y40" i="1"/>
  <c r="Y43" i="1"/>
  <c r="Y48" i="1"/>
  <c r="Y49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P5" i="2"/>
  <c r="P6" i="2"/>
  <c r="R6" i="2" s="1"/>
  <c r="P7" i="2"/>
  <c r="R7" i="2" s="1"/>
  <c r="P8" i="2"/>
  <c r="Q8" i="2" s="1"/>
  <c r="P9" i="2"/>
  <c r="Q9" i="2" s="1"/>
  <c r="P10" i="2"/>
  <c r="P11" i="2"/>
  <c r="P12" i="2"/>
  <c r="R12" i="2" s="1"/>
  <c r="P13" i="2"/>
  <c r="R13" i="2" s="1"/>
  <c r="P14" i="2"/>
  <c r="Q14" i="2" s="1"/>
  <c r="P15" i="2"/>
  <c r="Q15" i="2" s="1"/>
  <c r="P16" i="2"/>
  <c r="P17" i="2"/>
  <c r="P18" i="2"/>
  <c r="R18" i="2" s="1"/>
  <c r="P19" i="2"/>
  <c r="R19" i="2" s="1"/>
  <c r="P20" i="2"/>
  <c r="Q20" i="2" s="1"/>
  <c r="P21" i="2"/>
  <c r="Q21" i="2" s="1"/>
  <c r="P22" i="2"/>
  <c r="P23" i="2"/>
  <c r="P24" i="2"/>
  <c r="R24" i="2" s="1"/>
  <c r="P25" i="2"/>
  <c r="R25" i="2" s="1"/>
  <c r="P26" i="2"/>
  <c r="Q26" i="2" s="1"/>
  <c r="P27" i="2"/>
  <c r="Q27" i="2" s="1"/>
  <c r="P28" i="2"/>
  <c r="P29" i="2"/>
  <c r="P30" i="2"/>
  <c r="R30" i="2" s="1"/>
  <c r="Q5" i="2"/>
  <c r="S5" i="2" s="1"/>
  <c r="Q6" i="2"/>
  <c r="S6" i="2" s="1"/>
  <c r="Q7" i="2"/>
  <c r="S7" i="2" s="1"/>
  <c r="Q10" i="2"/>
  <c r="S10" i="2" s="1"/>
  <c r="Q11" i="2"/>
  <c r="S11" i="2" s="1"/>
  <c r="Q12" i="2"/>
  <c r="S12" i="2" s="1"/>
  <c r="Q13" i="2"/>
  <c r="AC13" i="2" s="1"/>
  <c r="Q16" i="2"/>
  <c r="S16" i="2" s="1"/>
  <c r="Q17" i="2"/>
  <c r="S17" i="2" s="1"/>
  <c r="Q18" i="2"/>
  <c r="S18" i="2" s="1"/>
  <c r="Q19" i="2"/>
  <c r="S19" i="2" s="1"/>
  <c r="Q22" i="2"/>
  <c r="S22" i="2" s="1"/>
  <c r="Q23" i="2"/>
  <c r="S23" i="2" s="1"/>
  <c r="Q24" i="2"/>
  <c r="S24" i="2" s="1"/>
  <c r="Q25" i="2"/>
  <c r="S25" i="2" s="1"/>
  <c r="Q28" i="2"/>
  <c r="S28" i="2" s="1"/>
  <c r="Q29" i="2"/>
  <c r="S29" i="2" s="1"/>
  <c r="Q30" i="2"/>
  <c r="S30" i="2" s="1"/>
  <c r="R5" i="2"/>
  <c r="R9" i="2"/>
  <c r="R10" i="2"/>
  <c r="R11" i="2"/>
  <c r="R14" i="2"/>
  <c r="R16" i="2"/>
  <c r="R17" i="2"/>
  <c r="R21" i="2"/>
  <c r="R22" i="2"/>
  <c r="R23" i="2"/>
  <c r="R26" i="2"/>
  <c r="R28" i="2"/>
  <c r="R29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C11" i="2"/>
  <c r="AC12" i="2"/>
  <c r="AC16" i="2"/>
  <c r="AC23" i="2"/>
  <c r="AC24" i="2"/>
  <c r="AC28" i="2"/>
  <c r="AE5" i="2"/>
  <c r="AE16" i="2"/>
  <c r="AE17" i="2"/>
  <c r="AE23" i="2"/>
  <c r="AE29" i="2"/>
  <c r="X10" i="1"/>
  <c r="X11" i="1"/>
  <c r="X12" i="1"/>
  <c r="X13" i="1"/>
  <c r="Y13" i="1" s="1"/>
  <c r="X14" i="1"/>
  <c r="Y14" i="1" s="1"/>
  <c r="X15" i="1"/>
  <c r="X16" i="1"/>
  <c r="X17" i="1"/>
  <c r="X18" i="1"/>
  <c r="Y18" i="1" s="1"/>
  <c r="X19" i="1"/>
  <c r="Y19" i="1" s="1"/>
  <c r="X20" i="1"/>
  <c r="Y20" i="1" s="1"/>
  <c r="X21" i="1"/>
  <c r="Y21" i="1" s="1"/>
  <c r="X22" i="1"/>
  <c r="X23" i="1"/>
  <c r="X24" i="1"/>
  <c r="X25" i="1"/>
  <c r="Y25" i="1" s="1"/>
  <c r="X26" i="1"/>
  <c r="Y26" i="1" s="1"/>
  <c r="X27" i="1"/>
  <c r="X28" i="1"/>
  <c r="X29" i="1"/>
  <c r="X30" i="1"/>
  <c r="Y30" i="1" s="1"/>
  <c r="Y10" i="1"/>
  <c r="Y11" i="1"/>
  <c r="Y12" i="1"/>
  <c r="Y15" i="1"/>
  <c r="Y16" i="1"/>
  <c r="Y17" i="1"/>
  <c r="Y22" i="1"/>
  <c r="Y23" i="1"/>
  <c r="Y24" i="1"/>
  <c r="Y27" i="1"/>
  <c r="Y28" i="1"/>
  <c r="Y2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9" i="1"/>
  <c r="Z9" i="1"/>
  <c r="X9" i="1"/>
  <c r="Y9" i="1" s="1"/>
  <c r="AD40" i="2" l="1"/>
  <c r="AC22" i="2"/>
  <c r="AE19" i="2"/>
  <c r="AE22" i="2"/>
  <c r="AD34" i="2"/>
  <c r="AD46" i="2"/>
  <c r="AD22" i="2"/>
  <c r="AE7" i="2"/>
  <c r="AD6" i="2"/>
  <c r="AE12" i="2"/>
  <c r="AE10" i="2"/>
  <c r="AD39" i="2"/>
  <c r="AD38" i="2"/>
  <c r="AD16" i="2"/>
  <c r="AC10" i="2"/>
  <c r="AD10" i="2" s="1"/>
  <c r="AD36" i="2"/>
  <c r="AD48" i="2"/>
  <c r="AD28" i="2"/>
  <c r="AE28" i="2"/>
  <c r="AE24" i="2"/>
  <c r="AC7" i="2"/>
  <c r="AD7" i="2" s="1"/>
  <c r="AD35" i="2"/>
  <c r="AD47" i="2"/>
  <c r="AC30" i="2"/>
  <c r="AD30" i="2" s="1"/>
  <c r="AC6" i="2"/>
  <c r="AD37" i="2"/>
  <c r="AD49" i="2"/>
  <c r="AD33" i="2"/>
  <c r="AD45" i="2"/>
  <c r="AD32" i="2"/>
  <c r="AD44" i="2"/>
  <c r="AD42" i="2"/>
  <c r="AD18" i="2"/>
  <c r="AD24" i="2"/>
  <c r="AC19" i="2"/>
  <c r="AD19" i="2" s="1"/>
  <c r="AD41" i="2"/>
  <c r="AD12" i="2"/>
  <c r="AE11" i="2"/>
  <c r="AC18" i="2"/>
  <c r="AD31" i="2"/>
  <c r="AD43" i="2"/>
  <c r="AD23" i="2"/>
  <c r="AD11" i="2"/>
  <c r="AD13" i="2"/>
  <c r="AC21" i="2"/>
  <c r="AD21" i="2" s="1"/>
  <c r="S21" i="2"/>
  <c r="AE21" i="2"/>
  <c r="AE20" i="2"/>
  <c r="AC20" i="2"/>
  <c r="AD20" i="2" s="1"/>
  <c r="S20" i="2"/>
  <c r="AD26" i="2"/>
  <c r="S8" i="2"/>
  <c r="AC8" i="2"/>
  <c r="AD8" i="2" s="1"/>
  <c r="AE8" i="2"/>
  <c r="S15" i="2"/>
  <c r="AC15" i="2"/>
  <c r="AD15" i="2" s="1"/>
  <c r="AE15" i="2"/>
  <c r="S14" i="2"/>
  <c r="AE14" i="2"/>
  <c r="AC14" i="2"/>
  <c r="AD14" i="2" s="1"/>
  <c r="S27" i="2"/>
  <c r="AC27" i="2"/>
  <c r="AD27" i="2" s="1"/>
  <c r="AE27" i="2"/>
  <c r="AC26" i="2"/>
  <c r="S26" i="2"/>
  <c r="AE26" i="2"/>
  <c r="AE9" i="2"/>
  <c r="S9" i="2"/>
  <c r="AC9" i="2"/>
  <c r="AD9" i="2" s="1"/>
  <c r="AE30" i="2"/>
  <c r="AE18" i="2"/>
  <c r="AE6" i="2"/>
  <c r="R20" i="2"/>
  <c r="R8" i="2"/>
  <c r="AE25" i="2"/>
  <c r="AE13" i="2"/>
  <c r="AC29" i="2"/>
  <c r="AD29" i="2" s="1"/>
  <c r="AC17" i="2"/>
  <c r="AD17" i="2" s="1"/>
  <c r="AC5" i="2"/>
  <c r="AD5" i="2" s="1"/>
  <c r="AC25" i="2"/>
  <c r="AD25" i="2" s="1"/>
  <c r="S13" i="2"/>
  <c r="R27" i="2"/>
  <c r="R15" i="2"/>
  <c r="AA8" i="1"/>
  <c r="Z8" i="1"/>
  <c r="X8" i="1"/>
  <c r="Y8" i="1" s="1"/>
  <c r="AA7" i="1"/>
  <c r="Z7" i="1"/>
  <c r="X7" i="1"/>
  <c r="Y7" i="1" s="1"/>
  <c r="X5" i="1"/>
  <c r="Y5" i="1" s="1"/>
  <c r="AA6" i="1"/>
  <c r="Z6" i="1"/>
  <c r="X6" i="1"/>
  <c r="Y6" i="1" s="1"/>
  <c r="X2" i="2"/>
  <c r="X3" i="2"/>
  <c r="X4" i="2"/>
  <c r="P2" i="2"/>
  <c r="Q2" i="2" s="1"/>
  <c r="S2" i="2" s="1"/>
  <c r="P4" i="2"/>
  <c r="R4" i="2" s="1"/>
  <c r="P3" i="2"/>
  <c r="R3" i="2" s="1"/>
  <c r="X3" i="1"/>
  <c r="Y3" i="1" s="1"/>
  <c r="Q4" i="2" l="1"/>
  <c r="S4" i="2" s="1"/>
  <c r="Q3" i="2"/>
  <c r="S3" i="2" s="1"/>
  <c r="AA3" i="1"/>
  <c r="Z3" i="1"/>
  <c r="AA4" i="1"/>
  <c r="Z4" i="1"/>
  <c r="X4" i="1"/>
  <c r="Y4" i="1" s="1"/>
  <c r="R2" i="2"/>
  <c r="AA5" i="1" l="1"/>
  <c r="Z5" i="1"/>
  <c r="Y3" i="2"/>
  <c r="Y4" i="2"/>
  <c r="Z3" i="2"/>
  <c r="Z4" i="2"/>
  <c r="AA3" i="2"/>
  <c r="AA4" i="2"/>
  <c r="AB3" i="2"/>
  <c r="AB4" i="2"/>
  <c r="AC3" i="2"/>
  <c r="AC4" i="2"/>
  <c r="AE3" i="2"/>
  <c r="AE4" i="2"/>
  <c r="D4" i="9"/>
  <c r="D5" i="9"/>
  <c r="E5" i="9" s="1"/>
  <c r="D6" i="9"/>
  <c r="E6" i="9" s="1"/>
  <c r="D7" i="9"/>
  <c r="E7" i="9" s="1"/>
  <c r="D8" i="9"/>
  <c r="E8" i="9" s="1"/>
  <c r="D9" i="9" l="1"/>
  <c r="AD3" i="2"/>
  <c r="AD4" i="2"/>
  <c r="E4" i="9"/>
  <c r="E9" i="9" l="1"/>
  <c r="O5" i="4"/>
  <c r="P6" i="4" s="1"/>
  <c r="M5" i="4"/>
  <c r="N6" i="4" s="1"/>
  <c r="K5" i="4"/>
  <c r="L6" i="4" s="1"/>
  <c r="I5" i="4"/>
  <c r="J6" i="4" s="1"/>
  <c r="G5" i="4"/>
  <c r="H6" i="4" s="1"/>
  <c r="E5" i="4"/>
  <c r="F6" i="4" s="1"/>
  <c r="C5" i="4"/>
  <c r="D6" i="4" s="1"/>
  <c r="AC2" i="2"/>
  <c r="AB2" i="2"/>
  <c r="AA2" i="2"/>
  <c r="Z2" i="2"/>
  <c r="Y2" i="2"/>
  <c r="AE2" i="2"/>
  <c r="AA2" i="1"/>
  <c r="Z2" i="1"/>
  <c r="X2" i="1"/>
  <c r="Y2" i="1" s="1"/>
  <c r="AD2" i="2" l="1"/>
</calcChain>
</file>

<file path=xl/comments1.xml><?xml version="1.0" encoding="utf-8"?>
<comments xmlns="http://schemas.openxmlformats.org/spreadsheetml/2006/main">
  <authors>
    <author>Daniel Chiriboga</author>
  </authors>
  <commentList>
    <comment ref="A5" authorId="0" shapeId="0">
      <text>
        <r>
          <rPr>
            <sz val="9"/>
            <color indexed="81"/>
            <rFont val="Tahoma"/>
            <family val="2"/>
          </rPr>
          <t>Solo se considera a quienes desarrollaron todas las evaluaciones de cada curso</t>
        </r>
      </text>
    </comment>
  </commentList>
</comments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Informe consolidado - base.xlsx!Calificaciones" type="102" refreshedVersion="7" minRefreshableVersion="5">
    <extLst>
      <ext xmlns:x15="http://schemas.microsoft.com/office/spreadsheetml/2010/11/main" uri="{DE250136-89BD-433C-8126-D09CA5730AF9}">
        <x15:connection id="Calificaciones" autoDelete="1">
          <x15:rangePr sourceName="_xlcn.WorksheetConnection_Informeconsolidadobase.xlsxCalificaciones1"/>
        </x15:connection>
      </ext>
    </extLst>
  </connection>
  <connection id="3" name="WorksheetConnection_Libro1!Finalizacion" type="102" refreshedVersion="7" minRefreshableVersion="5">
    <extLst>
      <ext xmlns:x15="http://schemas.microsoft.com/office/spreadsheetml/2010/11/main" uri="{DE250136-89BD-433C-8126-D09CA5730AF9}">
        <x15:connection id="Finalizacion" autoDelete="1">
          <x15:rangePr sourceName="_xlcn.WorksheetConnection_Libro1Finalizacion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">
    <s v="ThisWorkbookDataModel"/>
    <s v="{[Calificaciones].[Género].[All]}"/>
    <s v="{[Calificaciones].[Escolaridad].[All]}"/>
    <s v="{[Calificaciones].[Grupo Etáreo].[All]}"/>
    <s v="{[Calificaciones].[Aula].[All]}"/>
  </metadataStrings>
  <mdxMetadata count="4">
    <mdx n="0" f="s">
      <ms ns="1" c="0"/>
    </mdx>
    <mdx n="0" f="s">
      <ms ns="2" c="0"/>
    </mdx>
    <mdx n="0" f="s">
      <ms ns="3" c="0"/>
    </mdx>
    <mdx n="0" f="s">
      <ms ns="4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<sst xmlns="http://schemas.openxmlformats.org/spreadsheetml/2006/main" count="3088" uniqueCount="608">
  <si>
    <t>Aula</t>
  </si>
  <si>
    <t>Nombre</t>
  </si>
  <si>
    <t>Cédula</t>
  </si>
  <si>
    <t>Dirección de correo</t>
  </si>
  <si>
    <t>Grupo</t>
  </si>
  <si>
    <t>Avance</t>
  </si>
  <si>
    <t>Estatus</t>
  </si>
  <si>
    <t>Avance Curso 1</t>
  </si>
  <si>
    <t>Estatus Curso 1</t>
  </si>
  <si>
    <t>Avance Curso 2</t>
  </si>
  <si>
    <t>Estatus Curso 2</t>
  </si>
  <si>
    <t>Avance Curso 3</t>
  </si>
  <si>
    <t>Estatus Curso 3</t>
  </si>
  <si>
    <t>Avance Curso 4</t>
  </si>
  <si>
    <t>Estatus Curso 4</t>
  </si>
  <si>
    <t>Avance Curso 5</t>
  </si>
  <si>
    <t>Estatus Curso 5</t>
  </si>
  <si>
    <t>Avance Curso 6</t>
  </si>
  <si>
    <t>Estatus Curso 6</t>
  </si>
  <si>
    <t>Género</t>
  </si>
  <si>
    <t>Escolaridad</t>
  </si>
  <si>
    <t>Grupo Etáreo</t>
  </si>
  <si>
    <t>Socio</t>
  </si>
  <si>
    <t>Maximo alcanzado</t>
  </si>
  <si>
    <t>Estatus maximo</t>
  </si>
  <si>
    <t>Cursos en curso</t>
  </si>
  <si>
    <t>Cursos Finalizados</t>
  </si>
  <si>
    <t>Actualizado al</t>
  </si>
  <si>
    <t>Katherine Estefany Alvarado Apolo</t>
  </si>
  <si>
    <t xml:space="preserve"> </t>
  </si>
  <si>
    <t>auxiliar.contabilidad@cocaltda.fin.ec</t>
  </si>
  <si>
    <t>Empleados</t>
  </si>
  <si>
    <t>Finalizado</t>
  </si>
  <si>
    <t>Femenino</t>
  </si>
  <si>
    <t>Graduados terciarios</t>
  </si>
  <si>
    <t>Adultos</t>
  </si>
  <si>
    <t>Dorlyn Alejandra Bastidas Saa</t>
  </si>
  <si>
    <t>dorlynbastidas.db@gmail.com</t>
  </si>
  <si>
    <t>En Curso</t>
  </si>
  <si>
    <t>Beatriz Maribel Buñay Chimborazo</t>
  </si>
  <si>
    <t>bacht96@hotmail.com</t>
  </si>
  <si>
    <t>Graduados secundarios</t>
  </si>
  <si>
    <t>Jóvenes de 18-29 años</t>
  </si>
  <si>
    <t>Paola Mercedes Cabezas Medranda</t>
  </si>
  <si>
    <t>tesoreria@cocaltda.fin.ec</t>
  </si>
  <si>
    <t>Herminia Adelaida Camacho Rodriguez</t>
  </si>
  <si>
    <t>hermy_191@hotmail.com</t>
  </si>
  <si>
    <t>Esther Margarita Cartuche Uchuari</t>
  </si>
  <si>
    <t>ecartu_uchuari@hotmail.com</t>
  </si>
  <si>
    <t>Mayra Margoth Cedeño Farias</t>
  </si>
  <si>
    <t>riesgos@cocaltda.fin.ec</t>
  </si>
  <si>
    <t>Evelin Carolina Chavez Solorzano</t>
  </si>
  <si>
    <t>evi95full@hotmail.com</t>
  </si>
  <si>
    <t>Estudiantes terciarios</t>
  </si>
  <si>
    <t>Lorena Patricia Cobos Quihuire</t>
  </si>
  <si>
    <t>lorenitapcobos@hotmail.com</t>
  </si>
  <si>
    <t>Darwin Mauricio Cueva Granda</t>
  </si>
  <si>
    <t>dar66_mauricio@hotmail.com</t>
  </si>
  <si>
    <t>Masculino</t>
  </si>
  <si>
    <t>Graduados básica</t>
  </si>
  <si>
    <t>Emerita Paola Garces Cobeña</t>
  </si>
  <si>
    <t>recibidor.loreto@cocaltda.fin.ec</t>
  </si>
  <si>
    <t>Victor Ariel Loayza Morocho</t>
  </si>
  <si>
    <t>ariel_loa@hotmail.com</t>
  </si>
  <si>
    <t>Monica Giselle Mayalica Segovia</t>
  </si>
  <si>
    <t>monni@hotmail.es</t>
  </si>
  <si>
    <t>Manuel Esteban Mora Cañas</t>
  </si>
  <si>
    <t>moramanuelesteban@gmail.com</t>
  </si>
  <si>
    <t>Jessica Virginia Moran Alvarado</t>
  </si>
  <si>
    <t>jesskmoran1993@hotmail.com</t>
  </si>
  <si>
    <t>Bryan Israel Novoa Hermidas</t>
  </si>
  <si>
    <t>isran7@hotmail.com</t>
  </si>
  <si>
    <t>Viviana Elizabeth Olaya Rogel</t>
  </si>
  <si>
    <t>talento.humano@cocaltda.fin.ec</t>
  </si>
  <si>
    <t>Edgar Alfonso Pazmiño Guerrero</t>
  </si>
  <si>
    <t>gerencia@cocaltda.fin.ec</t>
  </si>
  <si>
    <t>Diego David Pilatasig Gualan</t>
  </si>
  <si>
    <t>diegodavid_725@yahoo.es</t>
  </si>
  <si>
    <t>Andrea Del Cisne Pinto Ochoa</t>
  </si>
  <si>
    <t>jefe.credito@cocaltda.fin.ec</t>
  </si>
  <si>
    <t>Jorge Enrique Pullas Cruz</t>
  </si>
  <si>
    <t>tecnologia@cocaltda.fin.ec</t>
  </si>
  <si>
    <t>Francisco Lautaro Rojas Llerena</t>
  </si>
  <si>
    <t>recibidor1@cocaltda.fin.ec</t>
  </si>
  <si>
    <t>Mireya De Lourdes Salazar Resabala</t>
  </si>
  <si>
    <t>auditoria.interna@cocaltda.fin.ec</t>
  </si>
  <si>
    <t>Sin actividad</t>
  </si>
  <si>
    <t>Henry Braulio Segarra Alvarado</t>
  </si>
  <si>
    <t>henry_hs90@hotmail.com</t>
  </si>
  <si>
    <t>Jenny Virginia Urgiles Moreira</t>
  </si>
  <si>
    <t>recibidor.sacha@cocaltda.fin.ec</t>
  </si>
  <si>
    <t>Richard Jasmany Vaicilla Romero</t>
  </si>
  <si>
    <t>recibidor2@cocaltda.fin.ec</t>
  </si>
  <si>
    <t>Emma Maria Valarezo Santistevan</t>
  </si>
  <si>
    <t>info@cocaltda.fin.ec</t>
  </si>
  <si>
    <t>Cecilia Katterine Vera Delgado</t>
  </si>
  <si>
    <t>contabilidad@cocaltda.fin.ec</t>
  </si>
  <si>
    <t>Lizbeth Araceli Yaguana Rugel</t>
  </si>
  <si>
    <t>lizyaguana1995@gmail.com</t>
  </si>
  <si>
    <t>EFS completo</t>
  </si>
  <si>
    <t>Iñaky Leonel Caminos Olaya</t>
  </si>
  <si>
    <t>paolaya076@gmail.com</t>
  </si>
  <si>
    <t>GMW</t>
  </si>
  <si>
    <t>Estudiantes básica</t>
  </si>
  <si>
    <t>Menores de edad</t>
  </si>
  <si>
    <t>No Socio</t>
  </si>
  <si>
    <t>Alim Kamil Catota Cedeño</t>
  </si>
  <si>
    <t>maycedeno@hotmail.com</t>
  </si>
  <si>
    <t>Wanner Steve Catota Cedeño</t>
  </si>
  <si>
    <t>wannercatota@hotmail.com</t>
  </si>
  <si>
    <t>Angel Santiago Chavez Ameza</t>
  </si>
  <si>
    <t>aleythan@hotmail.com</t>
  </si>
  <si>
    <t>Ana Collahuazo</t>
  </si>
  <si>
    <t>anipaula@live.com</t>
  </si>
  <si>
    <t>Geraldine Nahomi Coronel Mayalica</t>
  </si>
  <si>
    <t>josecompa2011@hotmail.com</t>
  </si>
  <si>
    <t>Estudiantes secundarios</t>
  </si>
  <si>
    <t>Ayelen Zaife Flores Bastidas</t>
  </si>
  <si>
    <t>zaife.flores0@gmail.com</t>
  </si>
  <si>
    <t>Adrian Ricardo Flores Vera</t>
  </si>
  <si>
    <t>kt.vra_g@hotmail.com</t>
  </si>
  <si>
    <t>Aylin Mishelle Guzman Granda</t>
  </si>
  <si>
    <t>danagranda1@hotmail.com</t>
  </si>
  <si>
    <t>Christian Jesus Guzman Granda</t>
  </si>
  <si>
    <t>danagranda86@gmail.com</t>
  </si>
  <si>
    <t>Yael Stalyn Guzman Portillo</t>
  </si>
  <si>
    <t>rocioamor1991@hotmail.com</t>
  </si>
  <si>
    <t>Eythan Zarek Manchay Bastidas</t>
  </si>
  <si>
    <t>aleja_co90@hotmail.com</t>
  </si>
  <si>
    <t>Mateo Sebastian Murillo Olaya</t>
  </si>
  <si>
    <t>vivianaolayarogel@yahoo.es</t>
  </si>
  <si>
    <t>Pierre Isaac Olmedo Alvarez</t>
  </si>
  <si>
    <t>elifire80@hotmail.com</t>
  </si>
  <si>
    <t>Isaac Pilay</t>
  </si>
  <si>
    <t>tati-140291@hotmail.com</t>
  </si>
  <si>
    <t>Steven Ariel Rodas Alvarado</t>
  </si>
  <si>
    <t>estealvarado22@gmail.com</t>
  </si>
  <si>
    <t>Hernan Leonel Tumbaco Mero</t>
  </si>
  <si>
    <t>hernantumbaco@yahoo.es</t>
  </si>
  <si>
    <t>Alejandro David Uquillas Cabezas</t>
  </si>
  <si>
    <t>vidpao@hotmail.com</t>
  </si>
  <si>
    <t>JESSICA MARIA ALCIVAR ZAMBRANO</t>
  </si>
  <si>
    <t>jessi-23alcivar@hotmail.com</t>
  </si>
  <si>
    <t>Diciembre</t>
  </si>
  <si>
    <t>n/a</t>
  </si>
  <si>
    <t>Ibette Natahaly Apolo Criollo</t>
  </si>
  <si>
    <t>naty_ibette@hotmail.com</t>
  </si>
  <si>
    <t>Daysi paulina Arrobo quezada</t>
  </si>
  <si>
    <t>arrobopaulina29@gmail.com</t>
  </si>
  <si>
    <t>Noviembre q2</t>
  </si>
  <si>
    <t>DORLYN BASTIDAS SAA</t>
  </si>
  <si>
    <t>Julio</t>
  </si>
  <si>
    <t>Nelly Alexandra de los Angeles Bastidas Saa</t>
  </si>
  <si>
    <t>Septiembre q1</t>
  </si>
  <si>
    <t>Adrian Bravo</t>
  </si>
  <si>
    <t>ab.999438@gmail.com</t>
  </si>
  <si>
    <t>Grace Alexandra Bravo Alvarado</t>
  </si>
  <si>
    <t>alexandrabravo_28@yahoo.com</t>
  </si>
  <si>
    <t>Elizabeth del Cisne Cabrera Valladolid</t>
  </si>
  <si>
    <t>tesoritoely@gmail.com</t>
  </si>
  <si>
    <t>Enma Rocio Caiza Pujos</t>
  </si>
  <si>
    <t>rociocaiza2009@hotmail.com</t>
  </si>
  <si>
    <t>Jelixa Mireya Calderón Guillin</t>
  </si>
  <si>
    <t>mireyaa_1996@hotmail.com</t>
  </si>
  <si>
    <t>EVELIN CAROLINA CHAVEZ SOLORZANO</t>
  </si>
  <si>
    <t>jefe.captaciones@cocaltda.fin.ec</t>
  </si>
  <si>
    <t>Tania Maricela Chimbo Puga</t>
  </si>
  <si>
    <t>taniachimbo202g@gmail.com</t>
  </si>
  <si>
    <t>Norma  Lucía Chimborazo chimborazo</t>
  </si>
  <si>
    <t>norma2007ecuador@gmail.com</t>
  </si>
  <si>
    <t>ESTHER ELENA COLES NAULA</t>
  </si>
  <si>
    <t>elenacoles9120@yahoo.com</t>
  </si>
  <si>
    <t>Emilia Marilu Córdova Hernández</t>
  </si>
  <si>
    <t>marilu_emily@hotmail.com</t>
  </si>
  <si>
    <t>Johanna Yajaira Delgado Vera</t>
  </si>
  <si>
    <t>johanitadelgado001@hotmail.com</t>
  </si>
  <si>
    <t>Mariela Estefania Guevara Pincay</t>
  </si>
  <si>
    <t>marilyn_gp9@hotmail.com</t>
  </si>
  <si>
    <t>ROSA ANGELICA Jaramillo Madrid</t>
  </si>
  <si>
    <t>www.rosajara123@hotmail.com</t>
  </si>
  <si>
    <t>Erika Elizabeth Jimbo De La Cruz</t>
  </si>
  <si>
    <t>erika_jimbo@hotmail.es</t>
  </si>
  <si>
    <t>Veronica Enid Jimenez Abarca</t>
  </si>
  <si>
    <t>veroja_90@hotmail.com</t>
  </si>
  <si>
    <t>LIZETH PAOLA LANCHI SARANGO</t>
  </si>
  <si>
    <t>lizpals4@gmail.com</t>
  </si>
  <si>
    <t>CRISTIAN FABIAN MAGE ROJAS</t>
  </si>
  <si>
    <t>cristianmage01@gmail.com</t>
  </si>
  <si>
    <t>Cristian Alexander Morocho Parreño</t>
  </si>
  <si>
    <t>cristianalexander93@gmail.com</t>
  </si>
  <si>
    <t>Octubre q1</t>
  </si>
  <si>
    <t>Jonathan Olaya</t>
  </si>
  <si>
    <t>jonathanolaya40@gmail.com</t>
  </si>
  <si>
    <t>Jorge Pullas</t>
  </si>
  <si>
    <t>Giorgiohendry@cocaltda.fin.ec</t>
  </si>
  <si>
    <t>Javier Benedicto Reveló Moreira</t>
  </si>
  <si>
    <t>javiercitorevelito@gmail.com</t>
  </si>
  <si>
    <t>Yineth Rojas Murcia</t>
  </si>
  <si>
    <t>Octubre q2</t>
  </si>
  <si>
    <t>Patricia Sanchez</t>
  </si>
  <si>
    <t>paty_espe@hotmail.com</t>
  </si>
  <si>
    <t>Sonia Carolina Sotomayor Bustamante</t>
  </si>
  <si>
    <t>sonycar01@hotmail.com</t>
  </si>
  <si>
    <t>Sonia Mariuxy Vera Andi</t>
  </si>
  <si>
    <t>maver2022@gmail.com</t>
  </si>
  <si>
    <t>Jessica Vanessa Yánez Roblez</t>
  </si>
  <si>
    <t>jessyanz06_93@hotmail.com</t>
  </si>
  <si>
    <t>Mario Gonzalo Yumbo Noteno</t>
  </si>
  <si>
    <t>marioyumbo4@gmail.com</t>
  </si>
  <si>
    <t>Deyli Zambrano</t>
  </si>
  <si>
    <t>zambranodeyli180@gmail.com</t>
  </si>
  <si>
    <t>Apellido(s)</t>
  </si>
  <si>
    <t>Inicial 1</t>
  </si>
  <si>
    <t>Final 1</t>
  </si>
  <si>
    <t>Inicial 2</t>
  </si>
  <si>
    <t>Final 2</t>
  </si>
  <si>
    <t>Inicial 3</t>
  </si>
  <si>
    <t>Final 3</t>
  </si>
  <si>
    <t>Inicial 4</t>
  </si>
  <si>
    <t>Final 4</t>
  </si>
  <si>
    <t>Inicial 5</t>
  </si>
  <si>
    <t>Final 5</t>
  </si>
  <si>
    <t>Inicial 6</t>
  </si>
  <si>
    <t>Final 6</t>
  </si>
  <si>
    <t>Total Inicial</t>
  </si>
  <si>
    <t>Total Final</t>
  </si>
  <si>
    <t>Ini 1 real</t>
  </si>
  <si>
    <t>Ini 2 real</t>
  </si>
  <si>
    <t>Ini 3 real</t>
  </si>
  <si>
    <t>Ini 4 real</t>
  </si>
  <si>
    <t>Ini 5 real</t>
  </si>
  <si>
    <t>Ini 6 real</t>
  </si>
  <si>
    <t>Mínima Inicial</t>
  </si>
  <si>
    <t>Máxima Final</t>
  </si>
  <si>
    <t>Katherine Estefany</t>
  </si>
  <si>
    <t>Alvarado Apolo</t>
  </si>
  <si>
    <t>Dorlyn Alejandra</t>
  </si>
  <si>
    <t>Bastidas Saa</t>
  </si>
  <si>
    <t>Beatriz Maribel</t>
  </si>
  <si>
    <t>Buñay Chimborazo</t>
  </si>
  <si>
    <t>Paola Mercedes</t>
  </si>
  <si>
    <t>Cabezas Medranda</t>
  </si>
  <si>
    <t>Herminia Adelaida</t>
  </si>
  <si>
    <t>Camacho Rodriguez</t>
  </si>
  <si>
    <t>Esther Margarita</t>
  </si>
  <si>
    <t>Cartuche Uchuari</t>
  </si>
  <si>
    <t>Mayra Margoth</t>
  </si>
  <si>
    <t>Cedeño Farias</t>
  </si>
  <si>
    <t>Evelin Carolina</t>
  </si>
  <si>
    <t>Chavez Solorzano</t>
  </si>
  <si>
    <t>Lorena Patricia</t>
  </si>
  <si>
    <t>Cobos Quihuire</t>
  </si>
  <si>
    <t>Darwin Mauricio</t>
  </si>
  <si>
    <t>Cueva Granda</t>
  </si>
  <si>
    <t>Emerita Paola</t>
  </si>
  <si>
    <t>Garces Cobeña</t>
  </si>
  <si>
    <t>Victor Ariel</t>
  </si>
  <si>
    <t>Loayza Morocho</t>
  </si>
  <si>
    <t>Monica Giselle</t>
  </si>
  <si>
    <t>Mayalica Segovia</t>
  </si>
  <si>
    <t>Manuel Esteban</t>
  </si>
  <si>
    <t>Mora Cañas</t>
  </si>
  <si>
    <t>Jessica Virginia</t>
  </si>
  <si>
    <t>Moran Alvarado</t>
  </si>
  <si>
    <t>Bryan Israel</t>
  </si>
  <si>
    <t>Novoa Hermidas</t>
  </si>
  <si>
    <t>Viviana Elizabeth</t>
  </si>
  <si>
    <t>Olaya Rogel</t>
  </si>
  <si>
    <t>Edgar Alfonso</t>
  </si>
  <si>
    <t>Pazmiño Guerrero</t>
  </si>
  <si>
    <t>Diego David</t>
  </si>
  <si>
    <t>Pilatasig Gualan</t>
  </si>
  <si>
    <t>Andrea Del Cisne</t>
  </si>
  <si>
    <t>Pinto Ochoa</t>
  </si>
  <si>
    <t>Jorge Enrique</t>
  </si>
  <si>
    <t>Pullas Cruz</t>
  </si>
  <si>
    <t>Francisco Lautaro</t>
  </si>
  <si>
    <t>Rojas Llerena</t>
  </si>
  <si>
    <t>Mireya De Lourdes</t>
  </si>
  <si>
    <t>Salazar Resabala</t>
  </si>
  <si>
    <t>Henry Braulio</t>
  </si>
  <si>
    <t>Segarra Alvarado</t>
  </si>
  <si>
    <t>Jenny Virginia</t>
  </si>
  <si>
    <t>Urgiles Moreira</t>
  </si>
  <si>
    <t>Richard Jasmany</t>
  </si>
  <si>
    <t>Vaicilla Romero</t>
  </si>
  <si>
    <t>Emma Maria</t>
  </si>
  <si>
    <t>Valarezo Santistevan</t>
  </si>
  <si>
    <t>Cecilia Katterine</t>
  </si>
  <si>
    <t>Vera Delgado</t>
  </si>
  <si>
    <t>Lizbeth Araceli</t>
  </si>
  <si>
    <t>Yaguana Rugel</t>
  </si>
  <si>
    <t>1718418641</t>
  </si>
  <si>
    <t>Iñaky Leonel</t>
  </si>
  <si>
    <t>Caminos Olaya</t>
  </si>
  <si>
    <t>2250016603</t>
  </si>
  <si>
    <t>Alim Kamil</t>
  </si>
  <si>
    <t>Catota Cedeño</t>
  </si>
  <si>
    <t>2250055171</t>
  </si>
  <si>
    <t>Wanner Steve</t>
  </si>
  <si>
    <t>2200234306</t>
  </si>
  <si>
    <t>Angel Santiago</t>
  </si>
  <si>
    <t>Chavez Ameza</t>
  </si>
  <si>
    <t>0650043276</t>
  </si>
  <si>
    <t>Ana</t>
  </si>
  <si>
    <t>Collahuazo</t>
  </si>
  <si>
    <t>2200057350</t>
  </si>
  <si>
    <t>Geraldine Nahomi</t>
  </si>
  <si>
    <t>Coronel Mayalica</t>
  </si>
  <si>
    <t>2250122385</t>
  </si>
  <si>
    <t>Ayelen Zaife</t>
  </si>
  <si>
    <t>Flores Bastidas</t>
  </si>
  <si>
    <t>2200193262</t>
  </si>
  <si>
    <t>Adrian Ricardo</t>
  </si>
  <si>
    <t>Flores Vera</t>
  </si>
  <si>
    <t>2250017114</t>
  </si>
  <si>
    <t>Aylin Mishelle</t>
  </si>
  <si>
    <t>Guzman Granda</t>
  </si>
  <si>
    <t>0931421457</t>
  </si>
  <si>
    <t>Christian Jesus</t>
  </si>
  <si>
    <t>0932166820</t>
  </si>
  <si>
    <t>Yael Stalyn</t>
  </si>
  <si>
    <t>Guzman Portillo</t>
  </si>
  <si>
    <t>2250131790</t>
  </si>
  <si>
    <t>Eythan Zarek</t>
  </si>
  <si>
    <t>Manchay Bastidas</t>
  </si>
  <si>
    <t>2250046790</t>
  </si>
  <si>
    <t>Mateo Sebastian</t>
  </si>
  <si>
    <t>Murillo Olaya</t>
  </si>
  <si>
    <t>2250102551</t>
  </si>
  <si>
    <t>Pierre Isaac</t>
  </si>
  <si>
    <t>Olmedo Alvarez</t>
  </si>
  <si>
    <t>2250016629</t>
  </si>
  <si>
    <t>Isaac</t>
  </si>
  <si>
    <t>Pilay</t>
  </si>
  <si>
    <t>1650176124</t>
  </si>
  <si>
    <t>Steven Ariel</t>
  </si>
  <si>
    <t>Rodas Alvarado</t>
  </si>
  <si>
    <t>2250080070</t>
  </si>
  <si>
    <t>Hernan Leonel</t>
  </si>
  <si>
    <t>Tumbaco Mero</t>
  </si>
  <si>
    <t>1315488807</t>
  </si>
  <si>
    <t>Alejandro David</t>
  </si>
  <si>
    <t>Uquillas Cabezas</t>
  </si>
  <si>
    <t>2250027667</t>
  </si>
  <si>
    <t>JESSICA MARIA</t>
  </si>
  <si>
    <t>ALCIVAR ZAMBRANO</t>
  </si>
  <si>
    <t>1312305574</t>
  </si>
  <si>
    <t>Ibette Natahaly</t>
  </si>
  <si>
    <t>Apolo Criollo</t>
  </si>
  <si>
    <t>2200220107</t>
  </si>
  <si>
    <t>Daysi paulina</t>
  </si>
  <si>
    <t>Arrobo quezada</t>
  </si>
  <si>
    <t>2200521843</t>
  </si>
  <si>
    <t>DORLYN</t>
  </si>
  <si>
    <t>BASTIDAS SAA</t>
  </si>
  <si>
    <t>Nelly Alexandra de los Angeles</t>
  </si>
  <si>
    <t>1001601168</t>
  </si>
  <si>
    <t>Adrian</t>
  </si>
  <si>
    <t>Bravo</t>
  </si>
  <si>
    <t>2200347421</t>
  </si>
  <si>
    <t>Grace Alexandra</t>
  </si>
  <si>
    <t>Bravo Alvarado</t>
  </si>
  <si>
    <t>1204503310</t>
  </si>
  <si>
    <t>Elizabeth del Cisne</t>
  </si>
  <si>
    <t>Cabrera Valladolid</t>
  </si>
  <si>
    <t>1106007600</t>
  </si>
  <si>
    <t>Enma Rocio</t>
  </si>
  <si>
    <t>Caiza Pujos</t>
  </si>
  <si>
    <t>2100407192</t>
  </si>
  <si>
    <t>Jelixa Mireya</t>
  </si>
  <si>
    <t>Calderón Guillin</t>
  </si>
  <si>
    <t>2101033070</t>
  </si>
  <si>
    <t>EVELIN CAROLINA</t>
  </si>
  <si>
    <t>CHAVEZ SOLORZANO</t>
  </si>
  <si>
    <t>2200100788</t>
  </si>
  <si>
    <t>Tania Maricela</t>
  </si>
  <si>
    <t>Chimbo Puga</t>
  </si>
  <si>
    <t>2100696752</t>
  </si>
  <si>
    <t>Norma  Lucía</t>
  </si>
  <si>
    <t>Chimborazo chimborazo</t>
  </si>
  <si>
    <t>1802512077</t>
  </si>
  <si>
    <t>ESTHER ELENA</t>
  </si>
  <si>
    <t>COLES NAULA</t>
  </si>
  <si>
    <t>2200268312</t>
  </si>
  <si>
    <t>Emilia Marilu</t>
  </si>
  <si>
    <t>Córdova Hernández</t>
  </si>
  <si>
    <t>2200099543</t>
  </si>
  <si>
    <t>Johanna Yajaira</t>
  </si>
  <si>
    <t>Delgado Vera</t>
  </si>
  <si>
    <t>2200576748</t>
  </si>
  <si>
    <t>Mariela Estefania</t>
  </si>
  <si>
    <t>Guevara Pincay</t>
  </si>
  <si>
    <t>2100294574</t>
  </si>
  <si>
    <t>ROSA ANGELICA</t>
  </si>
  <si>
    <t>Jaramillo Madrid</t>
  </si>
  <si>
    <t>2200071500</t>
  </si>
  <si>
    <t>Erika Elizabeth</t>
  </si>
  <si>
    <t>Jimbo De La Cruz</t>
  </si>
  <si>
    <t>2101057806</t>
  </si>
  <si>
    <t>Veronica Enid</t>
  </si>
  <si>
    <t>Jimenez Abarca</t>
  </si>
  <si>
    <t>1900625698</t>
  </si>
  <si>
    <t>LIZETH PAOLA</t>
  </si>
  <si>
    <t>LANCHI SARANGO</t>
  </si>
  <si>
    <t>2200153175</t>
  </si>
  <si>
    <t>CRISTIAN FABIAN</t>
  </si>
  <si>
    <t>MAGE ROJAS</t>
  </si>
  <si>
    <t>1759733742</t>
  </si>
  <si>
    <t>Cristian Alexander</t>
  </si>
  <si>
    <t>Morocho Parreño</t>
  </si>
  <si>
    <t>2200084107</t>
  </si>
  <si>
    <t>Jonathan</t>
  </si>
  <si>
    <t>Olaya</t>
  </si>
  <si>
    <t>1720174547</t>
  </si>
  <si>
    <t>Jorge</t>
  </si>
  <si>
    <t>Pullas</t>
  </si>
  <si>
    <t>1802737815</t>
  </si>
  <si>
    <t>Javier Benedicto</t>
  </si>
  <si>
    <t>Reveló Moreira</t>
  </si>
  <si>
    <t>0801561366</t>
  </si>
  <si>
    <t>Yineth</t>
  </si>
  <si>
    <t>Rojas Murcia</t>
  </si>
  <si>
    <t>1754036000</t>
  </si>
  <si>
    <t>Patricia</t>
  </si>
  <si>
    <t>Sanchez</t>
  </si>
  <si>
    <t>210042578</t>
  </si>
  <si>
    <t>Sonia Carolina</t>
  </si>
  <si>
    <t>Sotomayor Bustamante</t>
  </si>
  <si>
    <t>0705174852</t>
  </si>
  <si>
    <t>Sonia Mariuxy</t>
  </si>
  <si>
    <t>Vera Andi</t>
  </si>
  <si>
    <t>2200064695</t>
  </si>
  <si>
    <t>Jessica Vanessa</t>
  </si>
  <si>
    <t>Yánez Roblez</t>
  </si>
  <si>
    <t>2200366207</t>
  </si>
  <si>
    <t>Mario Gonzalo</t>
  </si>
  <si>
    <t>Yumbo Noteno</t>
  </si>
  <si>
    <t>2250207921</t>
  </si>
  <si>
    <t>Deyli</t>
  </si>
  <si>
    <t>Zambrano</t>
  </si>
  <si>
    <t>2250004229</t>
  </si>
  <si>
    <t>Estatus de finalización de al menos un curso</t>
  </si>
  <si>
    <t>Por Género</t>
  </si>
  <si>
    <t>Por Nivel de Escolaridad</t>
  </si>
  <si>
    <t>Por Grupo Etáreo</t>
  </si>
  <si>
    <t>Estatus de Avance</t>
  </si>
  <si>
    <t>Participantes</t>
  </si>
  <si>
    <t>% del Grupo</t>
  </si>
  <si>
    <t>% del Total</t>
  </si>
  <si>
    <t>Total general</t>
  </si>
  <si>
    <t>Total Femenino</t>
  </si>
  <si>
    <t>Total Estudiantes básica</t>
  </si>
  <si>
    <t>Total Adultos</t>
  </si>
  <si>
    <t>Total Estudiantes secundarios</t>
  </si>
  <si>
    <t>Total Masculino</t>
  </si>
  <si>
    <t>Total Jóvenes de 18-29 años</t>
  </si>
  <si>
    <t>Total Estudiantes terciarios</t>
  </si>
  <si>
    <t>Total n/a</t>
  </si>
  <si>
    <t>Total Menores de edad</t>
  </si>
  <si>
    <t>Total Graduados básica</t>
  </si>
  <si>
    <t>Total Graduados secundarios</t>
  </si>
  <si>
    <t>Total Graduados terciarios</t>
  </si>
  <si>
    <t>Cantidad de cursos finalizados</t>
  </si>
  <si>
    <t>Total 1</t>
  </si>
  <si>
    <t>Total 3</t>
  </si>
  <si>
    <t>Total 5</t>
  </si>
  <si>
    <t>Total 6</t>
  </si>
  <si>
    <t>Por Nivel de Escolaridad y Género</t>
  </si>
  <si>
    <t>Por Grupo Etáreo y Género</t>
  </si>
  <si>
    <t>Calificaciones</t>
  </si>
  <si>
    <t>Por Participante, Género, Nivel de Escolaridad y Grupo Etáreo</t>
  </si>
  <si>
    <t>Calificaciones promedio (completado el curso):</t>
  </si>
  <si>
    <t>Indice de variación enlas calificaciones</t>
  </si>
  <si>
    <t>Nota: Las calificaciones marcadas como cero pueden ser evaluaciones no realizadas así que no se consideran para este cálculo</t>
  </si>
  <si>
    <t>All</t>
  </si>
  <si>
    <t>Nombre completo del usuario</t>
  </si>
  <si>
    <t>Grupos</t>
  </si>
  <si>
    <t>Institución</t>
  </si>
  <si>
    <t>Fecha</t>
  </si>
  <si>
    <t>Calificación</t>
  </si>
  <si>
    <t>COAC COCA LTDA</t>
  </si>
  <si>
    <t>lunes, 11 de enero de 2021, 14:44</t>
  </si>
  <si>
    <t>5</t>
  </si>
  <si>
    <t>sábado, 9 de enero de 2021, 13:25</t>
  </si>
  <si>
    <t>sábado, 9 de enero de 2021, 12:52</t>
  </si>
  <si>
    <t>domingo, 10 de enero de 2021, 14:22</t>
  </si>
  <si>
    <t>4</t>
  </si>
  <si>
    <t>domingo, 10 de enero de 2021, 12:07</t>
  </si>
  <si>
    <t>miércoles, 13 de enero de 2021, 15:04</t>
  </si>
  <si>
    <t>lunes, 11 de enero de 2021, 17:59</t>
  </si>
  <si>
    <t>domingo, 10 de enero de 2021, 10:33</t>
  </si>
  <si>
    <t>lunes, 11 de enero de 2021, 17:35</t>
  </si>
  <si>
    <t>lunes, 11 de enero de 2021, 15:00</t>
  </si>
  <si>
    <t>lunes, 11 de enero de 2021, 14:42</t>
  </si>
  <si>
    <t>domingo, 10 de enero de 2021, 18:39</t>
  </si>
  <si>
    <t>domingo, 10 de enero de 2021, 17:50</t>
  </si>
  <si>
    <t>sábado, 9 de enero de 2021, 20:23</t>
  </si>
  <si>
    <t>viernes, 8 de enero de 2021, 16:19</t>
  </si>
  <si>
    <t>lunes, 11 de enero de 2021, 18:35</t>
  </si>
  <si>
    <t>lunes, 11 de enero de 2021, 00:16</t>
  </si>
  <si>
    <t>lunes, 11 de enero de 2021, 11:48</t>
  </si>
  <si>
    <t>jueves, 7 de enero de 2021, 17:03</t>
  </si>
  <si>
    <t>sábado, 9 de enero de 2021, 13:30</t>
  </si>
  <si>
    <t>domingo, 10 de enero de 2021, 21:07</t>
  </si>
  <si>
    <t>sábado, 9 de enero de 2021, 23:36</t>
  </si>
  <si>
    <t>sábado, 9 de enero de 2021, 13:50</t>
  </si>
  <si>
    <t>viernes, 8 de enero de 2021, 10:50</t>
  </si>
  <si>
    <t>domingo, 10 de enero de 2021, 18:55</t>
  </si>
  <si>
    <t>lunes, 11 de enero de 2021, 09:16</t>
  </si>
  <si>
    <t>martes, 23 de marzo de 2021, 18:50</t>
  </si>
  <si>
    <t>sábado, 27 de marzo de 2021, 19:06</t>
  </si>
  <si>
    <t>sábado, 27 de marzo de 2021, 22:54</t>
  </si>
  <si>
    <t>lunes, 29 de marzo de 2021, 15:05</t>
  </si>
  <si>
    <t>sábado, 27 de marzo de 2021, 21:04</t>
  </si>
  <si>
    <t>viernes, 26 de marzo de 2021, 09:28</t>
  </si>
  <si>
    <t>EFS completo GMW</t>
  </si>
  <si>
    <t>lunes, 29 de marzo de 2021, 09:03</t>
  </si>
  <si>
    <t>miércoles, 24 de marzo de 2021, 20:13</t>
  </si>
  <si>
    <t>miércoles, 24 de marzo de 2021, 20:15</t>
  </si>
  <si>
    <t>3</t>
  </si>
  <si>
    <t>viernes, 26 de marzo de 2021, 17:28</t>
  </si>
  <si>
    <t>sábado, 27 de marzo de 2021, 19:22</t>
  </si>
  <si>
    <t>jueves, 25 de marzo de 2021, 20:22</t>
  </si>
  <si>
    <t>domingo, 28 de marzo de 2021, 19:58</t>
  </si>
  <si>
    <t>sábado, 27 de marzo de 2021, 18:37</t>
  </si>
  <si>
    <t>martes, 23 de marzo de 2021, 10:16</t>
  </si>
  <si>
    <t>domingo, 28 de marzo de 2021, 10:56</t>
  </si>
  <si>
    <t>jueves, 25 de noviembre de 2021, 11:07</t>
  </si>
  <si>
    <t>jueves, 25 de noviembre de 2021, 08:54</t>
  </si>
  <si>
    <t>jueves, 2 de diciembre de 2021, 09:55</t>
  </si>
  <si>
    <t>jueves, 25 de noviembre de 2021, 12:42</t>
  </si>
  <si>
    <t>210042578/</t>
  </si>
  <si>
    <t>viernes, 26 de noviembre de 2021, 21:19</t>
  </si>
  <si>
    <t>jueves, 25 de noviembre de 2021, 12:38</t>
  </si>
  <si>
    <t>jueves, 2 de diciembre de 2021, 10:08</t>
  </si>
  <si>
    <t>jueves, 25 de noviembre de 2021, 16:00</t>
  </si>
  <si>
    <t>viernes, 26 de noviembre de 2021, 22:03</t>
  </si>
  <si>
    <t>jueves, 25 de noviembre de 2021, 10:47</t>
  </si>
  <si>
    <t>jueves, 2 de diciembre de 2021, 10:29</t>
  </si>
  <si>
    <t>jueves, 25 de noviembre de 2021, 16:42</t>
  </si>
  <si>
    <t>viernes, 26 de noviembre de 2021, 23:00</t>
  </si>
  <si>
    <t>jueves, 25 de noviembre de 2021, 12:20</t>
  </si>
  <si>
    <t>jueves, 2 de diciembre de 2021, 10:57</t>
  </si>
  <si>
    <t>jueves, 2 de diciembre de 2021, 16:54</t>
  </si>
  <si>
    <t>jueves, 25 de noviembre de 2021, 11:57</t>
  </si>
  <si>
    <t>jueves, 2 de diciembre de 2021, 11:13</t>
  </si>
  <si>
    <t>jueves, 2 de diciembre de 2021, 17:06</t>
  </si>
  <si>
    <t>jueves, 25 de noviembre de 2021, 12:07</t>
  </si>
  <si>
    <t>jueves, 2 de diciembre de 2021, 11:41</t>
  </si>
  <si>
    <t>jueves, 2 de diciembre de 2021, 17:13</t>
  </si>
  <si>
    <t>Nivel de Satisfacción</t>
  </si>
  <si>
    <t>Satisfacción equivalente</t>
  </si>
  <si>
    <t>Cantidad de Votos</t>
  </si>
  <si>
    <t>2</t>
  </si>
  <si>
    <t>1</t>
  </si>
  <si>
    <t>Total</t>
  </si>
  <si>
    <t>Cuéntanos qué te pareció el Programa de Educación Financiera y Social de FIG y tu Cooperativa de Ahorro y Crédito..</t>
  </si>
  <si>
    <t>Danos tus apreciaciones o recomendaciones para continuar mejorando</t>
  </si>
  <si>
    <t>Nos das tu permiso para compartir tu opinión sobre el curso en nuestras redes sociales?</t>
  </si>
  <si>
    <t>Si contestaste "Sí" a la pregunta anterior, ¿nos das permiso a publicar tu nombre? En caso de ser así, por favor escribe cómo quieres que publiquemos tu nombre.</t>
  </si>
  <si>
    <t>Excelente</t>
  </si>
  <si>
    <t>Muy buen curso</t>
  </si>
  <si>
    <t>No</t>
  </si>
  <si>
    <t>es muy interesante la informacion impartida</t>
  </si>
  <si>
    <t>Sí</t>
  </si>
  <si>
    <t>Kate</t>
  </si>
  <si>
    <t>ES INTERESANTE Y EDUCATIVO, INTERACTIVO</t>
  </si>
  <si>
    <t>DEBRIA SER MAS EXPLICATIVO OMO IR AVANZANDO CADA CURSO PORQUE AL INICIO PERDÍ MUCHO TIEMPO TRATANDO DE ENTENDER COMO IR AVANZANDO</t>
  </si>
  <si>
    <t>excelente obtuve nuevas experiencias</t>
  </si>
  <si>
    <t>Bueno</t>
  </si>
  <si>
    <t>Menos enlaces</t>
  </si>
  <si>
    <t>Excelente curso, para reforzar conociemientos</t>
  </si>
  <si>
    <t>Paola Cabezas</t>
  </si>
  <si>
    <t>Super</t>
  </si>
  <si>
    <t>Algo interesante, que nos permite retroalimentarse  con información  financiera</t>
  </si>
  <si>
    <t>Todo bien</t>
  </si>
  <si>
    <t>INTERESANTE</t>
  </si>
  <si>
    <t>Interesante aprender nuevas cosas</t>
  </si>
  <si>
    <t>Franciscom Rojas</t>
  </si>
  <si>
    <t>He aprendido más, estuvo muy interesante</t>
  </si>
  <si>
    <t>Richard Vaicilla</t>
  </si>
  <si>
    <t>excelente muy explicativo</t>
  </si>
  <si>
    <t>al momento ninguna</t>
  </si>
  <si>
    <t>Muy dinámico e ilustrativo</t>
  </si>
  <si>
    <t>Evitar un poco las canciones y mas texto</t>
  </si>
  <si>
    <t>Edgar</t>
  </si>
  <si>
    <t>ESTABA MUY INTERESANTE YA QUE APRENDIMOS TEMAS NUEVOS</t>
  </si>
  <si>
    <t>LOS TEMAS FUERON CLAROS Y ENTENDIBLES</t>
  </si>
  <si>
    <t>HERMINIA CAMACHO</t>
  </si>
  <si>
    <t>muy interesante para poder ahorrar y cumplir las metas que uno se proponetambien asi poderle difunfir mas conocimiento al socio</t>
  </si>
  <si>
    <t>que siga asi estaba muy bien detallado el taller formacion financiera</t>
  </si>
  <si>
    <t>beatriz</t>
  </si>
  <si>
    <t>Muy interesante, muy educativo</t>
  </si>
  <si>
    <t>Estefy Alvarado</t>
  </si>
  <si>
    <t>Excelente, ya que nos enseñan todo acerca de como ahorrar e invertir nuestros dinero y asi evitar gastos innecesarios.</t>
  </si>
  <si>
    <t>Que las preguntas sigan siendo de selección multiple.</t>
  </si>
  <si>
    <t>MUY INTERESANTE</t>
  </si>
  <si>
    <t>AÑADIR PREGUNTAS DE RAZONAMIENTO</t>
  </si>
  <si>
    <t>El programa de educación financiera es importante que los socios conozcan sus derechos y obligaciones al socio de la Cooperativa.</t>
  </si>
  <si>
    <t>Creo que debe ir al inicio del curso de la educación financiera, indicaciones como debe realizar el curso.</t>
  </si>
  <si>
    <t>nos da informacion valiosa para autocorregir errores aunque estemos en el medio muchas veces no nos damos cuenta</t>
  </si>
  <si>
    <t>todo esta muy bien no hay recomendaciones</t>
  </si>
  <si>
    <t>ISRAEL NOVOA</t>
  </si>
  <si>
    <t>EXCELENTE</t>
  </si>
  <si>
    <t>Mejorar la usabilidad del sitio, el usuario puede perderse muy facilmente de los cursos y secciones</t>
  </si>
  <si>
    <t>Me pareció muy interesante ya que el ahorro nos ayuda a cumplir metas que se plantea</t>
  </si>
  <si>
    <t>Es una cooperativa de prestigio y confiable para los socios ya que nos brindan seguridad a nuestros ahorros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</si>
</sst>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dd\-mmm\-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2"/>
      <color rgb="FF000000"/>
      <name val="Calibri"/>
      <family val="2"/>
    </font>
    <font>
      <sz val="9"/>
      <color indexed="81"/>
      <name val="Tahoma"/>
      <family val="2"/>
    </font>
    <font>
      <b/>
      <sz val="12"/>
      <color theme="4" tint="-0.249977111117893"/>
      <name val="Calibri"/>
      <family val="2"/>
    </font>
    <font>
      <b/>
      <sz val="12"/>
      <color theme="9" tint="-0.499984740745262"/>
      <name val="Calibri"/>
      <family val="2"/>
    </font>
    <font>
      <b/>
      <sz val="18"/>
      <color theme="9" tint="-0.499984740745262"/>
      <name val="Calibri Light"/>
      <family val="2"/>
      <scheme val="major"/>
    </font>
    <font>
      <sz val="11"/>
      <color theme="9" tint="-0.499984740745262"/>
      <name val="Calibri"/>
      <family val="2"/>
      <scheme val="minor"/>
    </font>
    <font>
      <sz val="18"/>
      <color theme="9" tint="-0.499984740745262"/>
      <name val="Calibri Light"/>
      <family val="2"/>
      <scheme val="major"/>
    </font>
    <font>
      <sz val="12"/>
      <color theme="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59999389629810485"/>
        <bgColor theme="4" tint="0.59999389629810485"/>
      </patternFill>
    </fill>
    <fill>
      <patternFill patternType="solid">
        <fgColor theme="9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/>
      <top/>
      <bottom style="thick">
        <color theme="8" tint="-0.499984740745262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/>
    <xf numFmtId="0" fontId="6" fillId="0" borderId="0"/>
    <xf numFmtId="0" fontId="11" fillId="0" borderId="0"/>
  </cellStyleXfs>
  <cellXfs count="65">
    <xf numFmtId="0" fontId="0" fillId="0" borderId="0" xfId="0"/>
    <xf numFmtId="0" fontId="3" fillId="2" borderId="1" xfId="4" applyFont="1" applyFill="1" applyBorder="1"/>
    <xf numFmtId="0" fontId="3" fillId="2" borderId="2" xfId="4" applyFont="1" applyFill="1" applyBorder="1"/>
    <xf numFmtId="0" fontId="3" fillId="4" borderId="2" xfId="4" applyFont="1" applyFill="1" applyBorder="1" applyAlignment="1">
      <alignment horizontal="left"/>
    </xf>
    <xf numFmtId="0" fontId="3" fillId="4" borderId="2" xfId="4" quotePrefix="1" applyFont="1" applyFill="1" applyBorder="1" applyAlignment="1">
      <alignment horizontal="left"/>
    </xf>
    <xf numFmtId="0" fontId="3" fillId="4" borderId="0" xfId="4" applyFont="1" applyFill="1" applyAlignment="1">
      <alignment horizontal="left"/>
    </xf>
    <xf numFmtId="0" fontId="3" fillId="5" borderId="2" xfId="4" applyFont="1" applyFill="1" applyBorder="1" applyAlignment="1">
      <alignment horizontal="left"/>
    </xf>
    <xf numFmtId="9" fontId="3" fillId="5" borderId="2" xfId="2" quotePrefix="1" applyFont="1" applyFill="1" applyBorder="1" applyAlignment="1">
      <alignment horizontal="left"/>
    </xf>
    <xf numFmtId="9" fontId="0" fillId="0" borderId="0" xfId="2" applyFont="1"/>
    <xf numFmtId="9" fontId="3" fillId="4" borderId="2" xfId="2" applyFont="1" applyFill="1" applyBorder="1" applyAlignment="1">
      <alignment horizontal="left"/>
    </xf>
    <xf numFmtId="9" fontId="3" fillId="4" borderId="2" xfId="2" quotePrefix="1" applyFont="1" applyFill="1" applyBorder="1" applyAlignment="1">
      <alignment horizontal="left"/>
    </xf>
    <xf numFmtId="0" fontId="3" fillId="6" borderId="0" xfId="4" applyFont="1" applyFill="1" applyAlignment="1">
      <alignment horizontal="left"/>
    </xf>
    <xf numFmtId="9" fontId="3" fillId="6" borderId="0" xfId="2" applyFont="1" applyFill="1" applyBorder="1" applyAlignment="1">
      <alignment horizontal="left"/>
    </xf>
    <xf numFmtId="16" fontId="0" fillId="7" borderId="0" xfId="0" applyNumberFormat="1" applyFill="1"/>
    <xf numFmtId="0" fontId="8" fillId="0" borderId="0" xfId="0" applyFont="1"/>
    <xf numFmtId="49" fontId="8" fillId="0" borderId="0" xfId="0" applyNumberFormat="1" applyFont="1"/>
    <xf numFmtId="1" fontId="8" fillId="0" borderId="0" xfId="5" applyNumberFormat="1" applyFont="1"/>
    <xf numFmtId="1" fontId="8" fillId="0" borderId="0" xfId="5" applyNumberFormat="1" applyFont="1" applyAlignment="1">
      <alignment horizontal="right"/>
    </xf>
    <xf numFmtId="49" fontId="7" fillId="3" borderId="0" xfId="5" applyNumberFormat="1" applyFont="1" applyFill="1"/>
    <xf numFmtId="0" fontId="5" fillId="8" borderId="0" xfId="4" applyFont="1" applyFill="1" applyAlignment="1">
      <alignment horizontal="left"/>
    </xf>
    <xf numFmtId="0" fontId="3" fillId="4" borderId="0" xfId="4" quotePrefix="1" applyFont="1" applyFill="1" applyAlignment="1">
      <alignment horizontal="left"/>
    </xf>
    <xf numFmtId="0" fontId="7" fillId="3" borderId="3" xfId="5" applyFont="1" applyFill="1" applyBorder="1"/>
    <xf numFmtId="49" fontId="7" fillId="3" borderId="3" xfId="5" applyNumberFormat="1" applyFont="1" applyFill="1" applyBorder="1"/>
    <xf numFmtId="1" fontId="0" fillId="0" borderId="0" xfId="0" applyNumberFormat="1"/>
    <xf numFmtId="0" fontId="10" fillId="0" borderId="0" xfId="3" quotePrefix="1" applyFont="1" applyAlignment="1">
      <alignment horizontal="left"/>
    </xf>
    <xf numFmtId="0" fontId="2" fillId="0" borderId="0" xfId="3" quotePrefix="1" applyAlignment="1">
      <alignment horizontal="left"/>
    </xf>
    <xf numFmtId="0" fontId="0" fillId="0" borderId="0" xfId="0" pivotButton="1"/>
    <xf numFmtId="0" fontId="3" fillId="6" borderId="0" xfId="4" quotePrefix="1" applyFont="1" applyFill="1" applyAlignment="1">
      <alignment horizontal="left"/>
    </xf>
    <xf numFmtId="10" fontId="0" fillId="0" borderId="0" xfId="0" applyNumberFormat="1"/>
    <xf numFmtId="0" fontId="0" fillId="0" borderId="0" xfId="0" applyAlignment="1">
      <alignment horizontal="right"/>
    </xf>
    <xf numFmtId="0" fontId="4" fillId="0" borderId="4" xfId="0" applyFont="1" applyBorder="1"/>
    <xf numFmtId="10" fontId="4" fillId="0" borderId="4" xfId="0" applyNumberFormat="1" applyFont="1" applyBorder="1"/>
    <xf numFmtId="0" fontId="11" fillId="0" borderId="0" xfId="0" applyFont="1"/>
    <xf numFmtId="0" fontId="11" fillId="0" borderId="0" xfId="0" quotePrefix="1" applyFont="1" applyAlignment="1">
      <alignment horizontal="left"/>
    </xf>
    <xf numFmtId="164" fontId="0" fillId="0" borderId="0" xfId="0" applyNumberFormat="1"/>
    <xf numFmtId="165" fontId="0" fillId="0" borderId="0" xfId="0" applyNumberFormat="1" applyAlignment="1">
      <alignment horizontal="left"/>
    </xf>
    <xf numFmtId="0" fontId="13" fillId="9" borderId="6" xfId="0" applyFont="1" applyFill="1" applyBorder="1" applyAlignment="1">
      <alignment horizontal="right"/>
    </xf>
    <xf numFmtId="0" fontId="13" fillId="9" borderId="5" xfId="0" applyFont="1" applyFill="1" applyBorder="1" applyAlignment="1">
      <alignment horizontal="right"/>
    </xf>
    <xf numFmtId="0" fontId="14" fillId="10" borderId="0" xfId="0" quotePrefix="1" applyFont="1" applyFill="1" applyAlignment="1">
      <alignment horizontal="left"/>
    </xf>
    <xf numFmtId="0" fontId="14" fillId="10" borderId="0" xfId="0" applyFont="1" applyFill="1"/>
    <xf numFmtId="164" fontId="14" fillId="11" borderId="0" xfId="1" applyFont="1" applyFill="1" applyBorder="1" applyAlignment="1">
      <alignment horizontal="right"/>
    </xf>
    <xf numFmtId="164" fontId="14" fillId="10" borderId="0" xfId="1" applyFont="1" applyFill="1" applyBorder="1" applyAlignment="1">
      <alignment horizontal="right"/>
    </xf>
    <xf numFmtId="10" fontId="4" fillId="0" borderId="0" xfId="0" applyNumberFormat="1" applyFont="1"/>
    <xf numFmtId="0" fontId="0" fillId="0" borderId="0" xfId="0" pivotButton="1" applyAlignment="1">
      <alignment horizontal="left"/>
    </xf>
    <xf numFmtId="10" fontId="0" fillId="0" borderId="0" xfId="0" applyNumberFormat="1" applyAlignment="1">
      <alignment horizontal="right"/>
    </xf>
    <xf numFmtId="0" fontId="4" fillId="0" borderId="4" xfId="0" applyFont="1" applyBorder="1" applyAlignment="1">
      <alignment horizontal="right"/>
    </xf>
    <xf numFmtId="10" fontId="4" fillId="0" borderId="4" xfId="0" applyNumberFormat="1" applyFont="1" applyBorder="1" applyAlignment="1">
      <alignment horizontal="right"/>
    </xf>
    <xf numFmtId="0" fontId="15" fillId="0" borderId="0" xfId="3" quotePrefix="1" applyFont="1" applyAlignment="1">
      <alignment horizontal="left"/>
    </xf>
    <xf numFmtId="0" fontId="16" fillId="0" borderId="0" xfId="0" applyFont="1"/>
    <xf numFmtId="0" fontId="16" fillId="0" borderId="0" xfId="0" applyFont="1" applyAlignment="1">
      <alignment horizontal="right"/>
    </xf>
    <xf numFmtId="0" fontId="17" fillId="0" borderId="0" xfId="3" quotePrefix="1" applyFont="1" applyAlignment="1">
      <alignment horizontal="left"/>
    </xf>
    <xf numFmtId="0" fontId="11" fillId="0" borderId="0" xfId="6"/>
    <xf numFmtId="0" fontId="11" fillId="0" borderId="0" xfId="6" applyAlignment="1">
      <alignment horizontal="center"/>
    </xf>
    <xf numFmtId="16" fontId="1" fillId="7" borderId="0" xfId="4" applyNumberFormat="1" applyFill="1"/>
    <xf numFmtId="0" fontId="0" fillId="0" borderId="0" xfId="0" applyAlignment="1">
      <alignment horizontal="center"/>
    </xf>
    <xf numFmtId="0" fontId="2" fillId="0" borderId="0" xfId="3"/>
    <xf numFmtId="0" fontId="11" fillId="0" borderId="0" xfId="0" quotePrefix="1" applyFont="1" applyAlignment="1">
      <alignment horizontal="center"/>
    </xf>
    <xf numFmtId="9" fontId="0" fillId="0" borderId="0" xfId="0" applyNumberFormat="1" applyAlignment="1">
      <alignment horizontal="center"/>
    </xf>
    <xf numFmtId="39" fontId="0" fillId="0" borderId="0" xfId="1" applyNumberFormat="1" applyFont="1" applyAlignment="1">
      <alignment horizontal="center"/>
    </xf>
    <xf numFmtId="9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8" fillId="0" borderId="0" xfId="0" applyFont="1" applyAlignment="1">
      <alignment horizontal="center" wrapText="1"/>
    </xf>
    <xf numFmtId="0" fontId="18" fillId="0" borderId="0" xfId="0" quotePrefix="1" applyFont="1" applyAlignment="1">
      <alignment horizontal="center" wrapText="1"/>
    </xf>
    <xf numFmtId="0" fontId="3" fillId="2" borderId="0" xfId="4" applyFont="1" applyFill="1"/>
    <xf numFmtId="0" fontId="0" fillId="0" borderId="0" xfId="0" quotePrefix="1" applyAlignment="1">
      <alignment horizontal="left"/>
    </xf>
  </cellXfs>
  <cellStyles count="7">
    <cellStyle name="Millares" xfId="1" builtinId="3"/>
    <cellStyle name="Normal" xfId="0" builtinId="0"/>
    <cellStyle name="Normal 2" xfId="4"/>
    <cellStyle name="Normal 3" xfId="6"/>
    <cellStyle name="Normal 4" xfId="5"/>
    <cellStyle name="Porcentaje" xfId="2" builtinId="5"/>
    <cellStyle name="Título" xfId="3" builtinId="15"/>
  </cellStyles>
  <dxfs count="1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13" formatCode="0%"/>
      <alignment horizontal="center" vertical="bottom" textRotation="0" wrapText="0" indent="0" justifyLastLine="0" shrinkToFit="0" readingOrder="0"/>
    </dxf>
    <dxf>
      <numFmt numFmtId="166" formatCode="#,##0.00_);\(#,##0.0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13" formatCode="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none"/>
      </font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alignment horizontal="right"/>
    </dxf>
    <dxf>
      <numFmt numFmtId="1" formatCode="0"/>
    </dxf>
    <dxf>
      <alignment horizontal="right"/>
    </dxf>
    <dxf>
      <alignment horizontal="left"/>
    </dxf>
    <dxf>
      <numFmt numFmtId="14" formatCode="0.00%"/>
    </dxf>
    <dxf>
      <border>
        <bottom style="thick">
          <color theme="8" tint="-0.499984740745262"/>
        </bottom>
      </border>
    </dxf>
    <dxf>
      <border>
        <bottom style="thick">
          <color theme="8" tint="-0.499984740745262"/>
        </bottom>
      </border>
    </dxf>
    <dxf>
      <font>
        <b/>
      </font>
    </dxf>
    <dxf>
      <font>
        <b/>
      </font>
    </dxf>
    <dxf>
      <numFmt numFmtId="14" formatCode="0.00%"/>
    </dxf>
    <dxf>
      <border>
        <bottom style="thick">
          <color theme="8" tint="-0.499984740745262"/>
        </bottom>
      </border>
    </dxf>
    <dxf>
      <border>
        <bottom style="thick">
          <color theme="8" tint="-0.499984740745262"/>
        </bottom>
      </border>
    </dxf>
    <dxf>
      <font>
        <b/>
      </font>
    </dxf>
    <dxf>
      <font>
        <b/>
      </font>
    </dxf>
    <dxf>
      <alignment horizontal="right"/>
    </dxf>
    <dxf>
      <numFmt numFmtId="14" formatCode="0.00%"/>
    </dxf>
    <dxf>
      <border>
        <bottom style="thick">
          <color theme="8" tint="-0.499984740745262"/>
        </bottom>
      </border>
    </dxf>
    <dxf>
      <border>
        <bottom style="thick">
          <color theme="8" tint="-0.499984740745262"/>
        </bottom>
      </border>
    </dxf>
    <dxf>
      <font>
        <b/>
      </font>
    </dxf>
    <dxf>
      <font>
        <b/>
      </font>
    </dxf>
    <dxf>
      <alignment horizontal="right"/>
    </dxf>
    <dxf>
      <numFmt numFmtId="14" formatCode="0.00%"/>
    </dxf>
    <dxf>
      <border>
        <bottom style="thick">
          <color theme="8" tint="-0.499984740745262"/>
        </bottom>
      </border>
    </dxf>
    <dxf>
      <border>
        <bottom style="thick">
          <color theme="8" tint="-0.499984740745262"/>
        </bottom>
      </border>
    </dxf>
    <dxf>
      <font>
        <b/>
      </font>
    </dxf>
    <dxf>
      <font>
        <b/>
      </font>
    </dxf>
    <dxf>
      <alignment horizontal="right"/>
    </dxf>
    <dxf>
      <alignment horizontal="right"/>
    </dxf>
    <dxf>
      <alignment horizontal="left"/>
    </dxf>
    <dxf>
      <numFmt numFmtId="14" formatCode="0.00%"/>
    </dxf>
    <dxf>
      <border>
        <bottom style="thick">
          <color theme="8" tint="-0.499984740745262"/>
        </bottom>
      </border>
    </dxf>
    <dxf>
      <border>
        <bottom style="thick">
          <color theme="8" tint="-0.499984740745262"/>
        </bottom>
      </border>
    </dxf>
    <dxf>
      <font>
        <b/>
      </font>
    </dxf>
    <dxf>
      <font>
        <b/>
      </font>
    </dxf>
    <dxf>
      <numFmt numFmtId="14" formatCode="0.00%"/>
    </dxf>
    <dxf>
      <border>
        <bottom style="thick">
          <color theme="8" tint="-0.499984740745262"/>
        </bottom>
      </border>
    </dxf>
    <dxf>
      <border>
        <bottom style="thick">
          <color theme="8" tint="-0.499984740745262"/>
        </bottom>
      </border>
    </dxf>
    <dxf>
      <font>
        <b/>
      </font>
    </dxf>
    <dxf>
      <font>
        <b/>
      </font>
    </dxf>
    <dxf>
      <alignment horizontal="right"/>
    </dxf>
    <dxf>
      <alignment horizontal="right"/>
    </dxf>
    <dxf>
      <alignment horizontal="left"/>
    </dxf>
    <dxf>
      <numFmt numFmtId="14" formatCode="0.00%"/>
    </dxf>
    <dxf>
      <border>
        <bottom style="thick">
          <color theme="8" tint="-0.499984740745262"/>
        </bottom>
      </border>
    </dxf>
    <dxf>
      <border>
        <bottom style="thick">
          <color theme="8" tint="-0.499984740745262"/>
        </bottom>
      </border>
    </dxf>
    <dxf>
      <font>
        <b/>
      </font>
    </dxf>
    <dxf>
      <font>
        <b/>
      </font>
    </dxf>
    <dxf>
      <alignment horizontal="right"/>
    </dxf>
    <dxf>
      <numFmt numFmtId="14" formatCode="0.00%"/>
    </dxf>
    <dxf>
      <alignment horizontal="right"/>
    </dxf>
    <dxf>
      <border>
        <bottom style="thick">
          <color theme="8" tint="-0.499984740745262"/>
        </bottom>
      </border>
    </dxf>
    <dxf>
      <border>
        <bottom style="thick">
          <color theme="8" tint="-0.499984740745262"/>
        </bottom>
      </border>
    </dxf>
    <dxf>
      <font>
        <b/>
      </font>
    </dxf>
    <dxf>
      <font>
        <b/>
      </font>
    </dxf>
    <dxf>
      <alignment horizontal="right"/>
    </dxf>
    <dxf>
      <numFmt numFmtId="14" formatCode="0.00%"/>
    </dxf>
    <dxf>
      <border>
        <bottom style="thick">
          <color theme="8" tint="-0.499984740745262"/>
        </bottom>
      </border>
    </dxf>
    <dxf>
      <border>
        <bottom style="thick">
          <color theme="8" tint="-0.499984740745262"/>
        </bottom>
      </border>
    </dxf>
    <dxf>
      <font>
        <b/>
      </font>
    </dxf>
    <dxf>
      <font>
        <b/>
      </font>
    </dxf>
    <dxf>
      <alignment horizontal="right"/>
    </dxf>
    <dxf>
      <alignment horizontal="right"/>
    </dxf>
    <dxf>
      <numFmt numFmtId="14" formatCode="0.00%"/>
    </dxf>
    <dxf>
      <border>
        <bottom style="thick">
          <color theme="8" tint="-0.499984740745262"/>
        </bottom>
      </border>
    </dxf>
    <dxf>
      <border>
        <bottom style="thick">
          <color theme="8" tint="-0.499984740745262"/>
        </bottom>
      </border>
    </dxf>
    <dxf>
      <font>
        <b/>
      </font>
    </dxf>
    <dxf>
      <font>
        <b/>
      </font>
    </dxf>
    <dxf>
      <alignment horizontal="right"/>
    </dxf>
    <dxf>
      <alignment horizontal="right"/>
    </dxf>
    <dxf>
      <numFmt numFmtId="14" formatCode="0.00%"/>
    </dxf>
    <dxf>
      <border>
        <bottom style="thick">
          <color theme="8" tint="-0.499984740745262"/>
        </bottom>
      </border>
    </dxf>
    <dxf>
      <border>
        <bottom style="thick">
          <color theme="8" tint="-0.499984740745262"/>
        </bottom>
      </border>
    </dxf>
    <dxf>
      <font>
        <b/>
      </font>
    </dxf>
    <dxf>
      <font>
        <b/>
      </font>
    </dxf>
    <dxf>
      <alignment horizontal="right"/>
    </dxf>
    <dxf>
      <numFmt numFmtId="14" formatCode="0.00%"/>
    </dxf>
    <dxf>
      <border>
        <bottom style="thick">
          <color theme="8" tint="-0.499984740745262"/>
        </bottom>
      </border>
    </dxf>
    <dxf>
      <border>
        <bottom style="thick">
          <color theme="8" tint="-0.499984740745262"/>
        </bottom>
      </border>
    </dxf>
    <dxf>
      <font>
        <b/>
      </font>
    </dxf>
    <dxf>
      <font>
        <b/>
      </font>
    </dxf>
    <dxf>
      <alignment horizontal="right"/>
    </dxf>
    <dxf>
      <alignment horizontal="right"/>
    </dxf>
    <dxf>
      <numFmt numFmtId="14" formatCode="0.00%"/>
    </dxf>
    <dxf>
      <border>
        <bottom style="thick">
          <color theme="8" tint="-0.499984740745262"/>
        </bottom>
      </border>
    </dxf>
    <dxf>
      <border>
        <bottom style="thick">
          <color theme="8" tint="-0.499984740745262"/>
        </bottom>
      </border>
    </dxf>
    <dxf>
      <font>
        <b/>
      </font>
    </dxf>
    <dxf>
      <font>
        <b/>
      </font>
    </dxf>
    <dxf>
      <alignment horizontal="right"/>
    </dxf>
    <dxf>
      <numFmt numFmtId="14" formatCode="0.00%"/>
    </dxf>
    <dxf>
      <border>
        <bottom style="thick">
          <color theme="8" tint="-0.499984740745262"/>
        </bottom>
      </border>
    </dxf>
    <dxf>
      <border>
        <bottom style="thick">
          <color theme="8" tint="-0.499984740745262"/>
        </bottom>
      </border>
    </dxf>
    <dxf>
      <font>
        <b/>
      </font>
    </dxf>
    <dxf>
      <font>
        <b/>
      </font>
    </dxf>
    <dxf>
      <alignment horizontal="right"/>
    </dxf>
    <dxf>
      <numFmt numFmtId="14" formatCode="0.00%"/>
    </dxf>
    <dxf>
      <border>
        <bottom style="thick">
          <color theme="8" tint="-0.499984740745262"/>
        </bottom>
      </border>
    </dxf>
    <dxf>
      <border>
        <bottom style="thick">
          <color theme="8" tint="-0.499984740745262"/>
        </bottom>
      </border>
    </dxf>
    <dxf>
      <font>
        <b/>
      </font>
    </dxf>
    <dxf>
      <font>
        <b/>
      </font>
    </dxf>
    <dxf>
      <alignment horizontal="right"/>
    </dxf>
    <dxf>
      <numFmt numFmtId="14" formatCode="0.00%"/>
    </dxf>
    <dxf>
      <border>
        <bottom style="thick">
          <color theme="8" tint="-0.499984740745262"/>
        </bottom>
      </border>
    </dxf>
    <dxf>
      <border>
        <bottom style="thick">
          <color theme="8" tint="-0.499984740745262"/>
        </bottom>
      </border>
    </dxf>
    <dxf>
      <font>
        <b/>
      </font>
    </dxf>
    <dxf>
      <font>
        <b/>
      </font>
    </dxf>
    <dxf>
      <alignment horizontal="right"/>
    </dxf>
    <dxf>
      <numFmt numFmtId="14" formatCode="0.00%"/>
    </dxf>
    <dxf>
      <border>
        <bottom style="thick">
          <color theme="8" tint="-0.499984740745262"/>
        </bottom>
      </border>
    </dxf>
    <dxf>
      <border>
        <bottom style="thick">
          <color theme="8" tint="-0.499984740745262"/>
        </bottom>
      </border>
    </dxf>
    <dxf>
      <font>
        <b/>
      </font>
    </dxf>
    <dxf>
      <font>
        <b/>
      </font>
    </dxf>
    <dxf>
      <alignment horizontal="right"/>
    </dxf>
    <dxf>
      <alignment horizontal="right"/>
    </dxf>
    <dxf>
      <numFmt numFmtId="14" formatCode="0.00%"/>
    </dxf>
    <dxf>
      <border>
        <bottom style="thick">
          <color theme="8" tint="-0.499984740745262"/>
        </bottom>
      </border>
    </dxf>
    <dxf>
      <border>
        <bottom style="thick">
          <color theme="8" tint="-0.499984740745262"/>
        </bottom>
      </border>
    </dxf>
    <dxf>
      <font>
        <b/>
      </font>
    </dxf>
    <dxf>
      <font>
        <b/>
      </font>
    </dxf>
    <dxf>
      <alignment horizontal="right"/>
    </dxf>
    <dxf>
      <numFmt numFmtId="14" formatCode="0.00%"/>
    </dxf>
    <dxf>
      <border>
        <bottom style="thick">
          <color theme="8" tint="-0.499984740745262"/>
        </bottom>
      </border>
    </dxf>
    <dxf>
      <border>
        <bottom style="thick">
          <color theme="8" tint="-0.499984740745262"/>
        </bottom>
      </border>
    </dxf>
    <dxf>
      <font>
        <b/>
      </font>
    </dxf>
    <dxf>
      <font>
        <b/>
      </font>
    </dxf>
    <dxf>
      <alignment horizontal="right"/>
    </dxf>
    <dxf>
      <numFmt numFmtId="14" formatCode="0.00%"/>
    </dxf>
    <dxf>
      <border>
        <bottom style="thick">
          <color theme="8" tint="-0.499984740745262"/>
        </bottom>
      </border>
    </dxf>
    <dxf>
      <border>
        <bottom style="thick">
          <color theme="8" tint="-0.499984740745262"/>
        </bottom>
      </border>
    </dxf>
    <dxf>
      <font>
        <b/>
      </font>
    </dxf>
    <dxf>
      <font>
        <b/>
      </font>
    </dxf>
    <dxf>
      <alignment horizontal="right"/>
    </dxf>
    <dxf>
      <numFmt numFmtId="14" formatCode="0.00%"/>
    </dxf>
    <dxf>
      <border>
        <bottom style="thick">
          <color theme="8" tint="-0.499984740745262"/>
        </bottom>
      </border>
    </dxf>
    <dxf>
      <border>
        <bottom style="thick">
          <color theme="8" tint="-0.499984740745262"/>
        </bottom>
      </border>
    </dxf>
    <dxf>
      <font>
        <b/>
      </font>
    </dxf>
    <dxf>
      <font>
        <b/>
      </font>
    </dxf>
    <dxf>
      <alignment horizontal="right"/>
    </dxf>
    <dxf>
      <numFmt numFmtId="14" formatCode="0.00%"/>
    </dxf>
    <dxf>
      <border>
        <bottom style="thick">
          <color theme="8" tint="-0.499984740745262"/>
        </bottom>
      </border>
    </dxf>
    <dxf>
      <border>
        <bottom style="thick">
          <color theme="8" tint="-0.499984740745262"/>
        </bottom>
      </border>
    </dxf>
    <dxf>
      <font>
        <b/>
      </font>
    </dxf>
    <dxf>
      <font>
        <b/>
      </font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z val="10"/>
        <color theme="1"/>
        <name val="Arial"/>
        <scheme val="none"/>
      </font>
      <numFmt numFmtId="1" formatCode="0"/>
      <alignment horizontal="right" vertical="bottom" textRotation="0" wrapText="0" indent="0" justifyLastLine="0" shrinkToFit="0" readingOrder="0"/>
    </dxf>
    <dxf>
      <font>
        <sz val="10"/>
        <color theme="1"/>
        <name val="Arial"/>
        <scheme val="none"/>
      </font>
      <numFmt numFmtId="1" formatCode="0"/>
      <alignment horizontal="right" vertical="bottom" textRotation="0" wrapText="0" indent="0" justifyLastLine="0" shrinkToFit="0" readingOrder="0"/>
    </dxf>
    <dxf>
      <font>
        <sz val="10"/>
        <color theme="1"/>
        <name val="Arial"/>
        <scheme val="none"/>
      </font>
      <numFmt numFmtId="1" formatCode="0"/>
      <alignment horizontal="right" vertical="bottom" textRotation="0" wrapText="0" indent="0" justifyLastLine="0" shrinkToFit="0" readingOrder="0"/>
    </dxf>
    <dxf>
      <font>
        <sz val="10"/>
        <color theme="1"/>
        <name val="Arial"/>
        <scheme val="none"/>
      </font>
      <numFmt numFmtId="1" formatCode="0"/>
      <alignment horizontal="right" vertical="bottom" textRotation="0" wrapText="0" indent="0" justifyLastLine="0" shrinkToFit="0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</dxf>
    <dxf>
      <font>
        <sz val="10"/>
        <name val="Arial"/>
        <scheme val="none"/>
      </font>
      <numFmt numFmtId="0" formatCode="General"/>
    </dxf>
    <dxf>
      <border outline="0"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5" tint="-0.249977111117893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3" formatCode="0%"/>
    </dxf>
    <dxf>
      <numFmt numFmtId="0" formatCode="General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5" tint="-0.249977111117893"/>
        </patternFill>
      </fill>
      <alignment horizontal="left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3.xml"/><Relationship Id="rId18" Type="http://schemas.openxmlformats.org/officeDocument/2006/relationships/pivotCacheDefinition" Target="pivotCache/pivotCacheDefinition8.xml"/><Relationship Id="rId26" Type="http://schemas.openxmlformats.org/officeDocument/2006/relationships/pivotCacheDefinition" Target="pivotCache/pivotCacheDefinition16.xml"/><Relationship Id="rId39" Type="http://schemas.microsoft.com/office/2007/relationships/slicerCache" Target="slicerCaches/slicerCache4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1.xml"/><Relationship Id="rId34" Type="http://schemas.openxmlformats.org/officeDocument/2006/relationships/pivotCacheDefinition" Target="pivotCache/pivotCacheDefinition24.xml"/><Relationship Id="rId42" Type="http://schemas.microsoft.com/office/2007/relationships/slicerCache" Target="slicerCaches/slicerCache7.xml"/><Relationship Id="rId47" Type="http://schemas.openxmlformats.org/officeDocument/2006/relationships/sheetMetadata" Target="metadata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pivotCacheDefinition" Target="pivotCache/pivotCacheDefinition7.xml"/><Relationship Id="rId25" Type="http://schemas.openxmlformats.org/officeDocument/2006/relationships/pivotCacheDefinition" Target="pivotCache/pivotCacheDefinition15.xml"/><Relationship Id="rId33" Type="http://schemas.openxmlformats.org/officeDocument/2006/relationships/pivotCacheDefinition" Target="pivotCache/pivotCacheDefinition23.xml"/><Relationship Id="rId38" Type="http://schemas.microsoft.com/office/2007/relationships/slicerCache" Target="slicerCaches/slicerCache3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6.xml"/><Relationship Id="rId20" Type="http://schemas.openxmlformats.org/officeDocument/2006/relationships/pivotCacheDefinition" Target="pivotCache/pivotCacheDefinition10.xml"/><Relationship Id="rId29" Type="http://schemas.openxmlformats.org/officeDocument/2006/relationships/pivotCacheDefinition" Target="pivotCache/pivotCacheDefinition19.xml"/><Relationship Id="rId41" Type="http://schemas.microsoft.com/office/2007/relationships/slicerCache" Target="slicerCaches/slicerCache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24" Type="http://schemas.openxmlformats.org/officeDocument/2006/relationships/pivotCacheDefinition" Target="pivotCache/pivotCacheDefinition14.xml"/><Relationship Id="rId32" Type="http://schemas.openxmlformats.org/officeDocument/2006/relationships/pivotCacheDefinition" Target="pivotCache/pivotCacheDefinition22.xml"/><Relationship Id="rId37" Type="http://schemas.microsoft.com/office/2007/relationships/slicerCache" Target="slicerCaches/slicerCache2.xml"/><Relationship Id="rId40" Type="http://schemas.microsoft.com/office/2007/relationships/slicerCache" Target="slicerCaches/slicerCache5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23" Type="http://schemas.openxmlformats.org/officeDocument/2006/relationships/pivotCacheDefinition" Target="pivotCache/pivotCacheDefinition13.xml"/><Relationship Id="rId28" Type="http://schemas.openxmlformats.org/officeDocument/2006/relationships/pivotCacheDefinition" Target="pivotCache/pivotCacheDefinition18.xml"/><Relationship Id="rId36" Type="http://schemas.microsoft.com/office/2007/relationships/slicerCache" Target="slicerCaches/slicerCache1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9.xml"/><Relationship Id="rId31" Type="http://schemas.openxmlformats.org/officeDocument/2006/relationships/pivotCacheDefinition" Target="pivotCache/pivotCacheDefinition21.xml"/><Relationship Id="rId44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Relationship Id="rId22" Type="http://schemas.openxmlformats.org/officeDocument/2006/relationships/pivotCacheDefinition" Target="pivotCache/pivotCacheDefinition12.xml"/><Relationship Id="rId27" Type="http://schemas.openxmlformats.org/officeDocument/2006/relationships/pivotCacheDefinition" Target="pivotCache/pivotCacheDefinition17.xml"/><Relationship Id="rId30" Type="http://schemas.openxmlformats.org/officeDocument/2006/relationships/pivotCacheDefinition" Target="pivotCache/pivotCacheDefinition20.xml"/><Relationship Id="rId35" Type="http://schemas.openxmlformats.org/officeDocument/2006/relationships/pivotCacheDefinition" Target="pivotCache/pivotCacheDefinition25.xml"/><Relationship Id="rId43" Type="http://schemas.openxmlformats.org/officeDocument/2006/relationships/theme" Target="theme/theme1.xml"/><Relationship Id="rId48" Type="http://schemas.openxmlformats.org/officeDocument/2006/relationships/powerPivotData" Target="model/item.data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b="1">
                <a:solidFill>
                  <a:schemeClr val="accent1">
                    <a:lumMod val="75000"/>
                  </a:schemeClr>
                </a:solidFill>
              </a:rPr>
              <a:t>Evaluación</a:t>
            </a:r>
            <a:r>
              <a:rPr lang="es-EC" b="1" baseline="0">
                <a:solidFill>
                  <a:schemeClr val="accent1">
                    <a:lumMod val="75000"/>
                  </a:schemeClr>
                </a:solidFill>
              </a:rPr>
              <a:t> de Satisfacción</a:t>
            </a:r>
            <a:endParaRPr lang="es-EC" b="1">
              <a:solidFill>
                <a:schemeClr val="accent1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3821829194427622"/>
          <c:y val="3.239067431598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'Nivel de Satisfaccion'!$B$4:$B$8</c:f>
              <c:strCach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strCache>
            </c:strRef>
          </c:cat>
          <c:val>
            <c:numRef>
              <c:f>'Nivel de Satisfaccion'!$D$4:$D$8</c:f>
              <c:numCache>
                <c:formatCode>General</c:formatCode>
                <c:ptCount val="5"/>
                <c:pt idx="0">
                  <c:v>60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D9-4798-88CB-56A78350D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603149920"/>
        <c:axId val="603160320"/>
      </c:barChart>
      <c:catAx>
        <c:axId val="60314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Calificación</a:t>
                </a:r>
                <a:r>
                  <a:rPr lang="es-EC" baseline="0"/>
                  <a:t> Otorgada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160320"/>
        <c:crosses val="autoZero"/>
        <c:auto val="1"/>
        <c:lblAlgn val="ctr"/>
        <c:lblOffset val="100"/>
        <c:noMultiLvlLbl val="0"/>
      </c:catAx>
      <c:valAx>
        <c:axId val="60316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Número de Calificaciones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14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7</xdr:row>
      <xdr:rowOff>104776</xdr:rowOff>
    </xdr:from>
    <xdr:to>
      <xdr:col>0</xdr:col>
      <xdr:colOff>2066925</xdr:colOff>
      <xdr:row>14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ula">
              <a:extLst>
                <a:ext uri="{FF2B5EF4-FFF2-40B4-BE49-F238E27FC236}">
                  <a16:creationId xmlns:a16="http://schemas.microsoft.com/office/drawing/2014/main" id="{735C6788-394A-4BE8-9F51-C69200FACF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l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8125" y="1657351"/>
              <a:ext cx="1828800" cy="12668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247650</xdr:colOff>
      <xdr:row>0</xdr:row>
      <xdr:rowOff>180975</xdr:rowOff>
    </xdr:from>
    <xdr:to>
      <xdr:col>0</xdr:col>
      <xdr:colOff>2076450</xdr:colOff>
      <xdr:row>6</xdr:row>
      <xdr:rowOff>190500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Socio">
              <a:extLst>
                <a:ext uri="{FF2B5EF4-FFF2-40B4-BE49-F238E27FC236}">
                  <a16:creationId xmlns:a16="http://schemas.microsoft.com/office/drawing/2014/main" id="{35EDDB76-1B0A-4160-A919-687D8CDEA1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oci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7650" y="180975"/>
              <a:ext cx="1828800" cy="1362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7</xdr:row>
      <xdr:rowOff>123826</xdr:rowOff>
    </xdr:from>
    <xdr:to>
      <xdr:col>0</xdr:col>
      <xdr:colOff>2019300</xdr:colOff>
      <xdr:row>13</xdr:row>
      <xdr:rowOff>190500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ula 2">
              <a:extLst>
                <a:ext uri="{FF2B5EF4-FFF2-40B4-BE49-F238E27FC236}">
                  <a16:creationId xmlns:a16="http://schemas.microsoft.com/office/drawing/2014/main" id="{5848E130-09DC-46E1-9E5F-E1B6B7AB42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l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0" y="1676401"/>
              <a:ext cx="1828800" cy="12477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190500</xdr:colOff>
      <xdr:row>0</xdr:row>
      <xdr:rowOff>180975</xdr:rowOff>
    </xdr:from>
    <xdr:to>
      <xdr:col>0</xdr:col>
      <xdr:colOff>2019300</xdr:colOff>
      <xdr:row>6</xdr:row>
      <xdr:rowOff>190500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ocio 1">
              <a:extLst>
                <a:ext uri="{FF2B5EF4-FFF2-40B4-BE49-F238E27FC236}">
                  <a16:creationId xmlns:a16="http://schemas.microsoft.com/office/drawing/2014/main" id="{7FEDF5F4-FF66-411B-B0DE-DF0D06C2C5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oci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0" y="180975"/>
              <a:ext cx="1828800" cy="1362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7</xdr:row>
      <xdr:rowOff>133350</xdr:rowOff>
    </xdr:from>
    <xdr:to>
      <xdr:col>0</xdr:col>
      <xdr:colOff>2019300</xdr:colOff>
      <xdr:row>13</xdr:row>
      <xdr:rowOff>180974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ula 1">
              <a:extLst>
                <a:ext uri="{FF2B5EF4-FFF2-40B4-BE49-F238E27FC236}">
                  <a16:creationId xmlns:a16="http://schemas.microsoft.com/office/drawing/2014/main" id="{6DD581CC-AA00-4E97-8FC7-1958EE8C1A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l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0" y="1685925"/>
              <a:ext cx="1828800" cy="12191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190500</xdr:colOff>
      <xdr:row>0</xdr:row>
      <xdr:rowOff>171451</xdr:rowOff>
    </xdr:from>
    <xdr:to>
      <xdr:col>0</xdr:col>
      <xdr:colOff>2019300</xdr:colOff>
      <xdr:row>6</xdr:row>
      <xdr:rowOff>180976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ocio 2">
              <a:extLst>
                <a:ext uri="{FF2B5EF4-FFF2-40B4-BE49-F238E27FC236}">
                  <a16:creationId xmlns:a16="http://schemas.microsoft.com/office/drawing/2014/main" id="{12098252-604C-49EB-99AE-16781BF4E4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oci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0" y="171451"/>
              <a:ext cx="1828800" cy="1362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7</xdr:row>
      <xdr:rowOff>123825</xdr:rowOff>
    </xdr:from>
    <xdr:to>
      <xdr:col>0</xdr:col>
      <xdr:colOff>2000250</xdr:colOff>
      <xdr:row>14</xdr:row>
      <xdr:rowOff>57149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Aula 3">
              <a:extLst>
                <a:ext uri="{FF2B5EF4-FFF2-40B4-BE49-F238E27FC236}">
                  <a16:creationId xmlns:a16="http://schemas.microsoft.com/office/drawing/2014/main" id="{E6E15BE1-1E73-4452-8A37-41F4435BBF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la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450" y="1676400"/>
              <a:ext cx="1828800" cy="13144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171450</xdr:colOff>
      <xdr:row>0</xdr:row>
      <xdr:rowOff>219075</xdr:rowOff>
    </xdr:from>
    <xdr:to>
      <xdr:col>0</xdr:col>
      <xdr:colOff>2000250</xdr:colOff>
      <xdr:row>7</xdr:row>
      <xdr:rowOff>28575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ocio 3">
              <a:extLst>
                <a:ext uri="{FF2B5EF4-FFF2-40B4-BE49-F238E27FC236}">
                  <a16:creationId xmlns:a16="http://schemas.microsoft.com/office/drawing/2014/main" id="{671A1D50-4ED6-4A4D-8F72-8125AAC867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ocio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450" y="219075"/>
              <a:ext cx="1828800" cy="1362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8</xdr:row>
      <xdr:rowOff>19050</xdr:rowOff>
    </xdr:from>
    <xdr:to>
      <xdr:col>6</xdr:col>
      <xdr:colOff>180975</xdr:colOff>
      <xdr:row>11</xdr:row>
      <xdr:rowOff>180975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Género">
              <a:extLst>
                <a:ext uri="{FF2B5EF4-FFF2-40B4-BE49-F238E27FC236}">
                  <a16:creationId xmlns:a16="http://schemas.microsoft.com/office/drawing/2014/main" id="{3A0B48EE-D502-4F48-A282-AE5326C556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éner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91050" y="1800225"/>
              <a:ext cx="3409950" cy="733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342900</xdr:colOff>
      <xdr:row>8</xdr:row>
      <xdr:rowOff>9526</xdr:rowOff>
    </xdr:from>
    <xdr:to>
      <xdr:col>10</xdr:col>
      <xdr:colOff>457200</xdr:colOff>
      <xdr:row>11</xdr:row>
      <xdr:rowOff>180976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Socio 4">
              <a:extLst>
                <a:ext uri="{FF2B5EF4-FFF2-40B4-BE49-F238E27FC236}">
                  <a16:creationId xmlns:a16="http://schemas.microsoft.com/office/drawing/2014/main" id="{F3A69C3B-7710-4CC0-B8D3-772EC3CC49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ocio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62925" y="1790701"/>
              <a:ext cx="3467100" cy="742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0</xdr:row>
      <xdr:rowOff>138111</xdr:rowOff>
    </xdr:from>
    <xdr:to>
      <xdr:col>13</xdr:col>
      <xdr:colOff>495300</xdr:colOff>
      <xdr:row>19</xdr:row>
      <xdr:rowOff>76199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62D89C-111B-414F-AAA0-6A7F9E3B3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Daniel Chiriboga" refreshedDate="44565.560359490744" backgroundQuery="1" createdVersion="7" refreshedVersion="7" minRefreshableVersion="3" recordCount="0" supportSubquery="1" supportAdvancedDrill="1">
  <cacheSource type="external" connectionId="1"/>
  <cacheFields count="21">
    <cacheField name="[Calificaciones].[Género].[Género]" caption="Género" numFmtId="0" hierarchy="19" level="1">
      <sharedItems containsSemiMixedTypes="0" containsNonDate="0" containsString="0"/>
    </cacheField>
    <cacheField name="[Calificaciones].[Escolaridad].[Escolaridad]" caption="Escolaridad" numFmtId="0" hierarchy="20" level="1">
      <sharedItems containsSemiMixedTypes="0" containsNonDate="0" containsString="0"/>
    </cacheField>
    <cacheField name="[Calificaciones].[Grupo Etáreo].[Grupo Etáreo]" caption="Grupo Etáreo" numFmtId="0" hierarchy="21" level="1">
      <sharedItems containsSemiMixedTypes="0" containsNonDate="0" containsString="0"/>
    </cacheField>
    <cacheField name="[Calificaciones].[Nombre].[Nombre]" caption="Nombre" numFmtId="0" hierarchy="1" level="1">
      <sharedItems count="79">
        <s v="Adrian"/>
        <s v="Adrian Ricardo"/>
        <s v="Alejandro David"/>
        <s v="Alim Kamil"/>
        <s v="Ana"/>
        <s v="Andrea Del Cisne"/>
        <s v="Angel Santiago"/>
        <s v="Ayelen Zaife"/>
        <s v="Aylin Mishelle"/>
        <s v="Beatriz Maribel"/>
        <s v="Bryan Israel"/>
        <s v="Cecilia Katterine"/>
        <s v="Christian Jesus"/>
        <s v="Cristian Alexander"/>
        <s v="CRISTIAN FABIAN"/>
        <s v="Darwin Mauricio"/>
        <s v="Daysi paulina"/>
        <s v="Deyli"/>
        <s v="Diego David"/>
        <s v="DORLYN"/>
        <s v="Dorlyn Alejandra"/>
        <s v="Edgar Alfonso"/>
        <s v="Elizabeth del Cisne"/>
        <s v="Emerita Paola"/>
        <s v="Emilia Marilu"/>
        <s v="Emma Maria"/>
        <s v="Enma Rocio"/>
        <s v="Erika Elizabeth"/>
        <s v="ESTHER ELENA"/>
        <s v="Esther Margarita"/>
        <s v="Evelin Carolina"/>
        <s v="Eythan Zarek"/>
        <s v="Francisco Lautaro"/>
        <s v="Geraldine Nahomi"/>
        <s v="Grace Alexandra"/>
        <s v="Henry Braulio"/>
        <s v="Herminia Adelaida"/>
        <s v="Hernan Leonel"/>
        <s v="Ibette Natahaly"/>
        <s v="Iñaky Leonel"/>
        <s v="Isaac"/>
        <s v="Javier Benedicto"/>
        <s v="Jelixa Mireya"/>
        <s v="Jenny Virginia"/>
        <s v="JESSICA MARIA"/>
        <s v="Jessica Vanessa"/>
        <s v="Jessica Virginia"/>
        <s v="Johanna Yajaira"/>
        <s v="Jonathan"/>
        <s v="Jorge"/>
        <s v="Jorge Enrique"/>
        <s v="Katherine Estefany"/>
        <s v="Lizbeth Araceli"/>
        <s v="LIZETH PAOLA"/>
        <s v="Lorena Patricia"/>
        <s v="Manuel Esteban"/>
        <s v="Mariela Estefania"/>
        <s v="Mario Gonzalo"/>
        <s v="Mateo Sebastian"/>
        <s v="Mayra Margoth"/>
        <s v="Mireya De Lourdes"/>
        <s v="Monica Giselle"/>
        <s v="Nelly Alexandra de los Angeles"/>
        <s v="Norma  Lucía"/>
        <s v="Paola Mercedes"/>
        <s v="Patricia"/>
        <s v="Pierre Isaac"/>
        <s v="Richard Jasmany"/>
        <s v="ROSA ANGELICA"/>
        <s v="Sonia Carolina"/>
        <s v="Sonia Mariuxy"/>
        <s v="Steven Ariel"/>
        <s v="Tania Maricela"/>
        <s v="Veronica Enid"/>
        <s v="Victor Ariel"/>
        <s v="Viviana Elizabeth"/>
        <s v="Wanner Steve"/>
        <s v="Yael Stalyn"/>
        <s v="Yineth"/>
      </sharedItems>
    </cacheField>
    <cacheField name="[Calificaciones].[Apellido(s)].[Apellido(s)]" caption="Apellido(s)" numFmtId="0" hierarchy="2" level="1">
      <sharedItems count="75">
        <s v="Bravo"/>
        <s v="Flores Vera"/>
        <s v="Uquillas Cabezas"/>
        <s v="Catota Cedeño"/>
        <s v="Collahuazo"/>
        <s v="Pinto Ochoa"/>
        <s v="Chavez Ameza"/>
        <s v="Flores Bastidas"/>
        <s v="Guzman Granda"/>
        <s v="Buñay Chimborazo"/>
        <s v="Novoa Hermidas"/>
        <s v="Vera Delgado"/>
        <s v="Morocho Parreño"/>
        <s v="MAGE ROJAS"/>
        <s v="Cueva Granda"/>
        <s v="Arrobo quezada"/>
        <s v="Zambrano"/>
        <s v="Pilatasig Gualan"/>
        <s v="Bastidas Saa"/>
        <s v="Pazmiño Guerrero"/>
        <s v="Cabrera Valladolid"/>
        <s v="Garces Cobeña"/>
        <s v="Córdova Hernández"/>
        <s v="Valarezo Santistevan"/>
        <s v="Caiza Pujos"/>
        <s v="Jimbo De La Cruz"/>
        <s v="COLES NAULA"/>
        <s v="Cartuche Uchuari"/>
        <s v="Chavez Solorzano"/>
        <s v="Manchay Bastidas"/>
        <s v="Rojas Llerena"/>
        <s v="Coronel Mayalica"/>
        <s v="Bravo Alvarado"/>
        <s v="Segarra Alvarado"/>
        <s v="Camacho Rodriguez"/>
        <s v="Tumbaco Mero"/>
        <s v="Apolo Criollo"/>
        <s v="Caminos Olaya"/>
        <s v="Pilay"/>
        <s v="Reveló Moreira"/>
        <s v="Calderón Guillin"/>
        <s v="Urgiles Moreira"/>
        <s v="ALCIVAR ZAMBRANO"/>
        <s v="Yánez Roblez"/>
        <s v="Moran Alvarado"/>
        <s v="Delgado Vera"/>
        <s v="Olaya"/>
        <s v="Pullas"/>
        <s v="Pullas Cruz"/>
        <s v="Alvarado Apolo"/>
        <s v="Yaguana Rugel"/>
        <s v="LANCHI SARANGO"/>
        <s v="Cobos Quihuire"/>
        <s v="Mora Cañas"/>
        <s v="Guevara Pincay"/>
        <s v="Yumbo Noteno"/>
        <s v="Murillo Olaya"/>
        <s v="Cedeño Farias"/>
        <s v="Salazar Resabala"/>
        <s v="Mayalica Segovia"/>
        <s v="Chimborazo chimborazo"/>
        <s v="Cabezas Medranda"/>
        <s v="Sanchez"/>
        <s v="Olmedo Alvarez"/>
        <s v="Vaicilla Romero"/>
        <s v="Jaramillo Madrid"/>
        <s v="Sotomayor Bustamante"/>
        <s v="Vera Andi"/>
        <s v="Rodas Alvarado"/>
        <s v="Chimbo Puga"/>
        <s v="Jimenez Abarca"/>
        <s v="Loayza Morocho"/>
        <s v="Olaya Rogel"/>
        <s v="Guzman Portillo"/>
        <s v="Rojas Murcia"/>
      </sharedItems>
    </cacheField>
    <cacheField name="[Measures].[Suma de Inicial 1]" caption="Suma de Inicial 1" numFmtId="0" hierarchy="62" level="32767"/>
    <cacheField name="[Measures].[Suma de Final 1]" caption="Suma de Final 1" numFmtId="0" hierarchy="63" level="32767"/>
    <cacheField name="[Measures].[Suma de Inicial 2]" caption="Suma de Inicial 2" numFmtId="0" hierarchy="64" level="32767"/>
    <cacheField name="[Measures].[Suma de Final 2]" caption="Suma de Final 2" numFmtId="0" hierarchy="65" level="32767"/>
    <cacheField name="[Measures].[Suma de Inicial 3]" caption="Suma de Inicial 3" numFmtId="0" hierarchy="66" level="32767"/>
    <cacheField name="[Measures].[Suma de Final 3]" caption="Suma de Final 3" numFmtId="0" hierarchy="67" level="32767"/>
    <cacheField name="[Measures].[Suma de Inicial 4]" caption="Suma de Inicial 4" numFmtId="0" hierarchy="68" level="32767"/>
    <cacheField name="[Measures].[Suma de Final 4]" caption="Suma de Final 4" numFmtId="0" hierarchy="69" level="32767"/>
    <cacheField name="[Measures].[Suma de Inicial 5]" caption="Suma de Inicial 5" numFmtId="0" hierarchy="70" level="32767"/>
    <cacheField name="[Measures].[Suma de Final 5]" caption="Suma de Final 5" numFmtId="0" hierarchy="71" level="32767"/>
    <cacheField name="[Measures].[Suma de Inicial 6]" caption="Suma de Inicial 6" numFmtId="0" hierarchy="72" level="32767"/>
    <cacheField name="[Measures].[Suma de Final 6]" caption="Suma de Final 6" numFmtId="0" hierarchy="73" level="32767"/>
    <cacheField name="[Measures].[Suma de Total Inicial]" caption="Suma de Total Inicial" numFmtId="0" hierarchy="74" level="32767"/>
    <cacheField name="[Measures].[Suma de Total Final]" caption="Suma de Total Final" numFmtId="0" hierarchy="75" level="32767"/>
    <cacheField name="[Calificaciones].[Aula].[Aula]" caption="Aula" numFmtId="0" level="1">
      <sharedItems containsSemiMixedTypes="0" containsNonDate="0" containsString="0"/>
    </cacheField>
    <cacheField name="[Calificaciones].[Socio].[Socio]" caption="Socio" numFmtId="0" hierarchy="22" level="1">
      <sharedItems containsSemiMixedTypes="0" containsNonDate="0" containsString="0"/>
    </cacheField>
  </cacheFields>
  <cacheHierarchies count="76">
    <cacheHierarchy uniqueName="[Calificaciones].[Aula]" caption="Aula" attribute="1" defaultMemberUniqueName="[Calificaciones].[Aula].[All]" allUniqueName="[Calificaciones].[Aula].[All]" dimensionUniqueName="[Calificaciones]" displayFolder="" count="2" memberValueDatatype="20" unbalanced="0">
      <fieldsUsage count="2">
        <fieldUsage x="-1"/>
        <fieldUsage x="19"/>
      </fieldsUsage>
    </cacheHierarchy>
    <cacheHierarchy uniqueName="[Calificaciones].[Nombre]" caption="Nombre" attribute="1" defaultMemberUniqueName="[Calificaciones].[Nombre].[All]" allUniqueName="[Calificaciones].[Nombre].[All]" dimensionUniqueName="[Calificaciones]" displayFolder="" count="2" memberValueDatatype="130" unbalanced="0">
      <fieldsUsage count="2">
        <fieldUsage x="-1"/>
        <fieldUsage x="3"/>
      </fieldsUsage>
    </cacheHierarchy>
    <cacheHierarchy uniqueName="[Calificaciones].[Apellido(s)]" caption="Apellido(s)" attribute="1" defaultMemberUniqueName="[Calificaciones].[Apellido(s)].[All]" allUniqueName="[Calificaciones].[Apellido(s)].[All]" dimensionUniqueName="[Calificaciones]" displayFolder="" count="2" memberValueDatatype="130" unbalanced="0">
      <fieldsUsage count="2">
        <fieldUsage x="-1"/>
        <fieldUsage x="4"/>
      </fieldsUsage>
    </cacheHierarchy>
    <cacheHierarchy uniqueName="[Calificaciones].[Dirección de correo]" caption="Dirección de correo" attribute="1" defaultMemberUniqueName="[Calificaciones].[Dirección de correo].[All]" allUniqueName="[Calificaciones].[Dirección de correo].[All]" dimensionUniqueName="[Calificaciones]" displayFolder="" count="0" memberValueDatatype="130" unbalanced="0"/>
    <cacheHierarchy uniqueName="[Calificaciones].[Cédula]" caption="Cédula" attribute="1" defaultMemberUniqueName="[Calificaciones].[Cédula].[All]" allUniqueName="[Calificaciones].[Cédula].[All]" dimensionUniqueName="[Calificaciones]" displayFolder="" count="0" memberValueDatatype="130" unbalanced="0"/>
    <cacheHierarchy uniqueName="[Calificaciones].[Inicial 1]" caption="Inicial 1" attribute="1" defaultMemberUniqueName="[Calificaciones].[Inicial 1].[All]" allUniqueName="[Calificaciones].[Inicial 1].[All]" dimensionUniqueName="[Calificaciones]" displayFolder="" count="0" memberValueDatatype="20" unbalanced="0"/>
    <cacheHierarchy uniqueName="[Calificaciones].[Final 1]" caption="Final 1" attribute="1" defaultMemberUniqueName="[Calificaciones].[Final 1].[All]" allUniqueName="[Calificaciones].[Final 1].[All]" dimensionUniqueName="[Calificaciones]" displayFolder="" count="0" memberValueDatatype="20" unbalanced="0"/>
    <cacheHierarchy uniqueName="[Calificaciones].[Inicial 2]" caption="Inicial 2" attribute="1" defaultMemberUniqueName="[Calificaciones].[Inicial 2].[All]" allUniqueName="[Calificaciones].[Inicial 2].[All]" dimensionUniqueName="[Calificaciones]" displayFolder="" count="0" memberValueDatatype="20" unbalanced="0"/>
    <cacheHierarchy uniqueName="[Calificaciones].[Final 2]" caption="Final 2" attribute="1" defaultMemberUniqueName="[Calificaciones].[Final 2].[All]" allUniqueName="[Calificaciones].[Final 2].[All]" dimensionUniqueName="[Calificaciones]" displayFolder="" count="0" memberValueDatatype="20" unbalanced="0"/>
    <cacheHierarchy uniqueName="[Calificaciones].[Inicial 3]" caption="Inicial 3" attribute="1" defaultMemberUniqueName="[Calificaciones].[Inicial 3].[All]" allUniqueName="[Calificaciones].[Inicial 3].[All]" dimensionUniqueName="[Calificaciones]" displayFolder="" count="0" memberValueDatatype="20" unbalanced="0"/>
    <cacheHierarchy uniqueName="[Calificaciones].[Final 3]" caption="Final 3" attribute="1" defaultMemberUniqueName="[Calificaciones].[Final 3].[All]" allUniqueName="[Calificaciones].[Final 3].[All]" dimensionUniqueName="[Calificaciones]" displayFolder="" count="0" memberValueDatatype="20" unbalanced="0"/>
    <cacheHierarchy uniqueName="[Calificaciones].[Inicial 4]" caption="Inicial 4" attribute="1" defaultMemberUniqueName="[Calificaciones].[Inicial 4].[All]" allUniqueName="[Calificaciones].[Inicial 4].[All]" dimensionUniqueName="[Calificaciones]" displayFolder="" count="0" memberValueDatatype="5" unbalanced="0"/>
    <cacheHierarchy uniqueName="[Calificaciones].[Final 4]" caption="Final 4" attribute="1" defaultMemberUniqueName="[Calificaciones].[Final 4].[All]" allUniqueName="[Calificaciones].[Final 4].[All]" dimensionUniqueName="[Calificaciones]" displayFolder="" count="0" memberValueDatatype="20" unbalanced="0"/>
    <cacheHierarchy uniqueName="[Calificaciones].[Inicial 5]" caption="Inicial 5" attribute="1" defaultMemberUniqueName="[Calificaciones].[Inicial 5].[All]" allUniqueName="[Calificaciones].[Inicial 5].[All]" dimensionUniqueName="[Calificaciones]" displayFolder="" count="0" memberValueDatatype="20" unbalanced="0"/>
    <cacheHierarchy uniqueName="[Calificaciones].[Final 5]" caption="Final 5" attribute="1" defaultMemberUniqueName="[Calificaciones].[Final 5].[All]" allUniqueName="[Calificaciones].[Final 5].[All]" dimensionUniqueName="[Calificaciones]" displayFolder="" count="0" memberValueDatatype="20" unbalanced="0"/>
    <cacheHierarchy uniqueName="[Calificaciones].[Inicial 6]" caption="Inicial 6" attribute="1" defaultMemberUniqueName="[Calificaciones].[Inicial 6].[All]" allUniqueName="[Calificaciones].[Inicial 6].[All]" dimensionUniqueName="[Calificaciones]" displayFolder="" count="0" memberValueDatatype="5" unbalanced="0"/>
    <cacheHierarchy uniqueName="[Calificaciones].[Final 6]" caption="Final 6" attribute="1" defaultMemberUniqueName="[Calificaciones].[Final 6].[All]" allUniqueName="[Calificaciones].[Final 6].[All]" dimensionUniqueName="[Calificaciones]" displayFolder="" count="0" memberValueDatatype="20" unbalanced="0"/>
    <cacheHierarchy uniqueName="[Calificaciones].[Total Inicial]" caption="Total Inicial" attribute="1" defaultMemberUniqueName="[Calificaciones].[Total Inicial].[All]" allUniqueName="[Calificaciones].[Total Inicial].[All]" dimensionUniqueName="[Calificaciones]" displayFolder="" count="0" memberValueDatatype="5" unbalanced="0"/>
    <cacheHierarchy uniqueName="[Calificaciones].[Total Final]" caption="Total Final" attribute="1" defaultMemberUniqueName="[Calificaciones].[Total Final].[All]" allUniqueName="[Calificaciones].[Total Final].[All]" dimensionUniqueName="[Calificaciones]" displayFolder="" count="0" memberValueDatatype="20" unbalanced="0"/>
    <cacheHierarchy uniqueName="[Calificaciones].[Género]" caption="Género" attribute="1" defaultMemberUniqueName="[Calificaciones].[Género].[All]" allUniqueName="[Calificaciones].[Género].[All]" dimensionUniqueName="[Calificaciones]" displayFolder="" count="2" memberValueDatatype="130" unbalanced="0">
      <fieldsUsage count="2">
        <fieldUsage x="-1"/>
        <fieldUsage x="0"/>
      </fieldsUsage>
    </cacheHierarchy>
    <cacheHierarchy uniqueName="[Calificaciones].[Escolaridad]" caption="Escolaridad" attribute="1" defaultMemberUniqueName="[Calificaciones].[Escolaridad].[All]" allUniqueName="[Calificaciones].[Escolaridad].[All]" dimensionUniqueName="[Calificaciones]" displayFolder="" count="2" memberValueDatatype="130" unbalanced="0">
      <fieldsUsage count="2">
        <fieldUsage x="-1"/>
        <fieldUsage x="1"/>
      </fieldsUsage>
    </cacheHierarchy>
    <cacheHierarchy uniqueName="[Calificaciones].[Grupo Etáreo]" caption="Grupo Etáreo" attribute="1" defaultMemberUniqueName="[Calificaciones].[Grupo Etáreo].[All]" allUniqueName="[Calificaciones].[Grupo Etáreo].[All]" dimensionUniqueName="[Calificaciones]" displayFolder="" count="2" memberValueDatatype="130" unbalanced="0">
      <fieldsUsage count="2">
        <fieldUsage x="-1"/>
        <fieldUsage x="2"/>
      </fieldsUsage>
    </cacheHierarchy>
    <cacheHierarchy uniqueName="[Calificaciones].[Socio]" caption="Socio" attribute="1" defaultMemberUniqueName="[Calificaciones].[Socio].[All]" allUniqueName="[Calificaciones].[Socio].[All]" dimensionUniqueName="[Calificaciones]" displayFolder="" count="2" memberValueDatatype="130" unbalanced="0">
      <fieldsUsage count="2">
        <fieldUsage x="-1"/>
        <fieldUsage x="20"/>
      </fieldsUsage>
    </cacheHierarchy>
    <cacheHierarchy uniqueName="[Calificaciones].[Ini 1 real]" caption="Ini 1 real" attribute="1" defaultMemberUniqueName="[Calificaciones].[Ini 1 real].[All]" allUniqueName="[Calificaciones].[Ini 1 real].[All]" dimensionUniqueName="[Calificaciones]" displayFolder="" count="0" memberValueDatatype="130" unbalanced="0"/>
    <cacheHierarchy uniqueName="[Calificaciones].[Ini 2 real]" caption="Ini 2 real" attribute="1" defaultMemberUniqueName="[Calificaciones].[Ini 2 real].[All]" allUniqueName="[Calificaciones].[Ini 2 real].[All]" dimensionUniqueName="[Calificaciones]" displayFolder="" count="0" memberValueDatatype="130" unbalanced="0"/>
    <cacheHierarchy uniqueName="[Calificaciones].[Ini 3 real]" caption="Ini 3 real" attribute="1" defaultMemberUniqueName="[Calificaciones].[Ini 3 real].[All]" allUniqueName="[Calificaciones].[Ini 3 real].[All]" dimensionUniqueName="[Calificaciones]" displayFolder="" count="0" memberValueDatatype="130" unbalanced="0"/>
    <cacheHierarchy uniqueName="[Calificaciones].[Ini 4 real]" caption="Ini 4 real" attribute="1" defaultMemberUniqueName="[Calificaciones].[Ini 4 real].[All]" allUniqueName="[Calificaciones].[Ini 4 real].[All]" dimensionUniqueName="[Calificaciones]" displayFolder="" count="0" memberValueDatatype="130" unbalanced="0"/>
    <cacheHierarchy uniqueName="[Calificaciones].[Ini 5 real]" caption="Ini 5 real" attribute="1" defaultMemberUniqueName="[Calificaciones].[Ini 5 real].[All]" allUniqueName="[Calificaciones].[Ini 5 real].[All]" dimensionUniqueName="[Calificaciones]" displayFolder="" count="0" memberValueDatatype="130" unbalanced="0"/>
    <cacheHierarchy uniqueName="[Calificaciones].[Ini 6 real]" caption="Ini 6 real" attribute="1" defaultMemberUniqueName="[Calificaciones].[Ini 6 real].[All]" allUniqueName="[Calificaciones].[Ini 6 real].[All]" dimensionUniqueName="[Calificaciones]" displayFolder="" count="0" memberValueDatatype="130" unbalanced="0"/>
    <cacheHierarchy uniqueName="[Calificaciones].[Mínima Inicial]" caption="Mínima Inicial" attribute="1" defaultMemberUniqueName="[Calificaciones].[Mínima Inicial].[All]" allUniqueName="[Calificaciones].[Mínima Inicial].[All]" dimensionUniqueName="[Calificaciones]" displayFolder="" count="0" memberValueDatatype="20" unbalanced="0"/>
    <cacheHierarchy uniqueName="[Calificaciones].[Máxima Final]" caption="Máxima Final" attribute="1" defaultMemberUniqueName="[Calificaciones].[Máxima Final].[All]" allUniqueName="[Calificaciones].[Máxima Final].[All]" dimensionUniqueName="[Calificaciones]" displayFolder="" count="0" memberValueDatatype="20" unbalanced="0"/>
    <cacheHierarchy uniqueName="[Finalizacion].[Aula]" caption="Aula" attribute="1" defaultMemberUniqueName="[Finalizacion].[Aula].[All]" allUniqueName="[Finalizacion].[Aula].[All]" dimensionUniqueName="[Finalizacion]" displayFolder="" count="0" memberValueDatatype="20" unbalanced="0"/>
    <cacheHierarchy uniqueName="[Finalizacion].[Nombre]" caption="Nombre" attribute="1" defaultMemberUniqueName="[Finalizacion].[Nombre].[All]" allUniqueName="[Finalizacion].[Nombre].[All]" dimensionUniqueName="[Finalizacion]" displayFolder="" count="0" memberValueDatatype="130" unbalanced="0"/>
    <cacheHierarchy uniqueName="[Finalizacion].[Cédula]" caption="Cédula" attribute="1" defaultMemberUniqueName="[Finalizacion].[Cédula].[All]" allUniqueName="[Finalizacion].[Cédula].[All]" dimensionUniqueName="[Finalizacion]" displayFolder="" count="0" memberValueDatatype="130" unbalanced="0"/>
    <cacheHierarchy uniqueName="[Finalizacion].[Dirección de correo]" caption="Dirección de correo" attribute="1" defaultMemberUniqueName="[Finalizacion].[Dirección de correo].[All]" allUniqueName="[Finalizacion].[Dirección de correo].[All]" dimensionUniqueName="[Finalizacion]" displayFolder="" count="0" memberValueDatatype="130" unbalanced="0"/>
    <cacheHierarchy uniqueName="[Finalizacion].[Grupo]" caption="Grupo" attribute="1" defaultMemberUniqueName="[Finalizacion].[Grupo].[All]" allUniqueName="[Finalizacion].[Grupo].[All]" dimensionUniqueName="[Finalizacion]" displayFolder="" count="0" memberValueDatatype="130" unbalanced="0"/>
    <cacheHierarchy uniqueName="[Finalizacion].[Avance]" caption="Avance" attribute="1" defaultMemberUniqueName="[Finalizacion].[Avance].[All]" allUniqueName="[Finalizacion].[Avance].[All]" dimensionUniqueName="[Finalizacion]" displayFolder="" count="0" memberValueDatatype="5" unbalanced="0"/>
    <cacheHierarchy uniqueName="[Finalizacion].[Estatus]" caption="Estatus" attribute="1" defaultMemberUniqueName="[Finalizacion].[Estatus].[All]" allUniqueName="[Finalizacion].[Estatus].[All]" dimensionUniqueName="[Finalizacion]" displayFolder="" count="0" memberValueDatatype="130" unbalanced="0"/>
    <cacheHierarchy uniqueName="[Finalizacion].[Avance Curso 1]" caption="Avance Curso 1" attribute="1" defaultMemberUniqueName="[Finalizacion].[Avance Curso 1].[All]" allUniqueName="[Finalizacion].[Avance Curso 1].[All]" dimensionUniqueName="[Finalizacion]" displayFolder="" count="0" memberValueDatatype="5" unbalanced="0"/>
    <cacheHierarchy uniqueName="[Finalizacion].[Estatus Curso 1]" caption="Estatus Curso 1" attribute="1" defaultMemberUniqueName="[Finalizacion].[Estatus Curso 1].[All]" allUniqueName="[Finalizacion].[Estatus Curso 1].[All]" dimensionUniqueName="[Finalizacion]" displayFolder="" count="0" memberValueDatatype="130" unbalanced="0"/>
    <cacheHierarchy uniqueName="[Finalizacion].[Avance Curso 2]" caption="Avance Curso 2" attribute="1" defaultMemberUniqueName="[Finalizacion].[Avance Curso 2].[All]" allUniqueName="[Finalizacion].[Avance Curso 2].[All]" dimensionUniqueName="[Finalizacion]" displayFolder="" count="0" memberValueDatatype="5" unbalanced="0"/>
    <cacheHierarchy uniqueName="[Finalizacion].[Estatus Curso 2]" caption="Estatus Curso 2" attribute="1" defaultMemberUniqueName="[Finalizacion].[Estatus Curso 2].[All]" allUniqueName="[Finalizacion].[Estatus Curso 2].[All]" dimensionUniqueName="[Finalizacion]" displayFolder="" count="0" memberValueDatatype="130" unbalanced="0"/>
    <cacheHierarchy uniqueName="[Finalizacion].[Avance Curso 3]" caption="Avance Curso 3" attribute="1" defaultMemberUniqueName="[Finalizacion].[Avance Curso 3].[All]" allUniqueName="[Finalizacion].[Avance Curso 3].[All]" dimensionUniqueName="[Finalizacion]" displayFolder="" count="0" memberValueDatatype="5" unbalanced="0"/>
    <cacheHierarchy uniqueName="[Finalizacion].[Estatus Curso 3]" caption="Estatus Curso 3" attribute="1" defaultMemberUniqueName="[Finalizacion].[Estatus Curso 3].[All]" allUniqueName="[Finalizacion].[Estatus Curso 3].[All]" dimensionUniqueName="[Finalizacion]" displayFolder="" count="0" memberValueDatatype="130" unbalanced="0"/>
    <cacheHierarchy uniqueName="[Finalizacion].[Avance Curso 4]" caption="Avance Curso 4" attribute="1" defaultMemberUniqueName="[Finalizacion].[Avance Curso 4].[All]" allUniqueName="[Finalizacion].[Avance Curso 4].[All]" dimensionUniqueName="[Finalizacion]" displayFolder="" count="0" memberValueDatatype="5" unbalanced="0"/>
    <cacheHierarchy uniqueName="[Finalizacion].[Estatus Curso 4]" caption="Estatus Curso 4" attribute="1" defaultMemberUniqueName="[Finalizacion].[Estatus Curso 4].[All]" allUniqueName="[Finalizacion].[Estatus Curso 4].[All]" dimensionUniqueName="[Finalizacion]" displayFolder="" count="0" memberValueDatatype="130" unbalanced="0"/>
    <cacheHierarchy uniqueName="[Finalizacion].[Avance Curso 5]" caption="Avance Curso 5" attribute="1" defaultMemberUniqueName="[Finalizacion].[Avance Curso 5].[All]" allUniqueName="[Finalizacion].[Avance Curso 5].[All]" dimensionUniqueName="[Finalizacion]" displayFolder="" count="0" memberValueDatatype="5" unbalanced="0"/>
    <cacheHierarchy uniqueName="[Finalizacion].[Estatus Curso 5]" caption="Estatus Curso 5" attribute="1" defaultMemberUniqueName="[Finalizacion].[Estatus Curso 5].[All]" allUniqueName="[Finalizacion].[Estatus Curso 5].[All]" dimensionUniqueName="[Finalizacion]" displayFolder="" count="0" memberValueDatatype="130" unbalanced="0"/>
    <cacheHierarchy uniqueName="[Finalizacion].[Avance Curso 6]" caption="Avance Curso 6" attribute="1" defaultMemberUniqueName="[Finalizacion].[Avance Curso 6].[All]" allUniqueName="[Finalizacion].[Avance Curso 6].[All]" dimensionUniqueName="[Finalizacion]" displayFolder="" count="0" memberValueDatatype="5" unbalanced="0"/>
    <cacheHierarchy uniqueName="[Finalizacion].[Estatus Curso 6]" caption="Estatus Curso 6" attribute="1" defaultMemberUniqueName="[Finalizacion].[Estatus Curso 6].[All]" allUniqueName="[Finalizacion].[Estatus Curso 6].[All]" dimensionUniqueName="[Finalizacion]" displayFolder="" count="0" memberValueDatatype="130" unbalanced="0"/>
    <cacheHierarchy uniqueName="[Finalizacion].[Género]" caption="Género" attribute="1" defaultMemberUniqueName="[Finalizacion].[Género].[All]" allUniqueName="[Finalizacion].[Género].[All]" dimensionUniqueName="[Finalizacion]" displayFolder="" count="0" memberValueDatatype="130" unbalanced="0"/>
    <cacheHierarchy uniqueName="[Finalizacion].[Escolaridad]" caption="Escolaridad" attribute="1" defaultMemberUniqueName="[Finalizacion].[Escolaridad].[All]" allUniqueName="[Finalizacion].[Escolaridad].[All]" dimensionUniqueName="[Finalizacion]" displayFolder="" count="0" memberValueDatatype="130" unbalanced="0"/>
    <cacheHierarchy uniqueName="[Finalizacion].[Grupo Etáreo]" caption="Grupo Etáreo" attribute="1" defaultMemberUniqueName="[Finalizacion].[Grupo Etáreo].[All]" allUniqueName="[Finalizacion].[Grupo Etáreo].[All]" dimensionUniqueName="[Finalizacion]" displayFolder="" count="0" memberValueDatatype="130" unbalanced="0"/>
    <cacheHierarchy uniqueName="[Finalizacion].[Socio]" caption="Socio" attribute="1" defaultMemberUniqueName="[Finalizacion].[Socio].[All]" allUniqueName="[Finalizacion].[Socio].[All]" dimensionUniqueName="[Finalizacion]" displayFolder="" count="0" memberValueDatatype="130" unbalanced="0"/>
    <cacheHierarchy uniqueName="[Finalizacion].[Maximo alcanzado]" caption="Maximo alcanzado" attribute="1" defaultMemberUniqueName="[Finalizacion].[Maximo alcanzado].[All]" allUniqueName="[Finalizacion].[Maximo alcanzado].[All]" dimensionUniqueName="[Finalizacion]" displayFolder="" count="0" memberValueDatatype="5" unbalanced="0"/>
    <cacheHierarchy uniqueName="[Finalizacion].[Estatus maximo]" caption="Estatus maximo" attribute="1" defaultMemberUniqueName="[Finalizacion].[Estatus maximo].[All]" allUniqueName="[Finalizacion].[Estatus maximo].[All]" dimensionUniqueName="[Finalizacion]" displayFolder="" count="0" memberValueDatatype="130" unbalanced="0"/>
    <cacheHierarchy uniqueName="[Finalizacion].[Cursos en curso]" caption="Cursos en curso" attribute="1" defaultMemberUniqueName="[Finalizacion].[Cursos en curso].[All]" allUniqueName="[Finalizacion].[Cursos en curso].[All]" dimensionUniqueName="[Finalizacion]" displayFolder="" count="0" memberValueDatatype="20" unbalanced="0"/>
    <cacheHierarchy uniqueName="[Finalizacion].[Cursos Finalizados]" caption="Cursos Finalizados" attribute="1" defaultMemberUniqueName="[Finalizacion].[Cursos Finalizados].[All]" allUniqueName="[Finalizacion].[Cursos Finalizados].[All]" dimensionUniqueName="[Finalizacion]" displayFolder="" count="0" memberValueDatatype="20" unbalanced="0"/>
    <cacheHierarchy uniqueName="[Measures].[__XL_Count Finalizacion]" caption="__XL_Count Finalizacion" measure="1" displayFolder="" measureGroup="Finalizacion" count="0" hidden="1"/>
    <cacheHierarchy uniqueName="[Measures].[__XL_Count Calificaciones]" caption="__XL_Count Calificaciones" measure="1" displayFolder="" measureGroup="Calificaciones" count="0" hidden="1"/>
    <cacheHierarchy uniqueName="[Measures].[__No measures defined]" caption="__No measures defined" measure="1" displayFolder="" count="0" hidden="1"/>
    <cacheHierarchy uniqueName="[Measures].[Recuento de Cédula]" caption="Recuento de Cédula" measure="1" displayFolder="" measureGroup="Finalizacion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Inicial 1]" caption="Suma de Inicial 1" measure="1" displayFolder="" measureGroup="Calificaciones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Final 1]" caption="Suma de Final 1" measure="1" displayFolder="" measureGroup="Calificaciones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Inicial 2]" caption="Suma de Inicial 2" measure="1" displayFolder="" measureGroup="Calificaciones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Final 2]" caption="Suma de Final 2" measure="1" displayFolder="" measureGroup="Calificaciones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Inicial 3]" caption="Suma de Inicial 3" measure="1" displayFolder="" measureGroup="Calificaciones" count="0" oneField="1" hidden="1">
      <fieldsUsage count="1">
        <fieldUsage x="9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Final 3]" caption="Suma de Final 3" measure="1" displayFolder="" measureGroup="Calificaciones" count="0" oneField="1" hidden="1">
      <fieldsUsage count="1">
        <fieldUsage x="10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Inicial 4]" caption="Suma de Inicial 4" measure="1" displayFolder="" measureGroup="Calificaciones" count="0" oneField="1" hidden="1">
      <fieldsUsage count="1">
        <fieldUsage x="1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Final 4]" caption="Suma de Final 4" measure="1" displayFolder="" measureGroup="Calificaciones" count="0" oneField="1" hidden="1">
      <fieldsUsage count="1">
        <fieldUsage x="1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Inicial 5]" caption="Suma de Inicial 5" measure="1" displayFolder="" measureGroup="Calificaciones" count="0" oneField="1" hidden="1">
      <fieldsUsage count="1">
        <fieldUsage x="13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Final 5]" caption="Suma de Final 5" measure="1" displayFolder="" measureGroup="Calificaciones" count="0" oneField="1" hidden="1">
      <fieldsUsage count="1">
        <fieldUsage x="14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Inicial 6]" caption="Suma de Inicial 6" measure="1" displayFolder="" measureGroup="Calificaciones" count="0" oneField="1" hidden="1">
      <fieldsUsage count="1">
        <fieldUsage x="15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Final 6]" caption="Suma de Final 6" measure="1" displayFolder="" measureGroup="Calificaciones" count="0" oneField="1" hidden="1">
      <fieldsUsage count="1">
        <fieldUsage x="16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Total Inicial]" caption="Suma de Total Inicial" measure="1" displayFolder="" measureGroup="Calificaciones" count="0" oneField="1" hidden="1">
      <fieldsUsage count="1">
        <fieldUsage x="17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Total Final]" caption="Suma de Total Final" measure="1" displayFolder="" measureGroup="Calificaciones" count="0" oneField="1" hidden="1">
      <fieldsUsage count="1">
        <fieldUsage x="18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3">
    <dimension name="Calificaciones" uniqueName="[Calificaciones]" caption="Calificaciones"/>
    <dimension name="Finalizacion" uniqueName="[Finalizacion]" caption="Finalizacion"/>
    <dimension measure="1" name="Measures" uniqueName="[Measures]" caption="Measures"/>
  </dimensions>
  <measureGroups count="2">
    <measureGroup name="Calificaciones" caption="Calificaciones"/>
    <measureGroup name="Finalizacion" caption="Finalizacion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saveData="0" refreshedBy="Daniel Chiriboga" refreshedDate="44567.771195833331" backgroundQuery="1" createdVersion="7" refreshedVersion="7" minRefreshableVersion="3" recordCount="0" supportSubquery="1" supportAdvancedDrill="1">
  <cacheSource type="external" connectionId="1"/>
  <cacheFields count="8">
    <cacheField name="[Finalizacion].[Género].[Género]" caption="Género" numFmtId="0" hierarchy="50" level="1">
      <sharedItems count="3">
        <s v="Femenino"/>
        <s v="Masculino"/>
        <s v="n/a"/>
      </sharedItems>
    </cacheField>
    <cacheField name="[Finalizacion].[Estatus maximo].[Estatus maximo]" caption="Estatus maximo" numFmtId="0" hierarchy="55" level="1">
      <sharedItems count="3">
        <s v="En Curso"/>
        <s v="Finalizado"/>
        <s v="Sin actividad"/>
      </sharedItems>
    </cacheField>
    <cacheField name="[Measures].[Recuento de Cédula]" caption="Recuento de Cédula" numFmtId="0" hierarchy="61" level="32767"/>
    <cacheField name="[Finalizacion].[Cursos Finalizados].[Cursos Finalizados]" caption="Cursos Finalizados" numFmtId="0" hierarchy="57" level="1">
      <sharedItems containsSemiMixedTypes="0" containsString="0" containsNumber="1" containsInteger="1" minValue="1" maxValue="6" count="4">
        <n v="1"/>
        <n v="3"/>
        <n v="5"/>
        <n v="6"/>
      </sharedItems>
      <extLst>
        <ext xmlns:x15="http://schemas.microsoft.com/office/spreadsheetml/2010/11/main" uri="{4F2E5C28-24EA-4eb8-9CBF-B6C8F9C3D259}">
          <x15:cachedUniqueNames>
            <x15:cachedUniqueName index="0" name="[Finalizacion].[Cursos Finalizados].&amp;[1]"/>
            <x15:cachedUniqueName index="1" name="[Finalizacion].[Cursos Finalizados].&amp;[3]"/>
            <x15:cachedUniqueName index="2" name="[Finalizacion].[Cursos Finalizados].&amp;[5]"/>
            <x15:cachedUniqueName index="3" name="[Finalizacion].[Cursos Finalizados].&amp;[6]"/>
          </x15:cachedUniqueNames>
        </ext>
      </extLst>
    </cacheField>
    <cacheField name="[Finalizacion].[Aula].[Aula]" caption="Aula" numFmtId="0" hierarchy="31" level="1">
      <sharedItems containsSemiMixedTypes="0" containsNonDate="0" containsString="0"/>
    </cacheField>
    <cacheField name="[Finalizacion].[Socio].[Socio]" caption="Socio" numFmtId="0" hierarchy="53" level="1">
      <sharedItems containsSemiMixedTypes="0" containsNonDate="0" containsString="0"/>
    </cacheField>
    <cacheField name="Dummy0" numFmtId="0" hierarchy="76" level="32767">
      <extLst>
        <ext xmlns:x14="http://schemas.microsoft.com/office/spreadsheetml/2009/9/main" uri="{63CAB8AC-B538-458d-9737-405883B0398D}">
          <x14:cacheField ignore="1"/>
        </ext>
      </extLst>
    </cacheField>
    <cacheField name="Dummy1" numFmtId="0" hierarchy="77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78">
    <cacheHierarchy uniqueName="[Calificaciones].[Aula]" caption="Aula" attribute="1" defaultMemberUniqueName="[Calificaciones].[Aula].[All]" allUniqueName="[Calificaciones].[Aula].[All]" dimensionUniqueName="[Calificaciones]" displayFolder="" count="0" memberValueDatatype="20" unbalanced="0"/>
    <cacheHierarchy uniqueName="[Calificaciones].[Nombre]" caption="Nombre" attribute="1" defaultMemberUniqueName="[Calificaciones].[Nombre].[All]" allUniqueName="[Calificaciones].[Nombre].[All]" dimensionUniqueName="[Calificaciones]" displayFolder="" count="0" memberValueDatatype="130" unbalanced="0"/>
    <cacheHierarchy uniqueName="[Calificaciones].[Apellido(s)]" caption="Apellido(s)" attribute="1" defaultMemberUniqueName="[Calificaciones].[Apellido(s)].[All]" allUniqueName="[Calificaciones].[Apellido(s)].[All]" dimensionUniqueName="[Calificaciones]" displayFolder="" count="0" memberValueDatatype="130" unbalanced="0"/>
    <cacheHierarchy uniqueName="[Calificaciones].[Dirección de correo]" caption="Dirección de correo" attribute="1" defaultMemberUniqueName="[Calificaciones].[Dirección de correo].[All]" allUniqueName="[Calificaciones].[Dirección de correo].[All]" dimensionUniqueName="[Calificaciones]" displayFolder="" count="0" memberValueDatatype="130" unbalanced="0"/>
    <cacheHierarchy uniqueName="[Calificaciones].[Cédula]" caption="Cédula" attribute="1" defaultMemberUniqueName="[Calificaciones].[Cédula].[All]" allUniqueName="[Calificaciones].[Cédula].[All]" dimensionUniqueName="[Calificaciones]" displayFolder="" count="0" memberValueDatatype="130" unbalanced="0"/>
    <cacheHierarchy uniqueName="[Calificaciones].[Inicial 1]" caption="Inicial 1" attribute="1" defaultMemberUniqueName="[Calificaciones].[Inicial 1].[All]" allUniqueName="[Calificaciones].[Inicial 1].[All]" dimensionUniqueName="[Calificaciones]" displayFolder="" count="0" memberValueDatatype="20" unbalanced="0"/>
    <cacheHierarchy uniqueName="[Calificaciones].[Final 1]" caption="Final 1" attribute="1" defaultMemberUniqueName="[Calificaciones].[Final 1].[All]" allUniqueName="[Calificaciones].[Final 1].[All]" dimensionUniqueName="[Calificaciones]" displayFolder="" count="0" memberValueDatatype="20" unbalanced="0"/>
    <cacheHierarchy uniqueName="[Calificaciones].[Inicial 2]" caption="Inicial 2" attribute="1" defaultMemberUniqueName="[Calificaciones].[Inicial 2].[All]" allUniqueName="[Calificaciones].[Inicial 2].[All]" dimensionUniqueName="[Calificaciones]" displayFolder="" count="0" memberValueDatatype="20" unbalanced="0"/>
    <cacheHierarchy uniqueName="[Calificaciones].[Final 2]" caption="Final 2" attribute="1" defaultMemberUniqueName="[Calificaciones].[Final 2].[All]" allUniqueName="[Calificaciones].[Final 2].[All]" dimensionUniqueName="[Calificaciones]" displayFolder="" count="0" memberValueDatatype="20" unbalanced="0"/>
    <cacheHierarchy uniqueName="[Calificaciones].[Inicial 3]" caption="Inicial 3" attribute="1" defaultMemberUniqueName="[Calificaciones].[Inicial 3].[All]" allUniqueName="[Calificaciones].[Inicial 3].[All]" dimensionUniqueName="[Calificaciones]" displayFolder="" count="0" memberValueDatatype="20" unbalanced="0"/>
    <cacheHierarchy uniqueName="[Calificaciones].[Final 3]" caption="Final 3" attribute="1" defaultMemberUniqueName="[Calificaciones].[Final 3].[All]" allUniqueName="[Calificaciones].[Final 3].[All]" dimensionUniqueName="[Calificaciones]" displayFolder="" count="0" memberValueDatatype="20" unbalanced="0"/>
    <cacheHierarchy uniqueName="[Calificaciones].[Inicial 4]" caption="Inicial 4" attribute="1" defaultMemberUniqueName="[Calificaciones].[Inicial 4].[All]" allUniqueName="[Calificaciones].[Inicial 4].[All]" dimensionUniqueName="[Calificaciones]" displayFolder="" count="0" memberValueDatatype="5" unbalanced="0"/>
    <cacheHierarchy uniqueName="[Calificaciones].[Final 4]" caption="Final 4" attribute="1" defaultMemberUniqueName="[Calificaciones].[Final 4].[All]" allUniqueName="[Calificaciones].[Final 4].[All]" dimensionUniqueName="[Calificaciones]" displayFolder="" count="0" memberValueDatatype="20" unbalanced="0"/>
    <cacheHierarchy uniqueName="[Calificaciones].[Inicial 5]" caption="Inicial 5" attribute="1" defaultMemberUniqueName="[Calificaciones].[Inicial 5].[All]" allUniqueName="[Calificaciones].[Inicial 5].[All]" dimensionUniqueName="[Calificaciones]" displayFolder="" count="0" memberValueDatatype="20" unbalanced="0"/>
    <cacheHierarchy uniqueName="[Calificaciones].[Final 5]" caption="Final 5" attribute="1" defaultMemberUniqueName="[Calificaciones].[Final 5].[All]" allUniqueName="[Calificaciones].[Final 5].[All]" dimensionUniqueName="[Calificaciones]" displayFolder="" count="0" memberValueDatatype="20" unbalanced="0"/>
    <cacheHierarchy uniqueName="[Calificaciones].[Inicial 6]" caption="Inicial 6" attribute="1" defaultMemberUniqueName="[Calificaciones].[Inicial 6].[All]" allUniqueName="[Calificaciones].[Inicial 6].[All]" dimensionUniqueName="[Calificaciones]" displayFolder="" count="0" memberValueDatatype="5" unbalanced="0"/>
    <cacheHierarchy uniqueName="[Calificaciones].[Final 6]" caption="Final 6" attribute="1" defaultMemberUniqueName="[Calificaciones].[Final 6].[All]" allUniqueName="[Calificaciones].[Final 6].[All]" dimensionUniqueName="[Calificaciones]" displayFolder="" count="0" memberValueDatatype="20" unbalanced="0"/>
    <cacheHierarchy uniqueName="[Calificaciones].[Total Inicial]" caption="Total Inicial" attribute="1" defaultMemberUniqueName="[Calificaciones].[Total Inicial].[All]" allUniqueName="[Calificaciones].[Total Inicial].[All]" dimensionUniqueName="[Calificaciones]" displayFolder="" count="0" memberValueDatatype="5" unbalanced="0"/>
    <cacheHierarchy uniqueName="[Calificaciones].[Total Final]" caption="Total Final" attribute="1" defaultMemberUniqueName="[Calificaciones].[Total Final].[All]" allUniqueName="[Calificaciones].[Total Final].[All]" dimensionUniqueName="[Calificaciones]" displayFolder="" count="0" memberValueDatatype="20" unbalanced="0"/>
    <cacheHierarchy uniqueName="[Calificaciones].[Género]" caption="Género" attribute="1" defaultMemberUniqueName="[Calificaciones].[Género].[All]" allUniqueName="[Calificaciones].[Género].[All]" dimensionUniqueName="[Calificaciones]" displayFolder="" count="0" memberValueDatatype="130" unbalanced="0"/>
    <cacheHierarchy uniqueName="[Calificaciones].[Escolaridad]" caption="Escolaridad" attribute="1" defaultMemberUniqueName="[Calificaciones].[Escolaridad].[All]" allUniqueName="[Calificaciones].[Escolaridad].[All]" dimensionUniqueName="[Calificaciones]" displayFolder="" count="0" memberValueDatatype="130" unbalanced="0"/>
    <cacheHierarchy uniqueName="[Calificaciones].[Grupo Etáreo]" caption="Grupo Etáreo" attribute="1" defaultMemberUniqueName="[Calificaciones].[Grupo Etáreo].[All]" allUniqueName="[Calificaciones].[Grupo Etáreo].[All]" dimensionUniqueName="[Calificaciones]" displayFolder="" count="0" memberValueDatatype="130" unbalanced="0"/>
    <cacheHierarchy uniqueName="[Calificaciones].[Socio]" caption="Socio" attribute="1" defaultMemberUniqueName="[Calificaciones].[Socio].[All]" allUniqueName="[Calificaciones].[Socio].[All]" dimensionUniqueName="[Calificaciones]" displayFolder="" count="0" memberValueDatatype="130" unbalanced="0"/>
    <cacheHierarchy uniqueName="[Calificaciones].[Ini 1 real]" caption="Ini 1 real" attribute="1" defaultMemberUniqueName="[Calificaciones].[Ini 1 real].[All]" allUniqueName="[Calificaciones].[Ini 1 real].[All]" dimensionUniqueName="[Calificaciones]" displayFolder="" count="0" memberValueDatatype="130" unbalanced="0"/>
    <cacheHierarchy uniqueName="[Calificaciones].[Ini 2 real]" caption="Ini 2 real" attribute="1" defaultMemberUniqueName="[Calificaciones].[Ini 2 real].[All]" allUniqueName="[Calificaciones].[Ini 2 real].[All]" dimensionUniqueName="[Calificaciones]" displayFolder="" count="0" memberValueDatatype="130" unbalanced="0"/>
    <cacheHierarchy uniqueName="[Calificaciones].[Ini 3 real]" caption="Ini 3 real" attribute="1" defaultMemberUniqueName="[Calificaciones].[Ini 3 real].[All]" allUniqueName="[Calificaciones].[Ini 3 real].[All]" dimensionUniqueName="[Calificaciones]" displayFolder="" count="0" memberValueDatatype="130" unbalanced="0"/>
    <cacheHierarchy uniqueName="[Calificaciones].[Ini 4 real]" caption="Ini 4 real" attribute="1" defaultMemberUniqueName="[Calificaciones].[Ini 4 real].[All]" allUniqueName="[Calificaciones].[Ini 4 real].[All]" dimensionUniqueName="[Calificaciones]" displayFolder="" count="0" memberValueDatatype="130" unbalanced="0"/>
    <cacheHierarchy uniqueName="[Calificaciones].[Ini 5 real]" caption="Ini 5 real" attribute="1" defaultMemberUniqueName="[Calificaciones].[Ini 5 real].[All]" allUniqueName="[Calificaciones].[Ini 5 real].[All]" dimensionUniqueName="[Calificaciones]" displayFolder="" count="0" memberValueDatatype="130" unbalanced="0"/>
    <cacheHierarchy uniqueName="[Calificaciones].[Ini 6 real]" caption="Ini 6 real" attribute="1" defaultMemberUniqueName="[Calificaciones].[Ini 6 real].[All]" allUniqueName="[Calificaciones].[Ini 6 real].[All]" dimensionUniqueName="[Calificaciones]" displayFolder="" count="0" memberValueDatatype="130" unbalanced="0"/>
    <cacheHierarchy uniqueName="[Calificaciones].[Mínima Inicial]" caption="Mínima Inicial" attribute="1" defaultMemberUniqueName="[Calificaciones].[Mínima Inicial].[All]" allUniqueName="[Calificaciones].[Mínima Inicial].[All]" dimensionUniqueName="[Calificaciones]" displayFolder="" count="0" memberValueDatatype="20" unbalanced="0"/>
    <cacheHierarchy uniqueName="[Calificaciones].[Máxima Final]" caption="Máxima Final" attribute="1" defaultMemberUniqueName="[Calificaciones].[Máxima Final].[All]" allUniqueName="[Calificaciones].[Máxima Final].[All]" dimensionUniqueName="[Calificaciones]" displayFolder="" count="0" memberValueDatatype="20" unbalanced="0"/>
    <cacheHierarchy uniqueName="[Finalizacion].[Aula]" caption="Aula" attribute="1" defaultMemberUniqueName="[Finalizacion].[Aula].[All]" allUniqueName="[Finalizacion].[Aula].[All]" dimensionUniqueName="[Finalizacion]" displayFolder="" count="2" memberValueDatatype="20" unbalanced="0">
      <fieldsUsage count="2">
        <fieldUsage x="-1"/>
        <fieldUsage x="4"/>
      </fieldsUsage>
    </cacheHierarchy>
    <cacheHierarchy uniqueName="[Finalizacion].[Nombre]" caption="Nombre" attribute="1" defaultMemberUniqueName="[Finalizacion].[Nombre].[All]" allUniqueName="[Finalizacion].[Nombre].[All]" dimensionUniqueName="[Finalizacion]" displayFolder="" count="0" memberValueDatatype="130" unbalanced="0"/>
    <cacheHierarchy uniqueName="[Finalizacion].[Cédula]" caption="Cédula" attribute="1" defaultMemberUniqueName="[Finalizacion].[Cédula].[All]" allUniqueName="[Finalizacion].[Cédula].[All]" dimensionUniqueName="[Finalizacion]" displayFolder="" count="0" memberValueDatatype="130" unbalanced="0"/>
    <cacheHierarchy uniqueName="[Finalizacion].[Dirección de correo]" caption="Dirección de correo" attribute="1" defaultMemberUniqueName="[Finalizacion].[Dirección de correo].[All]" allUniqueName="[Finalizacion].[Dirección de correo].[All]" dimensionUniqueName="[Finalizacion]" displayFolder="" count="0" memberValueDatatype="130" unbalanced="0"/>
    <cacheHierarchy uniqueName="[Finalizacion].[Grupo]" caption="Grupo" attribute="1" defaultMemberUniqueName="[Finalizacion].[Grupo].[All]" allUniqueName="[Finalizacion].[Grupo].[All]" dimensionUniqueName="[Finalizacion]" displayFolder="" count="0" memberValueDatatype="130" unbalanced="0"/>
    <cacheHierarchy uniqueName="[Finalizacion].[Avance]" caption="Avance" attribute="1" defaultMemberUniqueName="[Finalizacion].[Avance].[All]" allUniqueName="[Finalizacion].[Avance].[All]" dimensionUniqueName="[Finalizacion]" displayFolder="" count="0" memberValueDatatype="5" unbalanced="0"/>
    <cacheHierarchy uniqueName="[Finalizacion].[Estatus]" caption="Estatus" attribute="1" defaultMemberUniqueName="[Finalizacion].[Estatus].[All]" allUniqueName="[Finalizacion].[Estatus].[All]" dimensionUniqueName="[Finalizacion]" displayFolder="" count="0" memberValueDatatype="130" unbalanced="0"/>
    <cacheHierarchy uniqueName="[Finalizacion].[Avance Curso 1]" caption="Avance Curso 1" attribute="1" defaultMemberUniqueName="[Finalizacion].[Avance Curso 1].[All]" allUniqueName="[Finalizacion].[Avance Curso 1].[All]" dimensionUniqueName="[Finalizacion]" displayFolder="" count="0" memberValueDatatype="5" unbalanced="0"/>
    <cacheHierarchy uniqueName="[Finalizacion].[Estatus Curso 1]" caption="Estatus Curso 1" attribute="1" defaultMemberUniqueName="[Finalizacion].[Estatus Curso 1].[All]" allUniqueName="[Finalizacion].[Estatus Curso 1].[All]" dimensionUniqueName="[Finalizacion]" displayFolder="" count="0" memberValueDatatype="130" unbalanced="0"/>
    <cacheHierarchy uniqueName="[Finalizacion].[Avance Curso 2]" caption="Avance Curso 2" attribute="1" defaultMemberUniqueName="[Finalizacion].[Avance Curso 2].[All]" allUniqueName="[Finalizacion].[Avance Curso 2].[All]" dimensionUniqueName="[Finalizacion]" displayFolder="" count="0" memberValueDatatype="5" unbalanced="0"/>
    <cacheHierarchy uniqueName="[Finalizacion].[Estatus Curso 2]" caption="Estatus Curso 2" attribute="1" defaultMemberUniqueName="[Finalizacion].[Estatus Curso 2].[All]" allUniqueName="[Finalizacion].[Estatus Curso 2].[All]" dimensionUniqueName="[Finalizacion]" displayFolder="" count="0" memberValueDatatype="130" unbalanced="0"/>
    <cacheHierarchy uniqueName="[Finalizacion].[Avance Curso 3]" caption="Avance Curso 3" attribute="1" defaultMemberUniqueName="[Finalizacion].[Avance Curso 3].[All]" allUniqueName="[Finalizacion].[Avance Curso 3].[All]" dimensionUniqueName="[Finalizacion]" displayFolder="" count="0" memberValueDatatype="5" unbalanced="0"/>
    <cacheHierarchy uniqueName="[Finalizacion].[Estatus Curso 3]" caption="Estatus Curso 3" attribute="1" defaultMemberUniqueName="[Finalizacion].[Estatus Curso 3].[All]" allUniqueName="[Finalizacion].[Estatus Curso 3].[All]" dimensionUniqueName="[Finalizacion]" displayFolder="" count="0" memberValueDatatype="130" unbalanced="0"/>
    <cacheHierarchy uniqueName="[Finalizacion].[Avance Curso 4]" caption="Avance Curso 4" attribute="1" defaultMemberUniqueName="[Finalizacion].[Avance Curso 4].[All]" allUniqueName="[Finalizacion].[Avance Curso 4].[All]" dimensionUniqueName="[Finalizacion]" displayFolder="" count="0" memberValueDatatype="5" unbalanced="0"/>
    <cacheHierarchy uniqueName="[Finalizacion].[Estatus Curso 4]" caption="Estatus Curso 4" attribute="1" defaultMemberUniqueName="[Finalizacion].[Estatus Curso 4].[All]" allUniqueName="[Finalizacion].[Estatus Curso 4].[All]" dimensionUniqueName="[Finalizacion]" displayFolder="" count="0" memberValueDatatype="130" unbalanced="0"/>
    <cacheHierarchy uniqueName="[Finalizacion].[Avance Curso 5]" caption="Avance Curso 5" attribute="1" defaultMemberUniqueName="[Finalizacion].[Avance Curso 5].[All]" allUniqueName="[Finalizacion].[Avance Curso 5].[All]" dimensionUniqueName="[Finalizacion]" displayFolder="" count="0" memberValueDatatype="5" unbalanced="0"/>
    <cacheHierarchy uniqueName="[Finalizacion].[Estatus Curso 5]" caption="Estatus Curso 5" attribute="1" defaultMemberUniqueName="[Finalizacion].[Estatus Curso 5].[All]" allUniqueName="[Finalizacion].[Estatus Curso 5].[All]" dimensionUniqueName="[Finalizacion]" displayFolder="" count="0" memberValueDatatype="130" unbalanced="0"/>
    <cacheHierarchy uniqueName="[Finalizacion].[Avance Curso 6]" caption="Avance Curso 6" attribute="1" defaultMemberUniqueName="[Finalizacion].[Avance Curso 6].[All]" allUniqueName="[Finalizacion].[Avance Curso 6].[All]" dimensionUniqueName="[Finalizacion]" displayFolder="" count="0" memberValueDatatype="5" unbalanced="0"/>
    <cacheHierarchy uniqueName="[Finalizacion].[Estatus Curso 6]" caption="Estatus Curso 6" attribute="1" defaultMemberUniqueName="[Finalizacion].[Estatus Curso 6].[All]" allUniqueName="[Finalizacion].[Estatus Curso 6].[All]" dimensionUniqueName="[Finalizacion]" displayFolder="" count="0" memberValueDatatype="130" unbalanced="0"/>
    <cacheHierarchy uniqueName="[Finalizacion].[Género]" caption="Género" attribute="1" defaultMemberUniqueName="[Finalizacion].[Género].[All]" allUniqueName="[Finalizacion].[Género].[All]" dimensionUniqueName="[Finalizacion]" displayFolder="" count="2" memberValueDatatype="130" unbalanced="0">
      <fieldsUsage count="2">
        <fieldUsage x="-1"/>
        <fieldUsage x="0"/>
      </fieldsUsage>
    </cacheHierarchy>
    <cacheHierarchy uniqueName="[Finalizacion].[Escolaridad]" caption="Escolaridad" attribute="1" defaultMemberUniqueName="[Finalizacion].[Escolaridad].[All]" allUniqueName="[Finalizacion].[Escolaridad].[All]" dimensionUniqueName="[Finalizacion]" displayFolder="" count="0" memberValueDatatype="130" unbalanced="0"/>
    <cacheHierarchy uniqueName="[Finalizacion].[Grupo Etáreo]" caption="Grupo Etáreo" attribute="1" defaultMemberUniqueName="[Finalizacion].[Grupo Etáreo].[All]" allUniqueName="[Finalizacion].[Grupo Etáreo].[All]" dimensionUniqueName="[Finalizacion]" displayFolder="" count="0" memberValueDatatype="130" unbalanced="0"/>
    <cacheHierarchy uniqueName="[Finalizacion].[Socio]" caption="Socio" attribute="1" defaultMemberUniqueName="[Finalizacion].[Socio].[All]" allUniqueName="[Finalizacion].[Socio].[All]" dimensionUniqueName="[Finalizacion]" displayFolder="" count="2" memberValueDatatype="130" unbalanced="0">
      <fieldsUsage count="2">
        <fieldUsage x="-1"/>
        <fieldUsage x="5"/>
      </fieldsUsage>
    </cacheHierarchy>
    <cacheHierarchy uniqueName="[Finalizacion].[Maximo alcanzado]" caption="Maximo alcanzado" attribute="1" defaultMemberUniqueName="[Finalizacion].[Maximo alcanzado].[All]" allUniqueName="[Finalizacion].[Maximo alcanzado].[All]" dimensionUniqueName="[Finalizacion]" displayFolder="" count="0" memberValueDatatype="5" unbalanced="0"/>
    <cacheHierarchy uniqueName="[Finalizacion].[Estatus maximo]" caption="Estatus maximo" attribute="1" defaultMemberUniqueName="[Finalizacion].[Estatus maximo].[All]" allUniqueName="[Finalizacion].[Estatus maximo].[All]" dimensionUniqueName="[Finalizacion]" displayFolder="" count="2" memberValueDatatype="130" unbalanced="0">
      <fieldsUsage count="2">
        <fieldUsage x="-1"/>
        <fieldUsage x="1"/>
      </fieldsUsage>
    </cacheHierarchy>
    <cacheHierarchy uniqueName="[Finalizacion].[Cursos en curso]" caption="Cursos en curso" attribute="1" defaultMemberUniqueName="[Finalizacion].[Cursos en curso].[All]" allUniqueName="[Finalizacion].[Cursos en curso].[All]" dimensionUniqueName="[Finalizacion]" displayFolder="" count="0" memberValueDatatype="20" unbalanced="0"/>
    <cacheHierarchy uniqueName="[Finalizacion].[Cursos Finalizados]" caption="Cursos Finalizados" attribute="1" defaultMemberUniqueName="[Finalizacion].[Cursos Finalizados].[All]" allUniqueName="[Finalizacion].[Cursos Finalizados].[All]" dimensionUniqueName="[Finalizacion]" displayFolder="" count="2" memberValueDatatype="20" unbalanced="0">
      <fieldsUsage count="2">
        <fieldUsage x="-1"/>
        <fieldUsage x="3"/>
      </fieldsUsage>
    </cacheHierarchy>
    <cacheHierarchy uniqueName="[Measures].[__XL_Count Finalizacion]" caption="__XL_Count Finalizacion" measure="1" displayFolder="" measureGroup="Finalizacion" count="0" hidden="1"/>
    <cacheHierarchy uniqueName="[Measures].[__XL_Count Calificaciones]" caption="__XL_Count Calificaciones" measure="1" displayFolder="" measureGroup="Calificaciones" count="0" hidden="1"/>
    <cacheHierarchy uniqueName="[Measures].[__No measures defined]" caption="__No measures defined" measure="1" displayFolder="" count="0" hidden="1"/>
    <cacheHierarchy uniqueName="[Measures].[Recuento de Cédula]" caption="Recuento de Cédula" measure="1" displayFolder="" measureGroup="Finalizacion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Inicial 1]" caption="Suma de Inicial 1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Final 1]" caption="Suma de Final 1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Inicial 2]" caption="Suma de Inicial 2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Final 2]" caption="Suma de Final 2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Inicial 3]" caption="Suma de Inicial 3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Final 3]" caption="Suma de Final 3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Inicial 4]" caption="Suma de Inicial 4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Final 4]" caption="Suma de Final 4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Inicial 5]" caption="Suma de Inicial 5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Final 5]" caption="Suma de Final 5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Inicial 6]" caption="Suma de Inicial 6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Final 6]" caption="Suma de Final 6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Total Inicial]" caption="Suma de Total Inicial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Total Final]" caption="Suma de Total Final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Dummy0" caption="Aula" measure="1" count="0">
      <extLst>
        <ext xmlns:x14="http://schemas.microsoft.com/office/spreadsheetml/2009/9/main" uri="{8CF416AD-EC4C-4aba-99F5-12A058AE0983}">
          <x14:cacheHierarchy ignore="1"/>
        </ext>
      </extLst>
    </cacheHierarchy>
    <cacheHierarchy uniqueName="Dummy1" caption="Aula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3">
    <dimension name="Calificaciones" uniqueName="[Calificaciones]" caption="Calificaciones"/>
    <dimension name="Finalizacion" uniqueName="[Finalizacion]" caption="Finalizacion"/>
    <dimension measure="1" name="Measures" uniqueName="[Measures]" caption="Measures"/>
  </dimensions>
  <measureGroups count="2">
    <measureGroup name="Calificaciones" caption="Calificaciones"/>
    <measureGroup name="Finalizacion" caption="Finalizacion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saveData="0" refreshedBy="Daniel Chiriboga" refreshedDate="44567.771197106478" backgroundQuery="1" createdVersion="7" refreshedVersion="7" minRefreshableVersion="3" recordCount="0" supportSubquery="1" supportAdvancedDrill="1">
  <cacheSource type="external" connectionId="1"/>
  <cacheFields count="8">
    <cacheField name="[Finalizacion].[Género].[Género]" caption="Género" numFmtId="0" hierarchy="50" level="1">
      <sharedItems count="3">
        <s v="Femenino"/>
        <s v="Masculino"/>
        <s v="n/a"/>
      </sharedItems>
    </cacheField>
    <cacheField name="[Finalizacion].[Estatus maximo].[Estatus maximo]" caption="Estatus maximo" numFmtId="0" hierarchy="55" level="1">
      <sharedItems count="3">
        <s v="En Curso"/>
        <s v="Finalizado"/>
        <s v="Sin actividad"/>
      </sharedItems>
    </cacheField>
    <cacheField name="[Measures].[Recuento de Cédula]" caption="Recuento de Cédula" numFmtId="0" hierarchy="61" level="32767"/>
    <cacheField name="[Finalizacion].[Cursos Finalizados].[Cursos Finalizados]" caption="Cursos Finalizados" numFmtId="0" hierarchy="57" level="1">
      <sharedItems containsSemiMixedTypes="0" containsString="0" containsNumber="1" containsInteger="1" minValue="1" maxValue="6" count="4">
        <n v="1"/>
        <n v="3"/>
        <n v="5"/>
        <n v="6"/>
      </sharedItems>
      <extLst>
        <ext xmlns:x15="http://schemas.microsoft.com/office/spreadsheetml/2010/11/main" uri="{4F2E5C28-24EA-4eb8-9CBF-B6C8F9C3D259}">
          <x15:cachedUniqueNames>
            <x15:cachedUniqueName index="0" name="[Finalizacion].[Cursos Finalizados].&amp;[1]"/>
            <x15:cachedUniqueName index="1" name="[Finalizacion].[Cursos Finalizados].&amp;[3]"/>
            <x15:cachedUniqueName index="2" name="[Finalizacion].[Cursos Finalizados].&amp;[5]"/>
            <x15:cachedUniqueName index="3" name="[Finalizacion].[Cursos Finalizados].&amp;[6]"/>
          </x15:cachedUniqueNames>
        </ext>
      </extLst>
    </cacheField>
    <cacheField name="[Finalizacion].[Aula].[Aula]" caption="Aula" numFmtId="0" hierarchy="31" level="1">
      <sharedItems containsSemiMixedTypes="0" containsNonDate="0" containsString="0"/>
    </cacheField>
    <cacheField name="[Finalizacion].[Socio].[Socio]" caption="Socio" numFmtId="0" hierarchy="53" level="1">
      <sharedItems containsSemiMixedTypes="0" containsNonDate="0" containsString="0"/>
    </cacheField>
    <cacheField name="Dummy0" numFmtId="0" hierarchy="76" level="32767">
      <extLst>
        <ext xmlns:x14="http://schemas.microsoft.com/office/spreadsheetml/2009/9/main" uri="{63CAB8AC-B538-458d-9737-405883B0398D}">
          <x14:cacheField ignore="1"/>
        </ext>
      </extLst>
    </cacheField>
    <cacheField name="Dummy1" numFmtId="0" hierarchy="77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78">
    <cacheHierarchy uniqueName="[Calificaciones].[Aula]" caption="Aula" attribute="1" defaultMemberUniqueName="[Calificaciones].[Aula].[All]" allUniqueName="[Calificaciones].[Aula].[All]" dimensionUniqueName="[Calificaciones]" displayFolder="" count="0" memberValueDatatype="20" unbalanced="0"/>
    <cacheHierarchy uniqueName="[Calificaciones].[Nombre]" caption="Nombre" attribute="1" defaultMemberUniqueName="[Calificaciones].[Nombre].[All]" allUniqueName="[Calificaciones].[Nombre].[All]" dimensionUniqueName="[Calificaciones]" displayFolder="" count="0" memberValueDatatype="130" unbalanced="0"/>
    <cacheHierarchy uniqueName="[Calificaciones].[Apellido(s)]" caption="Apellido(s)" attribute="1" defaultMemberUniqueName="[Calificaciones].[Apellido(s)].[All]" allUniqueName="[Calificaciones].[Apellido(s)].[All]" dimensionUniqueName="[Calificaciones]" displayFolder="" count="0" memberValueDatatype="130" unbalanced="0"/>
    <cacheHierarchy uniqueName="[Calificaciones].[Dirección de correo]" caption="Dirección de correo" attribute="1" defaultMemberUniqueName="[Calificaciones].[Dirección de correo].[All]" allUniqueName="[Calificaciones].[Dirección de correo].[All]" dimensionUniqueName="[Calificaciones]" displayFolder="" count="0" memberValueDatatype="130" unbalanced="0"/>
    <cacheHierarchy uniqueName="[Calificaciones].[Cédula]" caption="Cédula" attribute="1" defaultMemberUniqueName="[Calificaciones].[Cédula].[All]" allUniqueName="[Calificaciones].[Cédula].[All]" dimensionUniqueName="[Calificaciones]" displayFolder="" count="0" memberValueDatatype="130" unbalanced="0"/>
    <cacheHierarchy uniqueName="[Calificaciones].[Inicial 1]" caption="Inicial 1" attribute="1" defaultMemberUniqueName="[Calificaciones].[Inicial 1].[All]" allUniqueName="[Calificaciones].[Inicial 1].[All]" dimensionUniqueName="[Calificaciones]" displayFolder="" count="0" memberValueDatatype="20" unbalanced="0"/>
    <cacheHierarchy uniqueName="[Calificaciones].[Final 1]" caption="Final 1" attribute="1" defaultMemberUniqueName="[Calificaciones].[Final 1].[All]" allUniqueName="[Calificaciones].[Final 1].[All]" dimensionUniqueName="[Calificaciones]" displayFolder="" count="0" memberValueDatatype="20" unbalanced="0"/>
    <cacheHierarchy uniqueName="[Calificaciones].[Inicial 2]" caption="Inicial 2" attribute="1" defaultMemberUniqueName="[Calificaciones].[Inicial 2].[All]" allUniqueName="[Calificaciones].[Inicial 2].[All]" dimensionUniqueName="[Calificaciones]" displayFolder="" count="0" memberValueDatatype="20" unbalanced="0"/>
    <cacheHierarchy uniqueName="[Calificaciones].[Final 2]" caption="Final 2" attribute="1" defaultMemberUniqueName="[Calificaciones].[Final 2].[All]" allUniqueName="[Calificaciones].[Final 2].[All]" dimensionUniqueName="[Calificaciones]" displayFolder="" count="0" memberValueDatatype="20" unbalanced="0"/>
    <cacheHierarchy uniqueName="[Calificaciones].[Inicial 3]" caption="Inicial 3" attribute="1" defaultMemberUniqueName="[Calificaciones].[Inicial 3].[All]" allUniqueName="[Calificaciones].[Inicial 3].[All]" dimensionUniqueName="[Calificaciones]" displayFolder="" count="0" memberValueDatatype="20" unbalanced="0"/>
    <cacheHierarchy uniqueName="[Calificaciones].[Final 3]" caption="Final 3" attribute="1" defaultMemberUniqueName="[Calificaciones].[Final 3].[All]" allUniqueName="[Calificaciones].[Final 3].[All]" dimensionUniqueName="[Calificaciones]" displayFolder="" count="0" memberValueDatatype="20" unbalanced="0"/>
    <cacheHierarchy uniqueName="[Calificaciones].[Inicial 4]" caption="Inicial 4" attribute="1" defaultMemberUniqueName="[Calificaciones].[Inicial 4].[All]" allUniqueName="[Calificaciones].[Inicial 4].[All]" dimensionUniqueName="[Calificaciones]" displayFolder="" count="0" memberValueDatatype="5" unbalanced="0"/>
    <cacheHierarchy uniqueName="[Calificaciones].[Final 4]" caption="Final 4" attribute="1" defaultMemberUniqueName="[Calificaciones].[Final 4].[All]" allUniqueName="[Calificaciones].[Final 4].[All]" dimensionUniqueName="[Calificaciones]" displayFolder="" count="0" memberValueDatatype="20" unbalanced="0"/>
    <cacheHierarchy uniqueName="[Calificaciones].[Inicial 5]" caption="Inicial 5" attribute="1" defaultMemberUniqueName="[Calificaciones].[Inicial 5].[All]" allUniqueName="[Calificaciones].[Inicial 5].[All]" dimensionUniqueName="[Calificaciones]" displayFolder="" count="0" memberValueDatatype="20" unbalanced="0"/>
    <cacheHierarchy uniqueName="[Calificaciones].[Final 5]" caption="Final 5" attribute="1" defaultMemberUniqueName="[Calificaciones].[Final 5].[All]" allUniqueName="[Calificaciones].[Final 5].[All]" dimensionUniqueName="[Calificaciones]" displayFolder="" count="0" memberValueDatatype="20" unbalanced="0"/>
    <cacheHierarchy uniqueName="[Calificaciones].[Inicial 6]" caption="Inicial 6" attribute="1" defaultMemberUniqueName="[Calificaciones].[Inicial 6].[All]" allUniqueName="[Calificaciones].[Inicial 6].[All]" dimensionUniqueName="[Calificaciones]" displayFolder="" count="0" memberValueDatatype="5" unbalanced="0"/>
    <cacheHierarchy uniqueName="[Calificaciones].[Final 6]" caption="Final 6" attribute="1" defaultMemberUniqueName="[Calificaciones].[Final 6].[All]" allUniqueName="[Calificaciones].[Final 6].[All]" dimensionUniqueName="[Calificaciones]" displayFolder="" count="0" memberValueDatatype="20" unbalanced="0"/>
    <cacheHierarchy uniqueName="[Calificaciones].[Total Inicial]" caption="Total Inicial" attribute="1" defaultMemberUniqueName="[Calificaciones].[Total Inicial].[All]" allUniqueName="[Calificaciones].[Total Inicial].[All]" dimensionUniqueName="[Calificaciones]" displayFolder="" count="0" memberValueDatatype="5" unbalanced="0"/>
    <cacheHierarchy uniqueName="[Calificaciones].[Total Final]" caption="Total Final" attribute="1" defaultMemberUniqueName="[Calificaciones].[Total Final].[All]" allUniqueName="[Calificaciones].[Total Final].[All]" dimensionUniqueName="[Calificaciones]" displayFolder="" count="0" memberValueDatatype="20" unbalanced="0"/>
    <cacheHierarchy uniqueName="[Calificaciones].[Género]" caption="Género" attribute="1" defaultMemberUniqueName="[Calificaciones].[Género].[All]" allUniqueName="[Calificaciones].[Género].[All]" dimensionUniqueName="[Calificaciones]" displayFolder="" count="0" memberValueDatatype="130" unbalanced="0"/>
    <cacheHierarchy uniqueName="[Calificaciones].[Escolaridad]" caption="Escolaridad" attribute="1" defaultMemberUniqueName="[Calificaciones].[Escolaridad].[All]" allUniqueName="[Calificaciones].[Escolaridad].[All]" dimensionUniqueName="[Calificaciones]" displayFolder="" count="0" memberValueDatatype="130" unbalanced="0"/>
    <cacheHierarchy uniqueName="[Calificaciones].[Grupo Etáreo]" caption="Grupo Etáreo" attribute="1" defaultMemberUniqueName="[Calificaciones].[Grupo Etáreo].[All]" allUniqueName="[Calificaciones].[Grupo Etáreo].[All]" dimensionUniqueName="[Calificaciones]" displayFolder="" count="0" memberValueDatatype="130" unbalanced="0"/>
    <cacheHierarchy uniqueName="[Calificaciones].[Socio]" caption="Socio" attribute="1" defaultMemberUniqueName="[Calificaciones].[Socio].[All]" allUniqueName="[Calificaciones].[Socio].[All]" dimensionUniqueName="[Calificaciones]" displayFolder="" count="0" memberValueDatatype="130" unbalanced="0"/>
    <cacheHierarchy uniqueName="[Calificaciones].[Ini 1 real]" caption="Ini 1 real" attribute="1" defaultMemberUniqueName="[Calificaciones].[Ini 1 real].[All]" allUniqueName="[Calificaciones].[Ini 1 real].[All]" dimensionUniqueName="[Calificaciones]" displayFolder="" count="0" memberValueDatatype="130" unbalanced="0"/>
    <cacheHierarchy uniqueName="[Calificaciones].[Ini 2 real]" caption="Ini 2 real" attribute="1" defaultMemberUniqueName="[Calificaciones].[Ini 2 real].[All]" allUniqueName="[Calificaciones].[Ini 2 real].[All]" dimensionUniqueName="[Calificaciones]" displayFolder="" count="0" memberValueDatatype="130" unbalanced="0"/>
    <cacheHierarchy uniqueName="[Calificaciones].[Ini 3 real]" caption="Ini 3 real" attribute="1" defaultMemberUniqueName="[Calificaciones].[Ini 3 real].[All]" allUniqueName="[Calificaciones].[Ini 3 real].[All]" dimensionUniqueName="[Calificaciones]" displayFolder="" count="0" memberValueDatatype="130" unbalanced="0"/>
    <cacheHierarchy uniqueName="[Calificaciones].[Ini 4 real]" caption="Ini 4 real" attribute="1" defaultMemberUniqueName="[Calificaciones].[Ini 4 real].[All]" allUniqueName="[Calificaciones].[Ini 4 real].[All]" dimensionUniqueName="[Calificaciones]" displayFolder="" count="0" memberValueDatatype="130" unbalanced="0"/>
    <cacheHierarchy uniqueName="[Calificaciones].[Ini 5 real]" caption="Ini 5 real" attribute="1" defaultMemberUniqueName="[Calificaciones].[Ini 5 real].[All]" allUniqueName="[Calificaciones].[Ini 5 real].[All]" dimensionUniqueName="[Calificaciones]" displayFolder="" count="0" memberValueDatatype="130" unbalanced="0"/>
    <cacheHierarchy uniqueName="[Calificaciones].[Ini 6 real]" caption="Ini 6 real" attribute="1" defaultMemberUniqueName="[Calificaciones].[Ini 6 real].[All]" allUniqueName="[Calificaciones].[Ini 6 real].[All]" dimensionUniqueName="[Calificaciones]" displayFolder="" count="0" memberValueDatatype="130" unbalanced="0"/>
    <cacheHierarchy uniqueName="[Calificaciones].[Mínima Inicial]" caption="Mínima Inicial" attribute="1" defaultMemberUniqueName="[Calificaciones].[Mínima Inicial].[All]" allUniqueName="[Calificaciones].[Mínima Inicial].[All]" dimensionUniqueName="[Calificaciones]" displayFolder="" count="0" memberValueDatatype="20" unbalanced="0"/>
    <cacheHierarchy uniqueName="[Calificaciones].[Máxima Final]" caption="Máxima Final" attribute="1" defaultMemberUniqueName="[Calificaciones].[Máxima Final].[All]" allUniqueName="[Calificaciones].[Máxima Final].[All]" dimensionUniqueName="[Calificaciones]" displayFolder="" count="0" memberValueDatatype="20" unbalanced="0"/>
    <cacheHierarchy uniqueName="[Finalizacion].[Aula]" caption="Aula" attribute="1" defaultMemberUniqueName="[Finalizacion].[Aula].[All]" allUniqueName="[Finalizacion].[Aula].[All]" dimensionUniqueName="[Finalizacion]" displayFolder="" count="2" memberValueDatatype="20" unbalanced="0">
      <fieldsUsage count="2">
        <fieldUsage x="-1"/>
        <fieldUsage x="4"/>
      </fieldsUsage>
    </cacheHierarchy>
    <cacheHierarchy uniqueName="[Finalizacion].[Nombre]" caption="Nombre" attribute="1" defaultMemberUniqueName="[Finalizacion].[Nombre].[All]" allUniqueName="[Finalizacion].[Nombre].[All]" dimensionUniqueName="[Finalizacion]" displayFolder="" count="0" memberValueDatatype="130" unbalanced="0"/>
    <cacheHierarchy uniqueName="[Finalizacion].[Cédula]" caption="Cédula" attribute="1" defaultMemberUniqueName="[Finalizacion].[Cédula].[All]" allUniqueName="[Finalizacion].[Cédula].[All]" dimensionUniqueName="[Finalizacion]" displayFolder="" count="0" memberValueDatatype="130" unbalanced="0"/>
    <cacheHierarchy uniqueName="[Finalizacion].[Dirección de correo]" caption="Dirección de correo" attribute="1" defaultMemberUniqueName="[Finalizacion].[Dirección de correo].[All]" allUniqueName="[Finalizacion].[Dirección de correo].[All]" dimensionUniqueName="[Finalizacion]" displayFolder="" count="0" memberValueDatatype="130" unbalanced="0"/>
    <cacheHierarchy uniqueName="[Finalizacion].[Grupo]" caption="Grupo" attribute="1" defaultMemberUniqueName="[Finalizacion].[Grupo].[All]" allUniqueName="[Finalizacion].[Grupo].[All]" dimensionUniqueName="[Finalizacion]" displayFolder="" count="0" memberValueDatatype="130" unbalanced="0"/>
    <cacheHierarchy uniqueName="[Finalizacion].[Avance]" caption="Avance" attribute="1" defaultMemberUniqueName="[Finalizacion].[Avance].[All]" allUniqueName="[Finalizacion].[Avance].[All]" dimensionUniqueName="[Finalizacion]" displayFolder="" count="0" memberValueDatatype="5" unbalanced="0"/>
    <cacheHierarchy uniqueName="[Finalizacion].[Estatus]" caption="Estatus" attribute="1" defaultMemberUniqueName="[Finalizacion].[Estatus].[All]" allUniqueName="[Finalizacion].[Estatus].[All]" dimensionUniqueName="[Finalizacion]" displayFolder="" count="0" memberValueDatatype="130" unbalanced="0"/>
    <cacheHierarchy uniqueName="[Finalizacion].[Avance Curso 1]" caption="Avance Curso 1" attribute="1" defaultMemberUniqueName="[Finalizacion].[Avance Curso 1].[All]" allUniqueName="[Finalizacion].[Avance Curso 1].[All]" dimensionUniqueName="[Finalizacion]" displayFolder="" count="0" memberValueDatatype="5" unbalanced="0"/>
    <cacheHierarchy uniqueName="[Finalizacion].[Estatus Curso 1]" caption="Estatus Curso 1" attribute="1" defaultMemberUniqueName="[Finalizacion].[Estatus Curso 1].[All]" allUniqueName="[Finalizacion].[Estatus Curso 1].[All]" dimensionUniqueName="[Finalizacion]" displayFolder="" count="0" memberValueDatatype="130" unbalanced="0"/>
    <cacheHierarchy uniqueName="[Finalizacion].[Avance Curso 2]" caption="Avance Curso 2" attribute="1" defaultMemberUniqueName="[Finalizacion].[Avance Curso 2].[All]" allUniqueName="[Finalizacion].[Avance Curso 2].[All]" dimensionUniqueName="[Finalizacion]" displayFolder="" count="0" memberValueDatatype="5" unbalanced="0"/>
    <cacheHierarchy uniqueName="[Finalizacion].[Estatus Curso 2]" caption="Estatus Curso 2" attribute="1" defaultMemberUniqueName="[Finalizacion].[Estatus Curso 2].[All]" allUniqueName="[Finalizacion].[Estatus Curso 2].[All]" dimensionUniqueName="[Finalizacion]" displayFolder="" count="0" memberValueDatatype="130" unbalanced="0"/>
    <cacheHierarchy uniqueName="[Finalizacion].[Avance Curso 3]" caption="Avance Curso 3" attribute="1" defaultMemberUniqueName="[Finalizacion].[Avance Curso 3].[All]" allUniqueName="[Finalizacion].[Avance Curso 3].[All]" dimensionUniqueName="[Finalizacion]" displayFolder="" count="0" memberValueDatatype="5" unbalanced="0"/>
    <cacheHierarchy uniqueName="[Finalizacion].[Estatus Curso 3]" caption="Estatus Curso 3" attribute="1" defaultMemberUniqueName="[Finalizacion].[Estatus Curso 3].[All]" allUniqueName="[Finalizacion].[Estatus Curso 3].[All]" dimensionUniqueName="[Finalizacion]" displayFolder="" count="0" memberValueDatatype="130" unbalanced="0"/>
    <cacheHierarchy uniqueName="[Finalizacion].[Avance Curso 4]" caption="Avance Curso 4" attribute="1" defaultMemberUniqueName="[Finalizacion].[Avance Curso 4].[All]" allUniqueName="[Finalizacion].[Avance Curso 4].[All]" dimensionUniqueName="[Finalizacion]" displayFolder="" count="0" memberValueDatatype="5" unbalanced="0"/>
    <cacheHierarchy uniqueName="[Finalizacion].[Estatus Curso 4]" caption="Estatus Curso 4" attribute="1" defaultMemberUniqueName="[Finalizacion].[Estatus Curso 4].[All]" allUniqueName="[Finalizacion].[Estatus Curso 4].[All]" dimensionUniqueName="[Finalizacion]" displayFolder="" count="0" memberValueDatatype="130" unbalanced="0"/>
    <cacheHierarchy uniqueName="[Finalizacion].[Avance Curso 5]" caption="Avance Curso 5" attribute="1" defaultMemberUniqueName="[Finalizacion].[Avance Curso 5].[All]" allUniqueName="[Finalizacion].[Avance Curso 5].[All]" dimensionUniqueName="[Finalizacion]" displayFolder="" count="0" memberValueDatatype="5" unbalanced="0"/>
    <cacheHierarchy uniqueName="[Finalizacion].[Estatus Curso 5]" caption="Estatus Curso 5" attribute="1" defaultMemberUniqueName="[Finalizacion].[Estatus Curso 5].[All]" allUniqueName="[Finalizacion].[Estatus Curso 5].[All]" dimensionUniqueName="[Finalizacion]" displayFolder="" count="0" memberValueDatatype="130" unbalanced="0"/>
    <cacheHierarchy uniqueName="[Finalizacion].[Avance Curso 6]" caption="Avance Curso 6" attribute="1" defaultMemberUniqueName="[Finalizacion].[Avance Curso 6].[All]" allUniqueName="[Finalizacion].[Avance Curso 6].[All]" dimensionUniqueName="[Finalizacion]" displayFolder="" count="0" memberValueDatatype="5" unbalanced="0"/>
    <cacheHierarchy uniqueName="[Finalizacion].[Estatus Curso 6]" caption="Estatus Curso 6" attribute="1" defaultMemberUniqueName="[Finalizacion].[Estatus Curso 6].[All]" allUniqueName="[Finalizacion].[Estatus Curso 6].[All]" dimensionUniqueName="[Finalizacion]" displayFolder="" count="0" memberValueDatatype="130" unbalanced="0"/>
    <cacheHierarchy uniqueName="[Finalizacion].[Género]" caption="Género" attribute="1" defaultMemberUniqueName="[Finalizacion].[Género].[All]" allUniqueName="[Finalizacion].[Género].[All]" dimensionUniqueName="[Finalizacion]" displayFolder="" count="2" memberValueDatatype="130" unbalanced="0">
      <fieldsUsage count="2">
        <fieldUsage x="-1"/>
        <fieldUsage x="0"/>
      </fieldsUsage>
    </cacheHierarchy>
    <cacheHierarchy uniqueName="[Finalizacion].[Escolaridad]" caption="Escolaridad" attribute="1" defaultMemberUniqueName="[Finalizacion].[Escolaridad].[All]" allUniqueName="[Finalizacion].[Escolaridad].[All]" dimensionUniqueName="[Finalizacion]" displayFolder="" count="0" memberValueDatatype="130" unbalanced="0"/>
    <cacheHierarchy uniqueName="[Finalizacion].[Grupo Etáreo]" caption="Grupo Etáreo" attribute="1" defaultMemberUniqueName="[Finalizacion].[Grupo Etáreo].[All]" allUniqueName="[Finalizacion].[Grupo Etáreo].[All]" dimensionUniqueName="[Finalizacion]" displayFolder="" count="0" memberValueDatatype="130" unbalanced="0"/>
    <cacheHierarchy uniqueName="[Finalizacion].[Socio]" caption="Socio" attribute="1" defaultMemberUniqueName="[Finalizacion].[Socio].[All]" allUniqueName="[Finalizacion].[Socio].[All]" dimensionUniqueName="[Finalizacion]" displayFolder="" count="2" memberValueDatatype="130" unbalanced="0">
      <fieldsUsage count="2">
        <fieldUsage x="-1"/>
        <fieldUsage x="5"/>
      </fieldsUsage>
    </cacheHierarchy>
    <cacheHierarchy uniqueName="[Finalizacion].[Maximo alcanzado]" caption="Maximo alcanzado" attribute="1" defaultMemberUniqueName="[Finalizacion].[Maximo alcanzado].[All]" allUniqueName="[Finalizacion].[Maximo alcanzado].[All]" dimensionUniqueName="[Finalizacion]" displayFolder="" count="0" memberValueDatatype="5" unbalanced="0"/>
    <cacheHierarchy uniqueName="[Finalizacion].[Estatus maximo]" caption="Estatus maximo" attribute="1" defaultMemberUniqueName="[Finalizacion].[Estatus maximo].[All]" allUniqueName="[Finalizacion].[Estatus maximo].[All]" dimensionUniqueName="[Finalizacion]" displayFolder="" count="2" memberValueDatatype="130" unbalanced="0">
      <fieldsUsage count="2">
        <fieldUsage x="-1"/>
        <fieldUsage x="1"/>
      </fieldsUsage>
    </cacheHierarchy>
    <cacheHierarchy uniqueName="[Finalizacion].[Cursos en curso]" caption="Cursos en curso" attribute="1" defaultMemberUniqueName="[Finalizacion].[Cursos en curso].[All]" allUniqueName="[Finalizacion].[Cursos en curso].[All]" dimensionUniqueName="[Finalizacion]" displayFolder="" count="0" memberValueDatatype="20" unbalanced="0"/>
    <cacheHierarchy uniqueName="[Finalizacion].[Cursos Finalizados]" caption="Cursos Finalizados" attribute="1" defaultMemberUniqueName="[Finalizacion].[Cursos Finalizados].[All]" allUniqueName="[Finalizacion].[Cursos Finalizados].[All]" dimensionUniqueName="[Finalizacion]" displayFolder="" count="2" memberValueDatatype="20" unbalanced="0">
      <fieldsUsage count="2">
        <fieldUsage x="-1"/>
        <fieldUsage x="3"/>
      </fieldsUsage>
    </cacheHierarchy>
    <cacheHierarchy uniqueName="[Measures].[__XL_Count Finalizacion]" caption="__XL_Count Finalizacion" measure="1" displayFolder="" measureGroup="Finalizacion" count="0" hidden="1"/>
    <cacheHierarchy uniqueName="[Measures].[__XL_Count Calificaciones]" caption="__XL_Count Calificaciones" measure="1" displayFolder="" measureGroup="Calificaciones" count="0" hidden="1"/>
    <cacheHierarchy uniqueName="[Measures].[__No measures defined]" caption="__No measures defined" measure="1" displayFolder="" count="0" hidden="1"/>
    <cacheHierarchy uniqueName="[Measures].[Recuento de Cédula]" caption="Recuento de Cédula" measure="1" displayFolder="" measureGroup="Finalizacion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Inicial 1]" caption="Suma de Inicial 1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Final 1]" caption="Suma de Final 1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Inicial 2]" caption="Suma de Inicial 2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Final 2]" caption="Suma de Final 2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Inicial 3]" caption="Suma de Inicial 3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Final 3]" caption="Suma de Final 3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Inicial 4]" caption="Suma de Inicial 4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Final 4]" caption="Suma de Final 4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Inicial 5]" caption="Suma de Inicial 5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Final 5]" caption="Suma de Final 5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Inicial 6]" caption="Suma de Inicial 6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Final 6]" caption="Suma de Final 6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Total Inicial]" caption="Suma de Total Inicial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Total Final]" caption="Suma de Total Final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Dummy0" caption="Aula" measure="1" count="0">
      <extLst>
        <ext xmlns:x14="http://schemas.microsoft.com/office/spreadsheetml/2009/9/main" uri="{8CF416AD-EC4C-4aba-99F5-12A058AE0983}">
          <x14:cacheHierarchy ignore="1"/>
        </ext>
      </extLst>
    </cacheHierarchy>
    <cacheHierarchy uniqueName="Dummy1" caption="Aula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3">
    <dimension name="Calificaciones" uniqueName="[Calificaciones]" caption="Calificaciones"/>
    <dimension name="Finalizacion" uniqueName="[Finalizacion]" caption="Finalizacion"/>
    <dimension measure="1" name="Measures" uniqueName="[Measures]" caption="Measures"/>
  </dimensions>
  <measureGroups count="2">
    <measureGroup name="Calificaciones" caption="Calificaciones"/>
    <measureGroup name="Finalizacion" caption="Finalizacion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saveData="0" refreshedBy="Daniel Chiriboga" refreshedDate="44567.77119861111" backgroundQuery="1" createdVersion="7" refreshedVersion="7" minRefreshableVersion="3" recordCount="0" supportSubquery="1" supportAdvancedDrill="1">
  <cacheSource type="external" connectionId="1"/>
  <cacheFields count="9">
    <cacheField name="[Finalizacion].[Estatus maximo].[Estatus maximo]" caption="Estatus maximo" numFmtId="0" hierarchy="55" level="1">
      <sharedItems count="3">
        <s v="En Curso"/>
        <s v="Finalizado"/>
        <s v="Sin actividad"/>
      </sharedItems>
    </cacheField>
    <cacheField name="[Measures].[Recuento de Cédula]" caption="Recuento de Cédula" numFmtId="0" hierarchy="61" level="32767"/>
    <cacheField name="[Finalizacion].[Cursos Finalizados].[Cursos Finalizados]" caption="Cursos Finalizados" numFmtId="0" hierarchy="57" level="1">
      <sharedItems containsSemiMixedTypes="0" containsString="0" containsNumber="1" containsInteger="1" minValue="1" maxValue="6" count="4">
        <n v="3"/>
        <n v="5"/>
        <n v="1"/>
        <n v="6"/>
      </sharedItems>
      <extLst>
        <ext xmlns:x15="http://schemas.microsoft.com/office/spreadsheetml/2010/11/main" uri="{4F2E5C28-24EA-4eb8-9CBF-B6C8F9C3D259}">
          <x15:cachedUniqueNames>
            <x15:cachedUniqueName index="0" name="[Finalizacion].[Cursos Finalizados].&amp;[3]"/>
            <x15:cachedUniqueName index="1" name="[Finalizacion].[Cursos Finalizados].&amp;[5]"/>
            <x15:cachedUniqueName index="2" name="[Finalizacion].[Cursos Finalizados].&amp;[1]"/>
            <x15:cachedUniqueName index="3" name="[Finalizacion].[Cursos Finalizados].&amp;[6]"/>
          </x15:cachedUniqueNames>
        </ext>
      </extLst>
    </cacheField>
    <cacheField name="[Finalizacion].[Grupo Etáreo].[Grupo Etáreo]" caption="Grupo Etáreo" numFmtId="0" hierarchy="52" level="1">
      <sharedItems count="4">
        <s v="Adultos"/>
        <s v="Jóvenes de 18-29 años"/>
        <s v="Menores de edad"/>
        <s v="n/a"/>
      </sharedItems>
    </cacheField>
    <cacheField name="[Finalizacion].[Género].[Género]" caption="Género" numFmtId="0" hierarchy="50" level="1">
      <sharedItems count="3">
        <s v="Femenino"/>
        <s v="Masculino"/>
        <s v="n/a"/>
      </sharedItems>
    </cacheField>
    <cacheField name="[Finalizacion].[Aula].[Aula]" caption="Aula" numFmtId="0" hierarchy="31" level="1">
      <sharedItems containsSemiMixedTypes="0" containsNonDate="0" containsString="0"/>
    </cacheField>
    <cacheField name="[Finalizacion].[Socio].[Socio]" caption="Socio" numFmtId="0" hierarchy="53" level="1">
      <sharedItems containsSemiMixedTypes="0" containsNonDate="0" containsString="0"/>
    </cacheField>
    <cacheField name="Dummy0" numFmtId="0" hierarchy="76" level="32767">
      <extLst>
        <ext xmlns:x14="http://schemas.microsoft.com/office/spreadsheetml/2009/9/main" uri="{63CAB8AC-B538-458d-9737-405883B0398D}">
          <x14:cacheField ignore="1"/>
        </ext>
      </extLst>
    </cacheField>
    <cacheField name="Dummy1" numFmtId="0" hierarchy="77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78">
    <cacheHierarchy uniqueName="[Calificaciones].[Aula]" caption="Aula" attribute="1" defaultMemberUniqueName="[Calificaciones].[Aula].[All]" allUniqueName="[Calificaciones].[Aula].[All]" dimensionUniqueName="[Calificaciones]" displayFolder="" count="0" memberValueDatatype="20" unbalanced="0"/>
    <cacheHierarchy uniqueName="[Calificaciones].[Nombre]" caption="Nombre" attribute="1" defaultMemberUniqueName="[Calificaciones].[Nombre].[All]" allUniqueName="[Calificaciones].[Nombre].[All]" dimensionUniqueName="[Calificaciones]" displayFolder="" count="0" memberValueDatatype="130" unbalanced="0"/>
    <cacheHierarchy uniqueName="[Calificaciones].[Apellido(s)]" caption="Apellido(s)" attribute="1" defaultMemberUniqueName="[Calificaciones].[Apellido(s)].[All]" allUniqueName="[Calificaciones].[Apellido(s)].[All]" dimensionUniqueName="[Calificaciones]" displayFolder="" count="0" memberValueDatatype="130" unbalanced="0"/>
    <cacheHierarchy uniqueName="[Calificaciones].[Dirección de correo]" caption="Dirección de correo" attribute="1" defaultMemberUniqueName="[Calificaciones].[Dirección de correo].[All]" allUniqueName="[Calificaciones].[Dirección de correo].[All]" dimensionUniqueName="[Calificaciones]" displayFolder="" count="0" memberValueDatatype="130" unbalanced="0"/>
    <cacheHierarchy uniqueName="[Calificaciones].[Cédula]" caption="Cédula" attribute="1" defaultMemberUniqueName="[Calificaciones].[Cédula].[All]" allUniqueName="[Calificaciones].[Cédula].[All]" dimensionUniqueName="[Calificaciones]" displayFolder="" count="0" memberValueDatatype="130" unbalanced="0"/>
    <cacheHierarchy uniqueName="[Calificaciones].[Inicial 1]" caption="Inicial 1" attribute="1" defaultMemberUniqueName="[Calificaciones].[Inicial 1].[All]" allUniqueName="[Calificaciones].[Inicial 1].[All]" dimensionUniqueName="[Calificaciones]" displayFolder="" count="0" memberValueDatatype="20" unbalanced="0"/>
    <cacheHierarchy uniqueName="[Calificaciones].[Final 1]" caption="Final 1" attribute="1" defaultMemberUniqueName="[Calificaciones].[Final 1].[All]" allUniqueName="[Calificaciones].[Final 1].[All]" dimensionUniqueName="[Calificaciones]" displayFolder="" count="0" memberValueDatatype="20" unbalanced="0"/>
    <cacheHierarchy uniqueName="[Calificaciones].[Inicial 2]" caption="Inicial 2" attribute="1" defaultMemberUniqueName="[Calificaciones].[Inicial 2].[All]" allUniqueName="[Calificaciones].[Inicial 2].[All]" dimensionUniqueName="[Calificaciones]" displayFolder="" count="0" memberValueDatatype="20" unbalanced="0"/>
    <cacheHierarchy uniqueName="[Calificaciones].[Final 2]" caption="Final 2" attribute="1" defaultMemberUniqueName="[Calificaciones].[Final 2].[All]" allUniqueName="[Calificaciones].[Final 2].[All]" dimensionUniqueName="[Calificaciones]" displayFolder="" count="0" memberValueDatatype="20" unbalanced="0"/>
    <cacheHierarchy uniqueName="[Calificaciones].[Inicial 3]" caption="Inicial 3" attribute="1" defaultMemberUniqueName="[Calificaciones].[Inicial 3].[All]" allUniqueName="[Calificaciones].[Inicial 3].[All]" dimensionUniqueName="[Calificaciones]" displayFolder="" count="0" memberValueDatatype="20" unbalanced="0"/>
    <cacheHierarchy uniqueName="[Calificaciones].[Final 3]" caption="Final 3" attribute="1" defaultMemberUniqueName="[Calificaciones].[Final 3].[All]" allUniqueName="[Calificaciones].[Final 3].[All]" dimensionUniqueName="[Calificaciones]" displayFolder="" count="0" memberValueDatatype="20" unbalanced="0"/>
    <cacheHierarchy uniqueName="[Calificaciones].[Inicial 4]" caption="Inicial 4" attribute="1" defaultMemberUniqueName="[Calificaciones].[Inicial 4].[All]" allUniqueName="[Calificaciones].[Inicial 4].[All]" dimensionUniqueName="[Calificaciones]" displayFolder="" count="0" memberValueDatatype="5" unbalanced="0"/>
    <cacheHierarchy uniqueName="[Calificaciones].[Final 4]" caption="Final 4" attribute="1" defaultMemberUniqueName="[Calificaciones].[Final 4].[All]" allUniqueName="[Calificaciones].[Final 4].[All]" dimensionUniqueName="[Calificaciones]" displayFolder="" count="0" memberValueDatatype="20" unbalanced="0"/>
    <cacheHierarchy uniqueName="[Calificaciones].[Inicial 5]" caption="Inicial 5" attribute="1" defaultMemberUniqueName="[Calificaciones].[Inicial 5].[All]" allUniqueName="[Calificaciones].[Inicial 5].[All]" dimensionUniqueName="[Calificaciones]" displayFolder="" count="0" memberValueDatatype="20" unbalanced="0"/>
    <cacheHierarchy uniqueName="[Calificaciones].[Final 5]" caption="Final 5" attribute="1" defaultMemberUniqueName="[Calificaciones].[Final 5].[All]" allUniqueName="[Calificaciones].[Final 5].[All]" dimensionUniqueName="[Calificaciones]" displayFolder="" count="0" memberValueDatatype="20" unbalanced="0"/>
    <cacheHierarchy uniqueName="[Calificaciones].[Inicial 6]" caption="Inicial 6" attribute="1" defaultMemberUniqueName="[Calificaciones].[Inicial 6].[All]" allUniqueName="[Calificaciones].[Inicial 6].[All]" dimensionUniqueName="[Calificaciones]" displayFolder="" count="0" memberValueDatatype="5" unbalanced="0"/>
    <cacheHierarchy uniqueName="[Calificaciones].[Final 6]" caption="Final 6" attribute="1" defaultMemberUniqueName="[Calificaciones].[Final 6].[All]" allUniqueName="[Calificaciones].[Final 6].[All]" dimensionUniqueName="[Calificaciones]" displayFolder="" count="0" memberValueDatatype="20" unbalanced="0"/>
    <cacheHierarchy uniqueName="[Calificaciones].[Total Inicial]" caption="Total Inicial" attribute="1" defaultMemberUniqueName="[Calificaciones].[Total Inicial].[All]" allUniqueName="[Calificaciones].[Total Inicial].[All]" dimensionUniqueName="[Calificaciones]" displayFolder="" count="0" memberValueDatatype="5" unbalanced="0"/>
    <cacheHierarchy uniqueName="[Calificaciones].[Total Final]" caption="Total Final" attribute="1" defaultMemberUniqueName="[Calificaciones].[Total Final].[All]" allUniqueName="[Calificaciones].[Total Final].[All]" dimensionUniqueName="[Calificaciones]" displayFolder="" count="0" memberValueDatatype="20" unbalanced="0"/>
    <cacheHierarchy uniqueName="[Calificaciones].[Género]" caption="Género" attribute="1" defaultMemberUniqueName="[Calificaciones].[Género].[All]" allUniqueName="[Calificaciones].[Género].[All]" dimensionUniqueName="[Calificaciones]" displayFolder="" count="0" memberValueDatatype="130" unbalanced="0"/>
    <cacheHierarchy uniqueName="[Calificaciones].[Escolaridad]" caption="Escolaridad" attribute="1" defaultMemberUniqueName="[Calificaciones].[Escolaridad].[All]" allUniqueName="[Calificaciones].[Escolaridad].[All]" dimensionUniqueName="[Calificaciones]" displayFolder="" count="0" memberValueDatatype="130" unbalanced="0"/>
    <cacheHierarchy uniqueName="[Calificaciones].[Grupo Etáreo]" caption="Grupo Etáreo" attribute="1" defaultMemberUniqueName="[Calificaciones].[Grupo Etáreo].[All]" allUniqueName="[Calificaciones].[Grupo Etáreo].[All]" dimensionUniqueName="[Calificaciones]" displayFolder="" count="0" memberValueDatatype="130" unbalanced="0"/>
    <cacheHierarchy uniqueName="[Calificaciones].[Socio]" caption="Socio" attribute="1" defaultMemberUniqueName="[Calificaciones].[Socio].[All]" allUniqueName="[Calificaciones].[Socio].[All]" dimensionUniqueName="[Calificaciones]" displayFolder="" count="0" memberValueDatatype="130" unbalanced="0"/>
    <cacheHierarchy uniqueName="[Calificaciones].[Ini 1 real]" caption="Ini 1 real" attribute="1" defaultMemberUniqueName="[Calificaciones].[Ini 1 real].[All]" allUniqueName="[Calificaciones].[Ini 1 real].[All]" dimensionUniqueName="[Calificaciones]" displayFolder="" count="0" memberValueDatatype="130" unbalanced="0"/>
    <cacheHierarchy uniqueName="[Calificaciones].[Ini 2 real]" caption="Ini 2 real" attribute="1" defaultMemberUniqueName="[Calificaciones].[Ini 2 real].[All]" allUniqueName="[Calificaciones].[Ini 2 real].[All]" dimensionUniqueName="[Calificaciones]" displayFolder="" count="0" memberValueDatatype="130" unbalanced="0"/>
    <cacheHierarchy uniqueName="[Calificaciones].[Ini 3 real]" caption="Ini 3 real" attribute="1" defaultMemberUniqueName="[Calificaciones].[Ini 3 real].[All]" allUniqueName="[Calificaciones].[Ini 3 real].[All]" dimensionUniqueName="[Calificaciones]" displayFolder="" count="0" memberValueDatatype="130" unbalanced="0"/>
    <cacheHierarchy uniqueName="[Calificaciones].[Ini 4 real]" caption="Ini 4 real" attribute="1" defaultMemberUniqueName="[Calificaciones].[Ini 4 real].[All]" allUniqueName="[Calificaciones].[Ini 4 real].[All]" dimensionUniqueName="[Calificaciones]" displayFolder="" count="0" memberValueDatatype="130" unbalanced="0"/>
    <cacheHierarchy uniqueName="[Calificaciones].[Ini 5 real]" caption="Ini 5 real" attribute="1" defaultMemberUniqueName="[Calificaciones].[Ini 5 real].[All]" allUniqueName="[Calificaciones].[Ini 5 real].[All]" dimensionUniqueName="[Calificaciones]" displayFolder="" count="0" memberValueDatatype="130" unbalanced="0"/>
    <cacheHierarchy uniqueName="[Calificaciones].[Ini 6 real]" caption="Ini 6 real" attribute="1" defaultMemberUniqueName="[Calificaciones].[Ini 6 real].[All]" allUniqueName="[Calificaciones].[Ini 6 real].[All]" dimensionUniqueName="[Calificaciones]" displayFolder="" count="0" memberValueDatatype="130" unbalanced="0"/>
    <cacheHierarchy uniqueName="[Calificaciones].[Mínima Inicial]" caption="Mínima Inicial" attribute="1" defaultMemberUniqueName="[Calificaciones].[Mínima Inicial].[All]" allUniqueName="[Calificaciones].[Mínima Inicial].[All]" dimensionUniqueName="[Calificaciones]" displayFolder="" count="0" memberValueDatatype="20" unbalanced="0"/>
    <cacheHierarchy uniqueName="[Calificaciones].[Máxima Final]" caption="Máxima Final" attribute="1" defaultMemberUniqueName="[Calificaciones].[Máxima Final].[All]" allUniqueName="[Calificaciones].[Máxima Final].[All]" dimensionUniqueName="[Calificaciones]" displayFolder="" count="0" memberValueDatatype="20" unbalanced="0"/>
    <cacheHierarchy uniqueName="[Finalizacion].[Aula]" caption="Aula" attribute="1" defaultMemberUniqueName="[Finalizacion].[Aula].[All]" allUniqueName="[Finalizacion].[Aula].[All]" dimensionUniqueName="[Finalizacion]" displayFolder="" count="2" memberValueDatatype="20" unbalanced="0">
      <fieldsUsage count="2">
        <fieldUsage x="-1"/>
        <fieldUsage x="5"/>
      </fieldsUsage>
    </cacheHierarchy>
    <cacheHierarchy uniqueName="[Finalizacion].[Nombre]" caption="Nombre" attribute="1" defaultMemberUniqueName="[Finalizacion].[Nombre].[All]" allUniqueName="[Finalizacion].[Nombre].[All]" dimensionUniqueName="[Finalizacion]" displayFolder="" count="0" memberValueDatatype="130" unbalanced="0"/>
    <cacheHierarchy uniqueName="[Finalizacion].[Cédula]" caption="Cédula" attribute="1" defaultMemberUniqueName="[Finalizacion].[Cédula].[All]" allUniqueName="[Finalizacion].[Cédula].[All]" dimensionUniqueName="[Finalizacion]" displayFolder="" count="0" memberValueDatatype="130" unbalanced="0"/>
    <cacheHierarchy uniqueName="[Finalizacion].[Dirección de correo]" caption="Dirección de correo" attribute="1" defaultMemberUniqueName="[Finalizacion].[Dirección de correo].[All]" allUniqueName="[Finalizacion].[Dirección de correo].[All]" dimensionUniqueName="[Finalizacion]" displayFolder="" count="0" memberValueDatatype="130" unbalanced="0"/>
    <cacheHierarchy uniqueName="[Finalizacion].[Grupo]" caption="Grupo" attribute="1" defaultMemberUniqueName="[Finalizacion].[Grupo].[All]" allUniqueName="[Finalizacion].[Grupo].[All]" dimensionUniqueName="[Finalizacion]" displayFolder="" count="0" memberValueDatatype="130" unbalanced="0"/>
    <cacheHierarchy uniqueName="[Finalizacion].[Avance]" caption="Avance" attribute="1" defaultMemberUniqueName="[Finalizacion].[Avance].[All]" allUniqueName="[Finalizacion].[Avance].[All]" dimensionUniqueName="[Finalizacion]" displayFolder="" count="0" memberValueDatatype="5" unbalanced="0"/>
    <cacheHierarchy uniqueName="[Finalizacion].[Estatus]" caption="Estatus" attribute="1" defaultMemberUniqueName="[Finalizacion].[Estatus].[All]" allUniqueName="[Finalizacion].[Estatus].[All]" dimensionUniqueName="[Finalizacion]" displayFolder="" count="0" memberValueDatatype="130" unbalanced="0"/>
    <cacheHierarchy uniqueName="[Finalizacion].[Avance Curso 1]" caption="Avance Curso 1" attribute="1" defaultMemberUniqueName="[Finalizacion].[Avance Curso 1].[All]" allUniqueName="[Finalizacion].[Avance Curso 1].[All]" dimensionUniqueName="[Finalizacion]" displayFolder="" count="0" memberValueDatatype="5" unbalanced="0"/>
    <cacheHierarchy uniqueName="[Finalizacion].[Estatus Curso 1]" caption="Estatus Curso 1" attribute="1" defaultMemberUniqueName="[Finalizacion].[Estatus Curso 1].[All]" allUniqueName="[Finalizacion].[Estatus Curso 1].[All]" dimensionUniqueName="[Finalizacion]" displayFolder="" count="0" memberValueDatatype="130" unbalanced="0"/>
    <cacheHierarchy uniqueName="[Finalizacion].[Avance Curso 2]" caption="Avance Curso 2" attribute="1" defaultMemberUniqueName="[Finalizacion].[Avance Curso 2].[All]" allUniqueName="[Finalizacion].[Avance Curso 2].[All]" dimensionUniqueName="[Finalizacion]" displayFolder="" count="0" memberValueDatatype="5" unbalanced="0"/>
    <cacheHierarchy uniqueName="[Finalizacion].[Estatus Curso 2]" caption="Estatus Curso 2" attribute="1" defaultMemberUniqueName="[Finalizacion].[Estatus Curso 2].[All]" allUniqueName="[Finalizacion].[Estatus Curso 2].[All]" dimensionUniqueName="[Finalizacion]" displayFolder="" count="0" memberValueDatatype="130" unbalanced="0"/>
    <cacheHierarchy uniqueName="[Finalizacion].[Avance Curso 3]" caption="Avance Curso 3" attribute="1" defaultMemberUniqueName="[Finalizacion].[Avance Curso 3].[All]" allUniqueName="[Finalizacion].[Avance Curso 3].[All]" dimensionUniqueName="[Finalizacion]" displayFolder="" count="0" memberValueDatatype="5" unbalanced="0"/>
    <cacheHierarchy uniqueName="[Finalizacion].[Estatus Curso 3]" caption="Estatus Curso 3" attribute="1" defaultMemberUniqueName="[Finalizacion].[Estatus Curso 3].[All]" allUniqueName="[Finalizacion].[Estatus Curso 3].[All]" dimensionUniqueName="[Finalizacion]" displayFolder="" count="0" memberValueDatatype="130" unbalanced="0"/>
    <cacheHierarchy uniqueName="[Finalizacion].[Avance Curso 4]" caption="Avance Curso 4" attribute="1" defaultMemberUniqueName="[Finalizacion].[Avance Curso 4].[All]" allUniqueName="[Finalizacion].[Avance Curso 4].[All]" dimensionUniqueName="[Finalizacion]" displayFolder="" count="0" memberValueDatatype="5" unbalanced="0"/>
    <cacheHierarchy uniqueName="[Finalizacion].[Estatus Curso 4]" caption="Estatus Curso 4" attribute="1" defaultMemberUniqueName="[Finalizacion].[Estatus Curso 4].[All]" allUniqueName="[Finalizacion].[Estatus Curso 4].[All]" dimensionUniqueName="[Finalizacion]" displayFolder="" count="0" memberValueDatatype="130" unbalanced="0"/>
    <cacheHierarchy uniqueName="[Finalizacion].[Avance Curso 5]" caption="Avance Curso 5" attribute="1" defaultMemberUniqueName="[Finalizacion].[Avance Curso 5].[All]" allUniqueName="[Finalizacion].[Avance Curso 5].[All]" dimensionUniqueName="[Finalizacion]" displayFolder="" count="0" memberValueDatatype="5" unbalanced="0"/>
    <cacheHierarchy uniqueName="[Finalizacion].[Estatus Curso 5]" caption="Estatus Curso 5" attribute="1" defaultMemberUniqueName="[Finalizacion].[Estatus Curso 5].[All]" allUniqueName="[Finalizacion].[Estatus Curso 5].[All]" dimensionUniqueName="[Finalizacion]" displayFolder="" count="0" memberValueDatatype="130" unbalanced="0"/>
    <cacheHierarchy uniqueName="[Finalizacion].[Avance Curso 6]" caption="Avance Curso 6" attribute="1" defaultMemberUniqueName="[Finalizacion].[Avance Curso 6].[All]" allUniqueName="[Finalizacion].[Avance Curso 6].[All]" dimensionUniqueName="[Finalizacion]" displayFolder="" count="0" memberValueDatatype="5" unbalanced="0"/>
    <cacheHierarchy uniqueName="[Finalizacion].[Estatus Curso 6]" caption="Estatus Curso 6" attribute="1" defaultMemberUniqueName="[Finalizacion].[Estatus Curso 6].[All]" allUniqueName="[Finalizacion].[Estatus Curso 6].[All]" dimensionUniqueName="[Finalizacion]" displayFolder="" count="0" memberValueDatatype="130" unbalanced="0"/>
    <cacheHierarchy uniqueName="[Finalizacion].[Género]" caption="Género" attribute="1" defaultMemberUniqueName="[Finalizacion].[Género].[All]" allUniqueName="[Finalizacion].[Género].[All]" dimensionUniqueName="[Finalizacion]" displayFolder="" count="2" memberValueDatatype="130" unbalanced="0">
      <fieldsUsage count="2">
        <fieldUsage x="-1"/>
        <fieldUsage x="4"/>
      </fieldsUsage>
    </cacheHierarchy>
    <cacheHierarchy uniqueName="[Finalizacion].[Escolaridad]" caption="Escolaridad" attribute="1" defaultMemberUniqueName="[Finalizacion].[Escolaridad].[All]" allUniqueName="[Finalizacion].[Escolaridad].[All]" dimensionUniqueName="[Finalizacion]" displayFolder="" count="0" memberValueDatatype="130" unbalanced="0"/>
    <cacheHierarchy uniqueName="[Finalizacion].[Grupo Etáreo]" caption="Grupo Etáreo" attribute="1" defaultMemberUniqueName="[Finalizacion].[Grupo Etáreo].[All]" allUniqueName="[Finalizacion].[Grupo Etáreo].[All]" dimensionUniqueName="[Finalizacion]" displayFolder="" count="2" memberValueDatatype="130" unbalanced="0">
      <fieldsUsage count="2">
        <fieldUsage x="-1"/>
        <fieldUsage x="3"/>
      </fieldsUsage>
    </cacheHierarchy>
    <cacheHierarchy uniqueName="[Finalizacion].[Socio]" caption="Socio" attribute="1" defaultMemberUniqueName="[Finalizacion].[Socio].[All]" allUniqueName="[Finalizacion].[Socio].[All]" dimensionUniqueName="[Finalizacion]" displayFolder="" count="2" memberValueDatatype="130" unbalanced="0">
      <fieldsUsage count="2">
        <fieldUsage x="-1"/>
        <fieldUsage x="6"/>
      </fieldsUsage>
    </cacheHierarchy>
    <cacheHierarchy uniqueName="[Finalizacion].[Maximo alcanzado]" caption="Maximo alcanzado" attribute="1" defaultMemberUniqueName="[Finalizacion].[Maximo alcanzado].[All]" allUniqueName="[Finalizacion].[Maximo alcanzado].[All]" dimensionUniqueName="[Finalizacion]" displayFolder="" count="0" memberValueDatatype="5" unbalanced="0"/>
    <cacheHierarchy uniqueName="[Finalizacion].[Estatus maximo]" caption="Estatus maximo" attribute="1" defaultMemberUniqueName="[Finalizacion].[Estatus maximo].[All]" allUniqueName="[Finalizacion].[Estatus maximo].[All]" dimensionUniqueName="[Finalizacion]" displayFolder="" count="2" memberValueDatatype="130" unbalanced="0">
      <fieldsUsage count="2">
        <fieldUsage x="-1"/>
        <fieldUsage x="0"/>
      </fieldsUsage>
    </cacheHierarchy>
    <cacheHierarchy uniqueName="[Finalizacion].[Cursos en curso]" caption="Cursos en curso" attribute="1" defaultMemberUniqueName="[Finalizacion].[Cursos en curso].[All]" allUniqueName="[Finalizacion].[Cursos en curso].[All]" dimensionUniqueName="[Finalizacion]" displayFolder="" count="0" memberValueDatatype="20" unbalanced="0"/>
    <cacheHierarchy uniqueName="[Finalizacion].[Cursos Finalizados]" caption="Cursos Finalizados" attribute="1" defaultMemberUniqueName="[Finalizacion].[Cursos Finalizados].[All]" allUniqueName="[Finalizacion].[Cursos Finalizados].[All]" dimensionUniqueName="[Finalizacion]" displayFolder="" count="2" memberValueDatatype="20" unbalanced="0">
      <fieldsUsage count="2">
        <fieldUsage x="-1"/>
        <fieldUsage x="2"/>
      </fieldsUsage>
    </cacheHierarchy>
    <cacheHierarchy uniqueName="[Measures].[__XL_Count Finalizacion]" caption="__XL_Count Finalizacion" measure="1" displayFolder="" measureGroup="Finalizacion" count="0" hidden="1"/>
    <cacheHierarchy uniqueName="[Measures].[__XL_Count Calificaciones]" caption="__XL_Count Calificaciones" measure="1" displayFolder="" measureGroup="Calificaciones" count="0" hidden="1"/>
    <cacheHierarchy uniqueName="[Measures].[__No measures defined]" caption="__No measures defined" measure="1" displayFolder="" count="0" hidden="1"/>
    <cacheHierarchy uniqueName="[Measures].[Recuento de Cédula]" caption="Recuento de Cédula" measure="1" displayFolder="" measureGroup="Finalizacio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Inicial 1]" caption="Suma de Inicial 1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Final 1]" caption="Suma de Final 1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Inicial 2]" caption="Suma de Inicial 2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Final 2]" caption="Suma de Final 2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Inicial 3]" caption="Suma de Inicial 3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Final 3]" caption="Suma de Final 3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Inicial 4]" caption="Suma de Inicial 4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Final 4]" caption="Suma de Final 4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Inicial 5]" caption="Suma de Inicial 5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Final 5]" caption="Suma de Final 5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Inicial 6]" caption="Suma de Inicial 6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Final 6]" caption="Suma de Final 6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Total Inicial]" caption="Suma de Total Inicial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Total Final]" caption="Suma de Total Final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Dummy0" caption="Aula" measure="1" count="0">
      <extLst>
        <ext xmlns:x14="http://schemas.microsoft.com/office/spreadsheetml/2009/9/main" uri="{8CF416AD-EC4C-4aba-99F5-12A058AE0983}">
          <x14:cacheHierarchy ignore="1"/>
        </ext>
      </extLst>
    </cacheHierarchy>
    <cacheHierarchy uniqueName="Dummy1" caption="Aula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3">
    <dimension name="Calificaciones" uniqueName="[Calificaciones]" caption="Calificaciones"/>
    <dimension name="Finalizacion" uniqueName="[Finalizacion]" caption="Finalizacion"/>
    <dimension measure="1" name="Measures" uniqueName="[Measures]" caption="Measures"/>
  </dimensions>
  <measureGroups count="2">
    <measureGroup name="Calificaciones" caption="Calificaciones"/>
    <measureGroup name="Finalizacion" caption="Finalizacion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saveData="0" refreshedBy="Daniel Chiriboga" refreshedDate="44567.771199884257" backgroundQuery="1" createdVersion="7" refreshedVersion="7" minRefreshableVersion="3" recordCount="0" supportSubquery="1" supportAdvancedDrill="1">
  <cacheSource type="external" connectionId="1"/>
  <cacheFields count="9">
    <cacheField name="[Finalizacion].[Estatus maximo].[Estatus maximo]" caption="Estatus maximo" numFmtId="0" hierarchy="55" level="1">
      <sharedItems count="3">
        <s v="En Curso"/>
        <s v="Finalizado"/>
        <s v="Sin actividad"/>
      </sharedItems>
    </cacheField>
    <cacheField name="[Measures].[Recuento de Cédula]" caption="Recuento de Cédula" numFmtId="0" hierarchy="61" level="32767"/>
    <cacheField name="[Finalizacion].[Cursos Finalizados].[Cursos Finalizados]" caption="Cursos Finalizados" numFmtId="0" hierarchy="57" level="1">
      <sharedItems containsSemiMixedTypes="0" containsString="0" containsNumber="1" containsInteger="1" minValue="1" maxValue="6" count="4">
        <n v="1"/>
        <n v="3"/>
        <n v="5"/>
        <n v="6"/>
      </sharedItems>
      <extLst>
        <ext xmlns:x15="http://schemas.microsoft.com/office/spreadsheetml/2010/11/main" uri="{4F2E5C28-24EA-4eb8-9CBF-B6C8F9C3D259}">
          <x15:cachedUniqueNames>
            <x15:cachedUniqueName index="0" name="[Finalizacion].[Cursos Finalizados].&amp;[1]"/>
            <x15:cachedUniqueName index="1" name="[Finalizacion].[Cursos Finalizados].&amp;[3]"/>
            <x15:cachedUniqueName index="2" name="[Finalizacion].[Cursos Finalizados].&amp;[5]"/>
            <x15:cachedUniqueName index="3" name="[Finalizacion].[Cursos Finalizados].&amp;[6]"/>
          </x15:cachedUniqueNames>
        </ext>
      </extLst>
    </cacheField>
    <cacheField name="[Finalizacion].[Grupo Etáreo].[Grupo Etáreo]" caption="Grupo Etáreo" numFmtId="0" hierarchy="52" level="1">
      <sharedItems count="4">
        <s v="Jóvenes de 18-29 años"/>
        <s v="Menores de edad"/>
        <s v="n/a"/>
        <s v="Adultos"/>
      </sharedItems>
    </cacheField>
    <cacheField name="[Finalizacion].[Género].[Género]" caption="Género" numFmtId="0" hierarchy="50" level="1">
      <sharedItems count="3">
        <s v="Femenino"/>
        <s v="Masculino"/>
        <s v="n/a"/>
      </sharedItems>
    </cacheField>
    <cacheField name="[Finalizacion].[Aula].[Aula]" caption="Aula" numFmtId="0" hierarchy="31" level="1">
      <sharedItems containsSemiMixedTypes="0" containsNonDate="0" containsString="0"/>
    </cacheField>
    <cacheField name="[Finalizacion].[Socio].[Socio]" caption="Socio" numFmtId="0" hierarchy="53" level="1">
      <sharedItems containsSemiMixedTypes="0" containsNonDate="0" containsString="0"/>
    </cacheField>
    <cacheField name="Dummy0" numFmtId="0" hierarchy="76" level="32767">
      <extLst>
        <ext xmlns:x14="http://schemas.microsoft.com/office/spreadsheetml/2009/9/main" uri="{63CAB8AC-B538-458d-9737-405883B0398D}">
          <x14:cacheField ignore="1"/>
        </ext>
      </extLst>
    </cacheField>
    <cacheField name="Dummy1" numFmtId="0" hierarchy="77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78">
    <cacheHierarchy uniqueName="[Calificaciones].[Aula]" caption="Aula" attribute="1" defaultMemberUniqueName="[Calificaciones].[Aula].[All]" allUniqueName="[Calificaciones].[Aula].[All]" dimensionUniqueName="[Calificaciones]" displayFolder="" count="0" memberValueDatatype="20" unbalanced="0"/>
    <cacheHierarchy uniqueName="[Calificaciones].[Nombre]" caption="Nombre" attribute="1" defaultMemberUniqueName="[Calificaciones].[Nombre].[All]" allUniqueName="[Calificaciones].[Nombre].[All]" dimensionUniqueName="[Calificaciones]" displayFolder="" count="0" memberValueDatatype="130" unbalanced="0"/>
    <cacheHierarchy uniqueName="[Calificaciones].[Apellido(s)]" caption="Apellido(s)" attribute="1" defaultMemberUniqueName="[Calificaciones].[Apellido(s)].[All]" allUniqueName="[Calificaciones].[Apellido(s)].[All]" dimensionUniqueName="[Calificaciones]" displayFolder="" count="0" memberValueDatatype="130" unbalanced="0"/>
    <cacheHierarchy uniqueName="[Calificaciones].[Dirección de correo]" caption="Dirección de correo" attribute="1" defaultMemberUniqueName="[Calificaciones].[Dirección de correo].[All]" allUniqueName="[Calificaciones].[Dirección de correo].[All]" dimensionUniqueName="[Calificaciones]" displayFolder="" count="0" memberValueDatatype="130" unbalanced="0"/>
    <cacheHierarchy uniqueName="[Calificaciones].[Cédula]" caption="Cédula" attribute="1" defaultMemberUniqueName="[Calificaciones].[Cédula].[All]" allUniqueName="[Calificaciones].[Cédula].[All]" dimensionUniqueName="[Calificaciones]" displayFolder="" count="0" memberValueDatatype="130" unbalanced="0"/>
    <cacheHierarchy uniqueName="[Calificaciones].[Inicial 1]" caption="Inicial 1" attribute="1" defaultMemberUniqueName="[Calificaciones].[Inicial 1].[All]" allUniqueName="[Calificaciones].[Inicial 1].[All]" dimensionUniqueName="[Calificaciones]" displayFolder="" count="0" memberValueDatatype="20" unbalanced="0"/>
    <cacheHierarchy uniqueName="[Calificaciones].[Final 1]" caption="Final 1" attribute="1" defaultMemberUniqueName="[Calificaciones].[Final 1].[All]" allUniqueName="[Calificaciones].[Final 1].[All]" dimensionUniqueName="[Calificaciones]" displayFolder="" count="0" memberValueDatatype="20" unbalanced="0"/>
    <cacheHierarchy uniqueName="[Calificaciones].[Inicial 2]" caption="Inicial 2" attribute="1" defaultMemberUniqueName="[Calificaciones].[Inicial 2].[All]" allUniqueName="[Calificaciones].[Inicial 2].[All]" dimensionUniqueName="[Calificaciones]" displayFolder="" count="0" memberValueDatatype="20" unbalanced="0"/>
    <cacheHierarchy uniqueName="[Calificaciones].[Final 2]" caption="Final 2" attribute="1" defaultMemberUniqueName="[Calificaciones].[Final 2].[All]" allUniqueName="[Calificaciones].[Final 2].[All]" dimensionUniqueName="[Calificaciones]" displayFolder="" count="0" memberValueDatatype="20" unbalanced="0"/>
    <cacheHierarchy uniqueName="[Calificaciones].[Inicial 3]" caption="Inicial 3" attribute="1" defaultMemberUniqueName="[Calificaciones].[Inicial 3].[All]" allUniqueName="[Calificaciones].[Inicial 3].[All]" dimensionUniqueName="[Calificaciones]" displayFolder="" count="0" memberValueDatatype="20" unbalanced="0"/>
    <cacheHierarchy uniqueName="[Calificaciones].[Final 3]" caption="Final 3" attribute="1" defaultMemberUniqueName="[Calificaciones].[Final 3].[All]" allUniqueName="[Calificaciones].[Final 3].[All]" dimensionUniqueName="[Calificaciones]" displayFolder="" count="0" memberValueDatatype="20" unbalanced="0"/>
    <cacheHierarchy uniqueName="[Calificaciones].[Inicial 4]" caption="Inicial 4" attribute="1" defaultMemberUniqueName="[Calificaciones].[Inicial 4].[All]" allUniqueName="[Calificaciones].[Inicial 4].[All]" dimensionUniqueName="[Calificaciones]" displayFolder="" count="0" memberValueDatatype="5" unbalanced="0"/>
    <cacheHierarchy uniqueName="[Calificaciones].[Final 4]" caption="Final 4" attribute="1" defaultMemberUniqueName="[Calificaciones].[Final 4].[All]" allUniqueName="[Calificaciones].[Final 4].[All]" dimensionUniqueName="[Calificaciones]" displayFolder="" count="0" memberValueDatatype="20" unbalanced="0"/>
    <cacheHierarchy uniqueName="[Calificaciones].[Inicial 5]" caption="Inicial 5" attribute="1" defaultMemberUniqueName="[Calificaciones].[Inicial 5].[All]" allUniqueName="[Calificaciones].[Inicial 5].[All]" dimensionUniqueName="[Calificaciones]" displayFolder="" count="0" memberValueDatatype="20" unbalanced="0"/>
    <cacheHierarchy uniqueName="[Calificaciones].[Final 5]" caption="Final 5" attribute="1" defaultMemberUniqueName="[Calificaciones].[Final 5].[All]" allUniqueName="[Calificaciones].[Final 5].[All]" dimensionUniqueName="[Calificaciones]" displayFolder="" count="0" memberValueDatatype="20" unbalanced="0"/>
    <cacheHierarchy uniqueName="[Calificaciones].[Inicial 6]" caption="Inicial 6" attribute="1" defaultMemberUniqueName="[Calificaciones].[Inicial 6].[All]" allUniqueName="[Calificaciones].[Inicial 6].[All]" dimensionUniqueName="[Calificaciones]" displayFolder="" count="0" memberValueDatatype="5" unbalanced="0"/>
    <cacheHierarchy uniqueName="[Calificaciones].[Final 6]" caption="Final 6" attribute="1" defaultMemberUniqueName="[Calificaciones].[Final 6].[All]" allUniqueName="[Calificaciones].[Final 6].[All]" dimensionUniqueName="[Calificaciones]" displayFolder="" count="0" memberValueDatatype="20" unbalanced="0"/>
    <cacheHierarchy uniqueName="[Calificaciones].[Total Inicial]" caption="Total Inicial" attribute="1" defaultMemberUniqueName="[Calificaciones].[Total Inicial].[All]" allUniqueName="[Calificaciones].[Total Inicial].[All]" dimensionUniqueName="[Calificaciones]" displayFolder="" count="0" memberValueDatatype="5" unbalanced="0"/>
    <cacheHierarchy uniqueName="[Calificaciones].[Total Final]" caption="Total Final" attribute="1" defaultMemberUniqueName="[Calificaciones].[Total Final].[All]" allUniqueName="[Calificaciones].[Total Final].[All]" dimensionUniqueName="[Calificaciones]" displayFolder="" count="0" memberValueDatatype="20" unbalanced="0"/>
    <cacheHierarchy uniqueName="[Calificaciones].[Género]" caption="Género" attribute="1" defaultMemberUniqueName="[Calificaciones].[Género].[All]" allUniqueName="[Calificaciones].[Género].[All]" dimensionUniqueName="[Calificaciones]" displayFolder="" count="0" memberValueDatatype="130" unbalanced="0"/>
    <cacheHierarchy uniqueName="[Calificaciones].[Escolaridad]" caption="Escolaridad" attribute="1" defaultMemberUniqueName="[Calificaciones].[Escolaridad].[All]" allUniqueName="[Calificaciones].[Escolaridad].[All]" dimensionUniqueName="[Calificaciones]" displayFolder="" count="0" memberValueDatatype="130" unbalanced="0"/>
    <cacheHierarchy uniqueName="[Calificaciones].[Grupo Etáreo]" caption="Grupo Etáreo" attribute="1" defaultMemberUniqueName="[Calificaciones].[Grupo Etáreo].[All]" allUniqueName="[Calificaciones].[Grupo Etáreo].[All]" dimensionUniqueName="[Calificaciones]" displayFolder="" count="0" memberValueDatatype="130" unbalanced="0"/>
    <cacheHierarchy uniqueName="[Calificaciones].[Socio]" caption="Socio" attribute="1" defaultMemberUniqueName="[Calificaciones].[Socio].[All]" allUniqueName="[Calificaciones].[Socio].[All]" dimensionUniqueName="[Calificaciones]" displayFolder="" count="0" memberValueDatatype="130" unbalanced="0"/>
    <cacheHierarchy uniqueName="[Calificaciones].[Ini 1 real]" caption="Ini 1 real" attribute="1" defaultMemberUniqueName="[Calificaciones].[Ini 1 real].[All]" allUniqueName="[Calificaciones].[Ini 1 real].[All]" dimensionUniqueName="[Calificaciones]" displayFolder="" count="0" memberValueDatatype="130" unbalanced="0"/>
    <cacheHierarchy uniqueName="[Calificaciones].[Ini 2 real]" caption="Ini 2 real" attribute="1" defaultMemberUniqueName="[Calificaciones].[Ini 2 real].[All]" allUniqueName="[Calificaciones].[Ini 2 real].[All]" dimensionUniqueName="[Calificaciones]" displayFolder="" count="0" memberValueDatatype="130" unbalanced="0"/>
    <cacheHierarchy uniqueName="[Calificaciones].[Ini 3 real]" caption="Ini 3 real" attribute="1" defaultMemberUniqueName="[Calificaciones].[Ini 3 real].[All]" allUniqueName="[Calificaciones].[Ini 3 real].[All]" dimensionUniqueName="[Calificaciones]" displayFolder="" count="0" memberValueDatatype="130" unbalanced="0"/>
    <cacheHierarchy uniqueName="[Calificaciones].[Ini 4 real]" caption="Ini 4 real" attribute="1" defaultMemberUniqueName="[Calificaciones].[Ini 4 real].[All]" allUniqueName="[Calificaciones].[Ini 4 real].[All]" dimensionUniqueName="[Calificaciones]" displayFolder="" count="0" memberValueDatatype="130" unbalanced="0"/>
    <cacheHierarchy uniqueName="[Calificaciones].[Ini 5 real]" caption="Ini 5 real" attribute="1" defaultMemberUniqueName="[Calificaciones].[Ini 5 real].[All]" allUniqueName="[Calificaciones].[Ini 5 real].[All]" dimensionUniqueName="[Calificaciones]" displayFolder="" count="0" memberValueDatatype="130" unbalanced="0"/>
    <cacheHierarchy uniqueName="[Calificaciones].[Ini 6 real]" caption="Ini 6 real" attribute="1" defaultMemberUniqueName="[Calificaciones].[Ini 6 real].[All]" allUniqueName="[Calificaciones].[Ini 6 real].[All]" dimensionUniqueName="[Calificaciones]" displayFolder="" count="0" memberValueDatatype="130" unbalanced="0"/>
    <cacheHierarchy uniqueName="[Calificaciones].[Mínima Inicial]" caption="Mínima Inicial" attribute="1" defaultMemberUniqueName="[Calificaciones].[Mínima Inicial].[All]" allUniqueName="[Calificaciones].[Mínima Inicial].[All]" dimensionUniqueName="[Calificaciones]" displayFolder="" count="0" memberValueDatatype="20" unbalanced="0"/>
    <cacheHierarchy uniqueName="[Calificaciones].[Máxima Final]" caption="Máxima Final" attribute="1" defaultMemberUniqueName="[Calificaciones].[Máxima Final].[All]" allUniqueName="[Calificaciones].[Máxima Final].[All]" dimensionUniqueName="[Calificaciones]" displayFolder="" count="0" memberValueDatatype="20" unbalanced="0"/>
    <cacheHierarchy uniqueName="[Finalizacion].[Aula]" caption="Aula" attribute="1" defaultMemberUniqueName="[Finalizacion].[Aula].[All]" allUniqueName="[Finalizacion].[Aula].[All]" dimensionUniqueName="[Finalizacion]" displayFolder="" count="2" memberValueDatatype="20" unbalanced="0">
      <fieldsUsage count="2">
        <fieldUsage x="-1"/>
        <fieldUsage x="5"/>
      </fieldsUsage>
    </cacheHierarchy>
    <cacheHierarchy uniqueName="[Finalizacion].[Nombre]" caption="Nombre" attribute="1" defaultMemberUniqueName="[Finalizacion].[Nombre].[All]" allUniqueName="[Finalizacion].[Nombre].[All]" dimensionUniqueName="[Finalizacion]" displayFolder="" count="0" memberValueDatatype="130" unbalanced="0"/>
    <cacheHierarchy uniqueName="[Finalizacion].[Cédula]" caption="Cédula" attribute="1" defaultMemberUniqueName="[Finalizacion].[Cédula].[All]" allUniqueName="[Finalizacion].[Cédula].[All]" dimensionUniqueName="[Finalizacion]" displayFolder="" count="0" memberValueDatatype="130" unbalanced="0"/>
    <cacheHierarchy uniqueName="[Finalizacion].[Dirección de correo]" caption="Dirección de correo" attribute="1" defaultMemberUniqueName="[Finalizacion].[Dirección de correo].[All]" allUniqueName="[Finalizacion].[Dirección de correo].[All]" dimensionUniqueName="[Finalizacion]" displayFolder="" count="0" memberValueDatatype="130" unbalanced="0"/>
    <cacheHierarchy uniqueName="[Finalizacion].[Grupo]" caption="Grupo" attribute="1" defaultMemberUniqueName="[Finalizacion].[Grupo].[All]" allUniqueName="[Finalizacion].[Grupo].[All]" dimensionUniqueName="[Finalizacion]" displayFolder="" count="0" memberValueDatatype="130" unbalanced="0"/>
    <cacheHierarchy uniqueName="[Finalizacion].[Avance]" caption="Avance" attribute="1" defaultMemberUniqueName="[Finalizacion].[Avance].[All]" allUniqueName="[Finalizacion].[Avance].[All]" dimensionUniqueName="[Finalizacion]" displayFolder="" count="0" memberValueDatatype="5" unbalanced="0"/>
    <cacheHierarchy uniqueName="[Finalizacion].[Estatus]" caption="Estatus" attribute="1" defaultMemberUniqueName="[Finalizacion].[Estatus].[All]" allUniqueName="[Finalizacion].[Estatus].[All]" dimensionUniqueName="[Finalizacion]" displayFolder="" count="0" memberValueDatatype="130" unbalanced="0"/>
    <cacheHierarchy uniqueName="[Finalizacion].[Avance Curso 1]" caption="Avance Curso 1" attribute="1" defaultMemberUniqueName="[Finalizacion].[Avance Curso 1].[All]" allUniqueName="[Finalizacion].[Avance Curso 1].[All]" dimensionUniqueName="[Finalizacion]" displayFolder="" count="0" memberValueDatatype="5" unbalanced="0"/>
    <cacheHierarchy uniqueName="[Finalizacion].[Estatus Curso 1]" caption="Estatus Curso 1" attribute="1" defaultMemberUniqueName="[Finalizacion].[Estatus Curso 1].[All]" allUniqueName="[Finalizacion].[Estatus Curso 1].[All]" dimensionUniqueName="[Finalizacion]" displayFolder="" count="0" memberValueDatatype="130" unbalanced="0"/>
    <cacheHierarchy uniqueName="[Finalizacion].[Avance Curso 2]" caption="Avance Curso 2" attribute="1" defaultMemberUniqueName="[Finalizacion].[Avance Curso 2].[All]" allUniqueName="[Finalizacion].[Avance Curso 2].[All]" dimensionUniqueName="[Finalizacion]" displayFolder="" count="0" memberValueDatatype="5" unbalanced="0"/>
    <cacheHierarchy uniqueName="[Finalizacion].[Estatus Curso 2]" caption="Estatus Curso 2" attribute="1" defaultMemberUniqueName="[Finalizacion].[Estatus Curso 2].[All]" allUniqueName="[Finalizacion].[Estatus Curso 2].[All]" dimensionUniqueName="[Finalizacion]" displayFolder="" count="0" memberValueDatatype="130" unbalanced="0"/>
    <cacheHierarchy uniqueName="[Finalizacion].[Avance Curso 3]" caption="Avance Curso 3" attribute="1" defaultMemberUniqueName="[Finalizacion].[Avance Curso 3].[All]" allUniqueName="[Finalizacion].[Avance Curso 3].[All]" dimensionUniqueName="[Finalizacion]" displayFolder="" count="0" memberValueDatatype="5" unbalanced="0"/>
    <cacheHierarchy uniqueName="[Finalizacion].[Estatus Curso 3]" caption="Estatus Curso 3" attribute="1" defaultMemberUniqueName="[Finalizacion].[Estatus Curso 3].[All]" allUniqueName="[Finalizacion].[Estatus Curso 3].[All]" dimensionUniqueName="[Finalizacion]" displayFolder="" count="0" memberValueDatatype="130" unbalanced="0"/>
    <cacheHierarchy uniqueName="[Finalizacion].[Avance Curso 4]" caption="Avance Curso 4" attribute="1" defaultMemberUniqueName="[Finalizacion].[Avance Curso 4].[All]" allUniqueName="[Finalizacion].[Avance Curso 4].[All]" dimensionUniqueName="[Finalizacion]" displayFolder="" count="0" memberValueDatatype="5" unbalanced="0"/>
    <cacheHierarchy uniqueName="[Finalizacion].[Estatus Curso 4]" caption="Estatus Curso 4" attribute="1" defaultMemberUniqueName="[Finalizacion].[Estatus Curso 4].[All]" allUniqueName="[Finalizacion].[Estatus Curso 4].[All]" dimensionUniqueName="[Finalizacion]" displayFolder="" count="0" memberValueDatatype="130" unbalanced="0"/>
    <cacheHierarchy uniqueName="[Finalizacion].[Avance Curso 5]" caption="Avance Curso 5" attribute="1" defaultMemberUniqueName="[Finalizacion].[Avance Curso 5].[All]" allUniqueName="[Finalizacion].[Avance Curso 5].[All]" dimensionUniqueName="[Finalizacion]" displayFolder="" count="0" memberValueDatatype="5" unbalanced="0"/>
    <cacheHierarchy uniqueName="[Finalizacion].[Estatus Curso 5]" caption="Estatus Curso 5" attribute="1" defaultMemberUniqueName="[Finalizacion].[Estatus Curso 5].[All]" allUniqueName="[Finalizacion].[Estatus Curso 5].[All]" dimensionUniqueName="[Finalizacion]" displayFolder="" count="0" memberValueDatatype="130" unbalanced="0"/>
    <cacheHierarchy uniqueName="[Finalizacion].[Avance Curso 6]" caption="Avance Curso 6" attribute="1" defaultMemberUniqueName="[Finalizacion].[Avance Curso 6].[All]" allUniqueName="[Finalizacion].[Avance Curso 6].[All]" dimensionUniqueName="[Finalizacion]" displayFolder="" count="0" memberValueDatatype="5" unbalanced="0"/>
    <cacheHierarchy uniqueName="[Finalizacion].[Estatus Curso 6]" caption="Estatus Curso 6" attribute="1" defaultMemberUniqueName="[Finalizacion].[Estatus Curso 6].[All]" allUniqueName="[Finalizacion].[Estatus Curso 6].[All]" dimensionUniqueName="[Finalizacion]" displayFolder="" count="0" memberValueDatatype="130" unbalanced="0"/>
    <cacheHierarchy uniqueName="[Finalizacion].[Género]" caption="Género" attribute="1" defaultMemberUniqueName="[Finalizacion].[Género].[All]" allUniqueName="[Finalizacion].[Género].[All]" dimensionUniqueName="[Finalizacion]" displayFolder="" count="2" memberValueDatatype="130" unbalanced="0">
      <fieldsUsage count="2">
        <fieldUsage x="-1"/>
        <fieldUsage x="4"/>
      </fieldsUsage>
    </cacheHierarchy>
    <cacheHierarchy uniqueName="[Finalizacion].[Escolaridad]" caption="Escolaridad" attribute="1" defaultMemberUniqueName="[Finalizacion].[Escolaridad].[All]" allUniqueName="[Finalizacion].[Escolaridad].[All]" dimensionUniqueName="[Finalizacion]" displayFolder="" count="0" memberValueDatatype="130" unbalanced="0"/>
    <cacheHierarchy uniqueName="[Finalizacion].[Grupo Etáreo]" caption="Grupo Etáreo" attribute="1" defaultMemberUniqueName="[Finalizacion].[Grupo Etáreo].[All]" allUniqueName="[Finalizacion].[Grupo Etáreo].[All]" dimensionUniqueName="[Finalizacion]" displayFolder="" count="2" memberValueDatatype="130" unbalanced="0">
      <fieldsUsage count="2">
        <fieldUsage x="-1"/>
        <fieldUsage x="3"/>
      </fieldsUsage>
    </cacheHierarchy>
    <cacheHierarchy uniqueName="[Finalizacion].[Socio]" caption="Socio" attribute="1" defaultMemberUniqueName="[Finalizacion].[Socio].[All]" allUniqueName="[Finalizacion].[Socio].[All]" dimensionUniqueName="[Finalizacion]" displayFolder="" count="2" memberValueDatatype="130" unbalanced="0">
      <fieldsUsage count="2">
        <fieldUsage x="-1"/>
        <fieldUsage x="6"/>
      </fieldsUsage>
    </cacheHierarchy>
    <cacheHierarchy uniqueName="[Finalizacion].[Maximo alcanzado]" caption="Maximo alcanzado" attribute="1" defaultMemberUniqueName="[Finalizacion].[Maximo alcanzado].[All]" allUniqueName="[Finalizacion].[Maximo alcanzado].[All]" dimensionUniqueName="[Finalizacion]" displayFolder="" count="0" memberValueDatatype="5" unbalanced="0"/>
    <cacheHierarchy uniqueName="[Finalizacion].[Estatus maximo]" caption="Estatus maximo" attribute="1" defaultMemberUniqueName="[Finalizacion].[Estatus maximo].[All]" allUniqueName="[Finalizacion].[Estatus maximo].[All]" dimensionUniqueName="[Finalizacion]" displayFolder="" count="2" memberValueDatatype="130" unbalanced="0">
      <fieldsUsage count="2">
        <fieldUsage x="-1"/>
        <fieldUsage x="0"/>
      </fieldsUsage>
    </cacheHierarchy>
    <cacheHierarchy uniqueName="[Finalizacion].[Cursos en curso]" caption="Cursos en curso" attribute="1" defaultMemberUniqueName="[Finalizacion].[Cursos en curso].[All]" allUniqueName="[Finalizacion].[Cursos en curso].[All]" dimensionUniqueName="[Finalizacion]" displayFolder="" count="0" memberValueDatatype="20" unbalanced="0"/>
    <cacheHierarchy uniqueName="[Finalizacion].[Cursos Finalizados]" caption="Cursos Finalizados" attribute="1" defaultMemberUniqueName="[Finalizacion].[Cursos Finalizados].[All]" allUniqueName="[Finalizacion].[Cursos Finalizados].[All]" dimensionUniqueName="[Finalizacion]" displayFolder="" count="2" memberValueDatatype="20" unbalanced="0">
      <fieldsUsage count="2">
        <fieldUsage x="-1"/>
        <fieldUsage x="2"/>
      </fieldsUsage>
    </cacheHierarchy>
    <cacheHierarchy uniqueName="[Measures].[__XL_Count Finalizacion]" caption="__XL_Count Finalizacion" measure="1" displayFolder="" measureGroup="Finalizacion" count="0" hidden="1"/>
    <cacheHierarchy uniqueName="[Measures].[__XL_Count Calificaciones]" caption="__XL_Count Calificaciones" measure="1" displayFolder="" measureGroup="Calificaciones" count="0" hidden="1"/>
    <cacheHierarchy uniqueName="[Measures].[__No measures defined]" caption="__No measures defined" measure="1" displayFolder="" count="0" hidden="1"/>
    <cacheHierarchy uniqueName="[Measures].[Recuento de Cédula]" caption="Recuento de Cédula" measure="1" displayFolder="" measureGroup="Finalizacio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Inicial 1]" caption="Suma de Inicial 1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Final 1]" caption="Suma de Final 1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Inicial 2]" caption="Suma de Inicial 2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Final 2]" caption="Suma de Final 2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Inicial 3]" caption="Suma de Inicial 3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Final 3]" caption="Suma de Final 3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Inicial 4]" caption="Suma de Inicial 4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Final 4]" caption="Suma de Final 4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Inicial 5]" caption="Suma de Inicial 5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Final 5]" caption="Suma de Final 5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Inicial 6]" caption="Suma de Inicial 6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Final 6]" caption="Suma de Final 6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Total Inicial]" caption="Suma de Total Inicial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Total Final]" caption="Suma de Total Final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Dummy0" caption="Aula" measure="1" count="0">
      <extLst>
        <ext xmlns:x14="http://schemas.microsoft.com/office/spreadsheetml/2009/9/main" uri="{8CF416AD-EC4C-4aba-99F5-12A058AE0983}">
          <x14:cacheHierarchy ignore="1"/>
        </ext>
      </extLst>
    </cacheHierarchy>
    <cacheHierarchy uniqueName="Dummy1" caption="Aula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3">
    <dimension name="Calificaciones" uniqueName="[Calificaciones]" caption="Calificaciones"/>
    <dimension name="Finalizacion" uniqueName="[Finalizacion]" caption="Finalizacion"/>
    <dimension measure="1" name="Measures" uniqueName="[Measures]" caption="Measures"/>
  </dimensions>
  <measureGroups count="2">
    <measureGroup name="Calificaciones" caption="Calificaciones"/>
    <measureGroup name="Finalizacion" caption="Finalizacion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saveData="0" refreshedBy="Daniel Chiriboga" refreshedDate="44567.771201388889" backgroundQuery="1" createdVersion="7" refreshedVersion="7" minRefreshableVersion="3" recordCount="0" supportSubquery="1" supportAdvancedDrill="1">
  <cacheSource type="external" connectionId="1"/>
  <cacheFields count="9">
    <cacheField name="[Finalizacion].[Estatus maximo].[Estatus maximo]" caption="Estatus maximo" numFmtId="0" hierarchy="55" level="1">
      <sharedItems count="3">
        <s v="En Curso"/>
        <s v="Finalizado"/>
        <s v="Sin actividad"/>
      </sharedItems>
    </cacheField>
    <cacheField name="[Measures].[Recuento de Cédula]" caption="Recuento de Cédula" numFmtId="0" hierarchy="61" level="32767"/>
    <cacheField name="[Finalizacion].[Cursos Finalizados].[Cursos Finalizados]" caption="Cursos Finalizados" numFmtId="0" hierarchy="57" level="1">
      <sharedItems containsSemiMixedTypes="0" containsString="0" containsNumber="1" containsInteger="1" minValue="1" maxValue="6" count="4">
        <n v="1"/>
        <n v="5"/>
        <n v="6"/>
        <n v="3"/>
      </sharedItems>
      <extLst>
        <ext xmlns:x15="http://schemas.microsoft.com/office/spreadsheetml/2010/11/main" uri="{4F2E5C28-24EA-4eb8-9CBF-B6C8F9C3D259}">
          <x15:cachedUniqueNames>
            <x15:cachedUniqueName index="0" name="[Finalizacion].[Cursos Finalizados].&amp;[1]"/>
            <x15:cachedUniqueName index="1" name="[Finalizacion].[Cursos Finalizados].&amp;[5]"/>
            <x15:cachedUniqueName index="2" name="[Finalizacion].[Cursos Finalizados].&amp;[6]"/>
            <x15:cachedUniqueName index="3" name="[Finalizacion].[Cursos Finalizados].&amp;[3]"/>
          </x15:cachedUniqueNames>
        </ext>
      </extLst>
    </cacheField>
    <cacheField name="[Finalizacion].[Escolaridad].[Escolaridad]" caption="Escolaridad" numFmtId="0" hierarchy="51" level="1">
      <sharedItems count="7">
        <s v="Estudiantes básica"/>
        <s v="Estudiantes secundarios"/>
        <s v="Estudiantes terciarios"/>
        <s v="Graduados básica"/>
        <s v="Graduados secundarios"/>
        <s v="Graduados terciarios"/>
        <s v="n/a"/>
      </sharedItems>
    </cacheField>
    <cacheField name="[Finalizacion].[Género].[Género]" caption="Género" numFmtId="0" hierarchy="50" level="1">
      <sharedItems count="3">
        <s v="Femenino"/>
        <s v="Masculino"/>
        <s v="n/a"/>
      </sharedItems>
    </cacheField>
    <cacheField name="[Finalizacion].[Aula].[Aula]" caption="Aula" numFmtId="0" hierarchy="31" level="1">
      <sharedItems containsSemiMixedTypes="0" containsNonDate="0" containsString="0"/>
    </cacheField>
    <cacheField name="[Finalizacion].[Socio].[Socio]" caption="Socio" numFmtId="0" hierarchy="53" level="1">
      <sharedItems containsSemiMixedTypes="0" containsNonDate="0" containsString="0"/>
    </cacheField>
    <cacheField name="Dummy0" numFmtId="0" hierarchy="76" level="32767">
      <extLst>
        <ext xmlns:x14="http://schemas.microsoft.com/office/spreadsheetml/2009/9/main" uri="{63CAB8AC-B538-458d-9737-405883B0398D}">
          <x14:cacheField ignore="1"/>
        </ext>
      </extLst>
    </cacheField>
    <cacheField name="Dummy1" numFmtId="0" hierarchy="77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78">
    <cacheHierarchy uniqueName="[Calificaciones].[Aula]" caption="Aula" attribute="1" defaultMemberUniqueName="[Calificaciones].[Aula].[All]" allUniqueName="[Calificaciones].[Aula].[All]" dimensionUniqueName="[Calificaciones]" displayFolder="" count="0" memberValueDatatype="20" unbalanced="0"/>
    <cacheHierarchy uniqueName="[Calificaciones].[Nombre]" caption="Nombre" attribute="1" defaultMemberUniqueName="[Calificaciones].[Nombre].[All]" allUniqueName="[Calificaciones].[Nombre].[All]" dimensionUniqueName="[Calificaciones]" displayFolder="" count="0" memberValueDatatype="130" unbalanced="0"/>
    <cacheHierarchy uniqueName="[Calificaciones].[Apellido(s)]" caption="Apellido(s)" attribute="1" defaultMemberUniqueName="[Calificaciones].[Apellido(s)].[All]" allUniqueName="[Calificaciones].[Apellido(s)].[All]" dimensionUniqueName="[Calificaciones]" displayFolder="" count="0" memberValueDatatype="130" unbalanced="0"/>
    <cacheHierarchy uniqueName="[Calificaciones].[Dirección de correo]" caption="Dirección de correo" attribute="1" defaultMemberUniqueName="[Calificaciones].[Dirección de correo].[All]" allUniqueName="[Calificaciones].[Dirección de correo].[All]" dimensionUniqueName="[Calificaciones]" displayFolder="" count="0" memberValueDatatype="130" unbalanced="0"/>
    <cacheHierarchy uniqueName="[Calificaciones].[Cédula]" caption="Cédula" attribute="1" defaultMemberUniqueName="[Calificaciones].[Cédula].[All]" allUniqueName="[Calificaciones].[Cédula].[All]" dimensionUniqueName="[Calificaciones]" displayFolder="" count="0" memberValueDatatype="130" unbalanced="0"/>
    <cacheHierarchy uniqueName="[Calificaciones].[Inicial 1]" caption="Inicial 1" attribute="1" defaultMemberUniqueName="[Calificaciones].[Inicial 1].[All]" allUniqueName="[Calificaciones].[Inicial 1].[All]" dimensionUniqueName="[Calificaciones]" displayFolder="" count="0" memberValueDatatype="20" unbalanced="0"/>
    <cacheHierarchy uniqueName="[Calificaciones].[Final 1]" caption="Final 1" attribute="1" defaultMemberUniqueName="[Calificaciones].[Final 1].[All]" allUniqueName="[Calificaciones].[Final 1].[All]" dimensionUniqueName="[Calificaciones]" displayFolder="" count="0" memberValueDatatype="20" unbalanced="0"/>
    <cacheHierarchy uniqueName="[Calificaciones].[Inicial 2]" caption="Inicial 2" attribute="1" defaultMemberUniqueName="[Calificaciones].[Inicial 2].[All]" allUniqueName="[Calificaciones].[Inicial 2].[All]" dimensionUniqueName="[Calificaciones]" displayFolder="" count="0" memberValueDatatype="20" unbalanced="0"/>
    <cacheHierarchy uniqueName="[Calificaciones].[Final 2]" caption="Final 2" attribute="1" defaultMemberUniqueName="[Calificaciones].[Final 2].[All]" allUniqueName="[Calificaciones].[Final 2].[All]" dimensionUniqueName="[Calificaciones]" displayFolder="" count="0" memberValueDatatype="20" unbalanced="0"/>
    <cacheHierarchy uniqueName="[Calificaciones].[Inicial 3]" caption="Inicial 3" attribute="1" defaultMemberUniqueName="[Calificaciones].[Inicial 3].[All]" allUniqueName="[Calificaciones].[Inicial 3].[All]" dimensionUniqueName="[Calificaciones]" displayFolder="" count="0" memberValueDatatype="20" unbalanced="0"/>
    <cacheHierarchy uniqueName="[Calificaciones].[Final 3]" caption="Final 3" attribute="1" defaultMemberUniqueName="[Calificaciones].[Final 3].[All]" allUniqueName="[Calificaciones].[Final 3].[All]" dimensionUniqueName="[Calificaciones]" displayFolder="" count="0" memberValueDatatype="20" unbalanced="0"/>
    <cacheHierarchy uniqueName="[Calificaciones].[Inicial 4]" caption="Inicial 4" attribute="1" defaultMemberUniqueName="[Calificaciones].[Inicial 4].[All]" allUniqueName="[Calificaciones].[Inicial 4].[All]" dimensionUniqueName="[Calificaciones]" displayFolder="" count="0" memberValueDatatype="5" unbalanced="0"/>
    <cacheHierarchy uniqueName="[Calificaciones].[Final 4]" caption="Final 4" attribute="1" defaultMemberUniqueName="[Calificaciones].[Final 4].[All]" allUniqueName="[Calificaciones].[Final 4].[All]" dimensionUniqueName="[Calificaciones]" displayFolder="" count="0" memberValueDatatype="20" unbalanced="0"/>
    <cacheHierarchy uniqueName="[Calificaciones].[Inicial 5]" caption="Inicial 5" attribute="1" defaultMemberUniqueName="[Calificaciones].[Inicial 5].[All]" allUniqueName="[Calificaciones].[Inicial 5].[All]" dimensionUniqueName="[Calificaciones]" displayFolder="" count="0" memberValueDatatype="20" unbalanced="0"/>
    <cacheHierarchy uniqueName="[Calificaciones].[Final 5]" caption="Final 5" attribute="1" defaultMemberUniqueName="[Calificaciones].[Final 5].[All]" allUniqueName="[Calificaciones].[Final 5].[All]" dimensionUniqueName="[Calificaciones]" displayFolder="" count="0" memberValueDatatype="20" unbalanced="0"/>
    <cacheHierarchy uniqueName="[Calificaciones].[Inicial 6]" caption="Inicial 6" attribute="1" defaultMemberUniqueName="[Calificaciones].[Inicial 6].[All]" allUniqueName="[Calificaciones].[Inicial 6].[All]" dimensionUniqueName="[Calificaciones]" displayFolder="" count="0" memberValueDatatype="5" unbalanced="0"/>
    <cacheHierarchy uniqueName="[Calificaciones].[Final 6]" caption="Final 6" attribute="1" defaultMemberUniqueName="[Calificaciones].[Final 6].[All]" allUniqueName="[Calificaciones].[Final 6].[All]" dimensionUniqueName="[Calificaciones]" displayFolder="" count="0" memberValueDatatype="20" unbalanced="0"/>
    <cacheHierarchy uniqueName="[Calificaciones].[Total Inicial]" caption="Total Inicial" attribute="1" defaultMemberUniqueName="[Calificaciones].[Total Inicial].[All]" allUniqueName="[Calificaciones].[Total Inicial].[All]" dimensionUniqueName="[Calificaciones]" displayFolder="" count="0" memberValueDatatype="5" unbalanced="0"/>
    <cacheHierarchy uniqueName="[Calificaciones].[Total Final]" caption="Total Final" attribute="1" defaultMemberUniqueName="[Calificaciones].[Total Final].[All]" allUniqueName="[Calificaciones].[Total Final].[All]" dimensionUniqueName="[Calificaciones]" displayFolder="" count="0" memberValueDatatype="20" unbalanced="0"/>
    <cacheHierarchy uniqueName="[Calificaciones].[Género]" caption="Género" attribute="1" defaultMemberUniqueName="[Calificaciones].[Género].[All]" allUniqueName="[Calificaciones].[Género].[All]" dimensionUniqueName="[Calificaciones]" displayFolder="" count="0" memberValueDatatype="130" unbalanced="0"/>
    <cacheHierarchy uniqueName="[Calificaciones].[Escolaridad]" caption="Escolaridad" attribute="1" defaultMemberUniqueName="[Calificaciones].[Escolaridad].[All]" allUniqueName="[Calificaciones].[Escolaridad].[All]" dimensionUniqueName="[Calificaciones]" displayFolder="" count="0" memberValueDatatype="130" unbalanced="0"/>
    <cacheHierarchy uniqueName="[Calificaciones].[Grupo Etáreo]" caption="Grupo Etáreo" attribute="1" defaultMemberUniqueName="[Calificaciones].[Grupo Etáreo].[All]" allUniqueName="[Calificaciones].[Grupo Etáreo].[All]" dimensionUniqueName="[Calificaciones]" displayFolder="" count="0" memberValueDatatype="130" unbalanced="0"/>
    <cacheHierarchy uniqueName="[Calificaciones].[Socio]" caption="Socio" attribute="1" defaultMemberUniqueName="[Calificaciones].[Socio].[All]" allUniqueName="[Calificaciones].[Socio].[All]" dimensionUniqueName="[Calificaciones]" displayFolder="" count="0" memberValueDatatype="130" unbalanced="0"/>
    <cacheHierarchy uniqueName="[Calificaciones].[Ini 1 real]" caption="Ini 1 real" attribute="1" defaultMemberUniqueName="[Calificaciones].[Ini 1 real].[All]" allUniqueName="[Calificaciones].[Ini 1 real].[All]" dimensionUniqueName="[Calificaciones]" displayFolder="" count="0" memberValueDatatype="130" unbalanced="0"/>
    <cacheHierarchy uniqueName="[Calificaciones].[Ini 2 real]" caption="Ini 2 real" attribute="1" defaultMemberUniqueName="[Calificaciones].[Ini 2 real].[All]" allUniqueName="[Calificaciones].[Ini 2 real].[All]" dimensionUniqueName="[Calificaciones]" displayFolder="" count="0" memberValueDatatype="130" unbalanced="0"/>
    <cacheHierarchy uniqueName="[Calificaciones].[Ini 3 real]" caption="Ini 3 real" attribute="1" defaultMemberUniqueName="[Calificaciones].[Ini 3 real].[All]" allUniqueName="[Calificaciones].[Ini 3 real].[All]" dimensionUniqueName="[Calificaciones]" displayFolder="" count="0" memberValueDatatype="130" unbalanced="0"/>
    <cacheHierarchy uniqueName="[Calificaciones].[Ini 4 real]" caption="Ini 4 real" attribute="1" defaultMemberUniqueName="[Calificaciones].[Ini 4 real].[All]" allUniqueName="[Calificaciones].[Ini 4 real].[All]" dimensionUniqueName="[Calificaciones]" displayFolder="" count="0" memberValueDatatype="130" unbalanced="0"/>
    <cacheHierarchy uniqueName="[Calificaciones].[Ini 5 real]" caption="Ini 5 real" attribute="1" defaultMemberUniqueName="[Calificaciones].[Ini 5 real].[All]" allUniqueName="[Calificaciones].[Ini 5 real].[All]" dimensionUniqueName="[Calificaciones]" displayFolder="" count="0" memberValueDatatype="130" unbalanced="0"/>
    <cacheHierarchy uniqueName="[Calificaciones].[Ini 6 real]" caption="Ini 6 real" attribute="1" defaultMemberUniqueName="[Calificaciones].[Ini 6 real].[All]" allUniqueName="[Calificaciones].[Ini 6 real].[All]" dimensionUniqueName="[Calificaciones]" displayFolder="" count="0" memberValueDatatype="130" unbalanced="0"/>
    <cacheHierarchy uniqueName="[Calificaciones].[Mínima Inicial]" caption="Mínima Inicial" attribute="1" defaultMemberUniqueName="[Calificaciones].[Mínima Inicial].[All]" allUniqueName="[Calificaciones].[Mínima Inicial].[All]" dimensionUniqueName="[Calificaciones]" displayFolder="" count="0" memberValueDatatype="20" unbalanced="0"/>
    <cacheHierarchy uniqueName="[Calificaciones].[Máxima Final]" caption="Máxima Final" attribute="1" defaultMemberUniqueName="[Calificaciones].[Máxima Final].[All]" allUniqueName="[Calificaciones].[Máxima Final].[All]" dimensionUniqueName="[Calificaciones]" displayFolder="" count="0" memberValueDatatype="20" unbalanced="0"/>
    <cacheHierarchy uniqueName="[Finalizacion].[Aula]" caption="Aula" attribute="1" defaultMemberUniqueName="[Finalizacion].[Aula].[All]" allUniqueName="[Finalizacion].[Aula].[All]" dimensionUniqueName="[Finalizacion]" displayFolder="" count="2" memberValueDatatype="20" unbalanced="0">
      <fieldsUsage count="2">
        <fieldUsage x="-1"/>
        <fieldUsage x="5"/>
      </fieldsUsage>
    </cacheHierarchy>
    <cacheHierarchy uniqueName="[Finalizacion].[Nombre]" caption="Nombre" attribute="1" defaultMemberUniqueName="[Finalizacion].[Nombre].[All]" allUniqueName="[Finalizacion].[Nombre].[All]" dimensionUniqueName="[Finalizacion]" displayFolder="" count="0" memberValueDatatype="130" unbalanced="0"/>
    <cacheHierarchy uniqueName="[Finalizacion].[Cédula]" caption="Cédula" attribute="1" defaultMemberUniqueName="[Finalizacion].[Cédula].[All]" allUniqueName="[Finalizacion].[Cédula].[All]" dimensionUniqueName="[Finalizacion]" displayFolder="" count="0" memberValueDatatype="130" unbalanced="0"/>
    <cacheHierarchy uniqueName="[Finalizacion].[Dirección de correo]" caption="Dirección de correo" attribute="1" defaultMemberUniqueName="[Finalizacion].[Dirección de correo].[All]" allUniqueName="[Finalizacion].[Dirección de correo].[All]" dimensionUniqueName="[Finalizacion]" displayFolder="" count="0" memberValueDatatype="130" unbalanced="0"/>
    <cacheHierarchy uniqueName="[Finalizacion].[Grupo]" caption="Grupo" attribute="1" defaultMemberUniqueName="[Finalizacion].[Grupo].[All]" allUniqueName="[Finalizacion].[Grupo].[All]" dimensionUniqueName="[Finalizacion]" displayFolder="" count="0" memberValueDatatype="130" unbalanced="0"/>
    <cacheHierarchy uniqueName="[Finalizacion].[Avance]" caption="Avance" attribute="1" defaultMemberUniqueName="[Finalizacion].[Avance].[All]" allUniqueName="[Finalizacion].[Avance].[All]" dimensionUniqueName="[Finalizacion]" displayFolder="" count="0" memberValueDatatype="5" unbalanced="0"/>
    <cacheHierarchy uniqueName="[Finalizacion].[Estatus]" caption="Estatus" attribute="1" defaultMemberUniqueName="[Finalizacion].[Estatus].[All]" allUniqueName="[Finalizacion].[Estatus].[All]" dimensionUniqueName="[Finalizacion]" displayFolder="" count="0" memberValueDatatype="130" unbalanced="0"/>
    <cacheHierarchy uniqueName="[Finalizacion].[Avance Curso 1]" caption="Avance Curso 1" attribute="1" defaultMemberUniqueName="[Finalizacion].[Avance Curso 1].[All]" allUniqueName="[Finalizacion].[Avance Curso 1].[All]" dimensionUniqueName="[Finalizacion]" displayFolder="" count="0" memberValueDatatype="5" unbalanced="0"/>
    <cacheHierarchy uniqueName="[Finalizacion].[Estatus Curso 1]" caption="Estatus Curso 1" attribute="1" defaultMemberUniqueName="[Finalizacion].[Estatus Curso 1].[All]" allUniqueName="[Finalizacion].[Estatus Curso 1].[All]" dimensionUniqueName="[Finalizacion]" displayFolder="" count="0" memberValueDatatype="130" unbalanced="0"/>
    <cacheHierarchy uniqueName="[Finalizacion].[Avance Curso 2]" caption="Avance Curso 2" attribute="1" defaultMemberUniqueName="[Finalizacion].[Avance Curso 2].[All]" allUniqueName="[Finalizacion].[Avance Curso 2].[All]" dimensionUniqueName="[Finalizacion]" displayFolder="" count="0" memberValueDatatype="5" unbalanced="0"/>
    <cacheHierarchy uniqueName="[Finalizacion].[Estatus Curso 2]" caption="Estatus Curso 2" attribute="1" defaultMemberUniqueName="[Finalizacion].[Estatus Curso 2].[All]" allUniqueName="[Finalizacion].[Estatus Curso 2].[All]" dimensionUniqueName="[Finalizacion]" displayFolder="" count="0" memberValueDatatype="130" unbalanced="0"/>
    <cacheHierarchy uniqueName="[Finalizacion].[Avance Curso 3]" caption="Avance Curso 3" attribute="1" defaultMemberUniqueName="[Finalizacion].[Avance Curso 3].[All]" allUniqueName="[Finalizacion].[Avance Curso 3].[All]" dimensionUniqueName="[Finalizacion]" displayFolder="" count="0" memberValueDatatype="5" unbalanced="0"/>
    <cacheHierarchy uniqueName="[Finalizacion].[Estatus Curso 3]" caption="Estatus Curso 3" attribute="1" defaultMemberUniqueName="[Finalizacion].[Estatus Curso 3].[All]" allUniqueName="[Finalizacion].[Estatus Curso 3].[All]" dimensionUniqueName="[Finalizacion]" displayFolder="" count="0" memberValueDatatype="130" unbalanced="0"/>
    <cacheHierarchy uniqueName="[Finalizacion].[Avance Curso 4]" caption="Avance Curso 4" attribute="1" defaultMemberUniqueName="[Finalizacion].[Avance Curso 4].[All]" allUniqueName="[Finalizacion].[Avance Curso 4].[All]" dimensionUniqueName="[Finalizacion]" displayFolder="" count="0" memberValueDatatype="5" unbalanced="0"/>
    <cacheHierarchy uniqueName="[Finalizacion].[Estatus Curso 4]" caption="Estatus Curso 4" attribute="1" defaultMemberUniqueName="[Finalizacion].[Estatus Curso 4].[All]" allUniqueName="[Finalizacion].[Estatus Curso 4].[All]" dimensionUniqueName="[Finalizacion]" displayFolder="" count="0" memberValueDatatype="130" unbalanced="0"/>
    <cacheHierarchy uniqueName="[Finalizacion].[Avance Curso 5]" caption="Avance Curso 5" attribute="1" defaultMemberUniqueName="[Finalizacion].[Avance Curso 5].[All]" allUniqueName="[Finalizacion].[Avance Curso 5].[All]" dimensionUniqueName="[Finalizacion]" displayFolder="" count="0" memberValueDatatype="5" unbalanced="0"/>
    <cacheHierarchy uniqueName="[Finalizacion].[Estatus Curso 5]" caption="Estatus Curso 5" attribute="1" defaultMemberUniqueName="[Finalizacion].[Estatus Curso 5].[All]" allUniqueName="[Finalizacion].[Estatus Curso 5].[All]" dimensionUniqueName="[Finalizacion]" displayFolder="" count="0" memberValueDatatype="130" unbalanced="0"/>
    <cacheHierarchy uniqueName="[Finalizacion].[Avance Curso 6]" caption="Avance Curso 6" attribute="1" defaultMemberUniqueName="[Finalizacion].[Avance Curso 6].[All]" allUniqueName="[Finalizacion].[Avance Curso 6].[All]" dimensionUniqueName="[Finalizacion]" displayFolder="" count="0" memberValueDatatype="5" unbalanced="0"/>
    <cacheHierarchy uniqueName="[Finalizacion].[Estatus Curso 6]" caption="Estatus Curso 6" attribute="1" defaultMemberUniqueName="[Finalizacion].[Estatus Curso 6].[All]" allUniqueName="[Finalizacion].[Estatus Curso 6].[All]" dimensionUniqueName="[Finalizacion]" displayFolder="" count="0" memberValueDatatype="130" unbalanced="0"/>
    <cacheHierarchy uniqueName="[Finalizacion].[Género]" caption="Género" attribute="1" defaultMemberUniqueName="[Finalizacion].[Género].[All]" allUniqueName="[Finalizacion].[Género].[All]" dimensionUniqueName="[Finalizacion]" displayFolder="" count="2" memberValueDatatype="130" unbalanced="0">
      <fieldsUsage count="2">
        <fieldUsage x="-1"/>
        <fieldUsage x="4"/>
      </fieldsUsage>
    </cacheHierarchy>
    <cacheHierarchy uniqueName="[Finalizacion].[Escolaridad]" caption="Escolaridad" attribute="1" defaultMemberUniqueName="[Finalizacion].[Escolaridad].[All]" allUniqueName="[Finalizacion].[Escolaridad].[All]" dimensionUniqueName="[Finalizacion]" displayFolder="" count="2" memberValueDatatype="130" unbalanced="0">
      <fieldsUsage count="2">
        <fieldUsage x="-1"/>
        <fieldUsage x="3"/>
      </fieldsUsage>
    </cacheHierarchy>
    <cacheHierarchy uniqueName="[Finalizacion].[Grupo Etáreo]" caption="Grupo Etáreo" attribute="1" defaultMemberUniqueName="[Finalizacion].[Grupo Etáreo].[All]" allUniqueName="[Finalizacion].[Grupo Etáreo].[All]" dimensionUniqueName="[Finalizacion]" displayFolder="" count="0" memberValueDatatype="130" unbalanced="0"/>
    <cacheHierarchy uniqueName="[Finalizacion].[Socio]" caption="Socio" attribute="1" defaultMemberUniqueName="[Finalizacion].[Socio].[All]" allUniqueName="[Finalizacion].[Socio].[All]" dimensionUniqueName="[Finalizacion]" displayFolder="" count="2" memberValueDatatype="130" unbalanced="0">
      <fieldsUsage count="2">
        <fieldUsage x="-1"/>
        <fieldUsage x="6"/>
      </fieldsUsage>
    </cacheHierarchy>
    <cacheHierarchy uniqueName="[Finalizacion].[Maximo alcanzado]" caption="Maximo alcanzado" attribute="1" defaultMemberUniqueName="[Finalizacion].[Maximo alcanzado].[All]" allUniqueName="[Finalizacion].[Maximo alcanzado].[All]" dimensionUniqueName="[Finalizacion]" displayFolder="" count="0" memberValueDatatype="5" unbalanced="0"/>
    <cacheHierarchy uniqueName="[Finalizacion].[Estatus maximo]" caption="Estatus maximo" attribute="1" defaultMemberUniqueName="[Finalizacion].[Estatus maximo].[All]" allUniqueName="[Finalizacion].[Estatus maximo].[All]" dimensionUniqueName="[Finalizacion]" displayFolder="" count="2" memberValueDatatype="130" unbalanced="0">
      <fieldsUsage count="2">
        <fieldUsage x="-1"/>
        <fieldUsage x="0"/>
      </fieldsUsage>
    </cacheHierarchy>
    <cacheHierarchy uniqueName="[Finalizacion].[Cursos en curso]" caption="Cursos en curso" attribute="1" defaultMemberUniqueName="[Finalizacion].[Cursos en curso].[All]" allUniqueName="[Finalizacion].[Cursos en curso].[All]" dimensionUniqueName="[Finalizacion]" displayFolder="" count="0" memberValueDatatype="20" unbalanced="0"/>
    <cacheHierarchy uniqueName="[Finalizacion].[Cursos Finalizados]" caption="Cursos Finalizados" attribute="1" defaultMemberUniqueName="[Finalizacion].[Cursos Finalizados].[All]" allUniqueName="[Finalizacion].[Cursos Finalizados].[All]" dimensionUniqueName="[Finalizacion]" displayFolder="" count="2" memberValueDatatype="20" unbalanced="0">
      <fieldsUsage count="2">
        <fieldUsage x="-1"/>
        <fieldUsage x="2"/>
      </fieldsUsage>
    </cacheHierarchy>
    <cacheHierarchy uniqueName="[Measures].[__XL_Count Finalizacion]" caption="__XL_Count Finalizacion" measure="1" displayFolder="" measureGroup="Finalizacion" count="0" hidden="1"/>
    <cacheHierarchy uniqueName="[Measures].[__XL_Count Calificaciones]" caption="__XL_Count Calificaciones" measure="1" displayFolder="" measureGroup="Calificaciones" count="0" hidden="1"/>
    <cacheHierarchy uniqueName="[Measures].[__No measures defined]" caption="__No measures defined" measure="1" displayFolder="" count="0" hidden="1"/>
    <cacheHierarchy uniqueName="[Measures].[Recuento de Cédula]" caption="Recuento de Cédula" measure="1" displayFolder="" measureGroup="Finalizacio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Inicial 1]" caption="Suma de Inicial 1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Final 1]" caption="Suma de Final 1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Inicial 2]" caption="Suma de Inicial 2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Final 2]" caption="Suma de Final 2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Inicial 3]" caption="Suma de Inicial 3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Final 3]" caption="Suma de Final 3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Inicial 4]" caption="Suma de Inicial 4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Final 4]" caption="Suma de Final 4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Inicial 5]" caption="Suma de Inicial 5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Final 5]" caption="Suma de Final 5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Inicial 6]" caption="Suma de Inicial 6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Final 6]" caption="Suma de Final 6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Total Inicial]" caption="Suma de Total Inicial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Total Final]" caption="Suma de Total Final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Dummy0" caption="Aula" measure="1" count="0">
      <extLst>
        <ext xmlns:x14="http://schemas.microsoft.com/office/spreadsheetml/2009/9/main" uri="{8CF416AD-EC4C-4aba-99F5-12A058AE0983}">
          <x14:cacheHierarchy ignore="1"/>
        </ext>
      </extLst>
    </cacheHierarchy>
    <cacheHierarchy uniqueName="Dummy1" caption="Aula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3">
    <dimension name="Calificaciones" uniqueName="[Calificaciones]" caption="Calificaciones"/>
    <dimension name="Finalizacion" uniqueName="[Finalizacion]" caption="Finalizacion"/>
    <dimension measure="1" name="Measures" uniqueName="[Measures]" caption="Measures"/>
  </dimensions>
  <measureGroups count="2">
    <measureGroup name="Calificaciones" caption="Calificaciones"/>
    <measureGroup name="Finalizacion" caption="Finalizacion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saveData="0" refreshedBy="Daniel Chiriboga" refreshedDate="44567.771202662036" backgroundQuery="1" createdVersion="7" refreshedVersion="7" minRefreshableVersion="3" recordCount="0" supportSubquery="1" supportAdvancedDrill="1">
  <cacheSource type="external" connectionId="1"/>
  <cacheFields count="9">
    <cacheField name="[Finalizacion].[Estatus maximo].[Estatus maximo]" caption="Estatus maximo" numFmtId="0" hierarchy="55" level="1">
      <sharedItems count="3">
        <s v="En Curso"/>
        <s v="Finalizado"/>
        <s v="Sin actividad"/>
      </sharedItems>
    </cacheField>
    <cacheField name="[Measures].[Recuento de Cédula]" caption="Recuento de Cédula" numFmtId="0" hierarchy="61" level="32767"/>
    <cacheField name="[Finalizacion].[Cursos Finalizados].[Cursos Finalizados]" caption="Cursos Finalizados" numFmtId="0" hierarchy="57" level="1">
      <sharedItems containsSemiMixedTypes="0" containsString="0" containsNumber="1" containsInteger="1" minValue="1" maxValue="6" count="4">
        <n v="1"/>
        <n v="3"/>
        <n v="5"/>
        <n v="6"/>
      </sharedItems>
      <extLst>
        <ext xmlns:x15="http://schemas.microsoft.com/office/spreadsheetml/2010/11/main" uri="{4F2E5C28-24EA-4eb8-9CBF-B6C8F9C3D259}">
          <x15:cachedUniqueNames>
            <x15:cachedUniqueName index="0" name="[Finalizacion].[Cursos Finalizados].&amp;[1]"/>
            <x15:cachedUniqueName index="1" name="[Finalizacion].[Cursos Finalizados].&amp;[3]"/>
            <x15:cachedUniqueName index="2" name="[Finalizacion].[Cursos Finalizados].&amp;[5]"/>
            <x15:cachedUniqueName index="3" name="[Finalizacion].[Cursos Finalizados].&amp;[6]"/>
          </x15:cachedUniqueNames>
        </ext>
      </extLst>
    </cacheField>
    <cacheField name="[Finalizacion].[Escolaridad].[Escolaridad]" caption="Escolaridad" numFmtId="0" hierarchy="51" level="1">
      <sharedItems count="7">
        <s v="Estudiantes básica"/>
        <s v="Estudiantes secundarios"/>
        <s v="Graduados terciarios"/>
        <s v="Estudiantes terciarios"/>
        <s v="n/a"/>
        <s v="Graduados secundarios"/>
        <s v="Graduados básica"/>
      </sharedItems>
    </cacheField>
    <cacheField name="[Finalizacion].[Género].[Género]" caption="Género" numFmtId="0" hierarchy="50" level="1">
      <sharedItems count="3">
        <s v="Femenino"/>
        <s v="Masculino"/>
        <s v="n/a"/>
      </sharedItems>
    </cacheField>
    <cacheField name="[Finalizacion].[Aula].[Aula]" caption="Aula" numFmtId="0" hierarchy="31" level="1">
      <sharedItems containsSemiMixedTypes="0" containsNonDate="0" containsString="0"/>
    </cacheField>
    <cacheField name="[Finalizacion].[Socio].[Socio]" caption="Socio" numFmtId="0" hierarchy="53" level="1">
      <sharedItems containsSemiMixedTypes="0" containsNonDate="0" containsString="0"/>
    </cacheField>
    <cacheField name="Dummy0" numFmtId="0" hierarchy="76" level="32767">
      <extLst>
        <ext xmlns:x14="http://schemas.microsoft.com/office/spreadsheetml/2009/9/main" uri="{63CAB8AC-B538-458d-9737-405883B0398D}">
          <x14:cacheField ignore="1"/>
        </ext>
      </extLst>
    </cacheField>
    <cacheField name="Dummy1" numFmtId="0" hierarchy="77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78">
    <cacheHierarchy uniqueName="[Calificaciones].[Aula]" caption="Aula" attribute="1" defaultMemberUniqueName="[Calificaciones].[Aula].[All]" allUniqueName="[Calificaciones].[Aula].[All]" dimensionUniqueName="[Calificaciones]" displayFolder="" count="0" memberValueDatatype="20" unbalanced="0"/>
    <cacheHierarchy uniqueName="[Calificaciones].[Nombre]" caption="Nombre" attribute="1" defaultMemberUniqueName="[Calificaciones].[Nombre].[All]" allUniqueName="[Calificaciones].[Nombre].[All]" dimensionUniqueName="[Calificaciones]" displayFolder="" count="0" memberValueDatatype="130" unbalanced="0"/>
    <cacheHierarchy uniqueName="[Calificaciones].[Apellido(s)]" caption="Apellido(s)" attribute="1" defaultMemberUniqueName="[Calificaciones].[Apellido(s)].[All]" allUniqueName="[Calificaciones].[Apellido(s)].[All]" dimensionUniqueName="[Calificaciones]" displayFolder="" count="0" memberValueDatatype="130" unbalanced="0"/>
    <cacheHierarchy uniqueName="[Calificaciones].[Dirección de correo]" caption="Dirección de correo" attribute="1" defaultMemberUniqueName="[Calificaciones].[Dirección de correo].[All]" allUniqueName="[Calificaciones].[Dirección de correo].[All]" dimensionUniqueName="[Calificaciones]" displayFolder="" count="0" memberValueDatatype="130" unbalanced="0"/>
    <cacheHierarchy uniqueName="[Calificaciones].[Cédula]" caption="Cédula" attribute="1" defaultMemberUniqueName="[Calificaciones].[Cédula].[All]" allUniqueName="[Calificaciones].[Cédula].[All]" dimensionUniqueName="[Calificaciones]" displayFolder="" count="0" memberValueDatatype="130" unbalanced="0"/>
    <cacheHierarchy uniqueName="[Calificaciones].[Inicial 1]" caption="Inicial 1" attribute="1" defaultMemberUniqueName="[Calificaciones].[Inicial 1].[All]" allUniqueName="[Calificaciones].[Inicial 1].[All]" dimensionUniqueName="[Calificaciones]" displayFolder="" count="0" memberValueDatatype="20" unbalanced="0"/>
    <cacheHierarchy uniqueName="[Calificaciones].[Final 1]" caption="Final 1" attribute="1" defaultMemberUniqueName="[Calificaciones].[Final 1].[All]" allUniqueName="[Calificaciones].[Final 1].[All]" dimensionUniqueName="[Calificaciones]" displayFolder="" count="0" memberValueDatatype="20" unbalanced="0"/>
    <cacheHierarchy uniqueName="[Calificaciones].[Inicial 2]" caption="Inicial 2" attribute="1" defaultMemberUniqueName="[Calificaciones].[Inicial 2].[All]" allUniqueName="[Calificaciones].[Inicial 2].[All]" dimensionUniqueName="[Calificaciones]" displayFolder="" count="0" memberValueDatatype="20" unbalanced="0"/>
    <cacheHierarchy uniqueName="[Calificaciones].[Final 2]" caption="Final 2" attribute="1" defaultMemberUniqueName="[Calificaciones].[Final 2].[All]" allUniqueName="[Calificaciones].[Final 2].[All]" dimensionUniqueName="[Calificaciones]" displayFolder="" count="0" memberValueDatatype="20" unbalanced="0"/>
    <cacheHierarchy uniqueName="[Calificaciones].[Inicial 3]" caption="Inicial 3" attribute="1" defaultMemberUniqueName="[Calificaciones].[Inicial 3].[All]" allUniqueName="[Calificaciones].[Inicial 3].[All]" dimensionUniqueName="[Calificaciones]" displayFolder="" count="0" memberValueDatatype="20" unbalanced="0"/>
    <cacheHierarchy uniqueName="[Calificaciones].[Final 3]" caption="Final 3" attribute="1" defaultMemberUniqueName="[Calificaciones].[Final 3].[All]" allUniqueName="[Calificaciones].[Final 3].[All]" dimensionUniqueName="[Calificaciones]" displayFolder="" count="0" memberValueDatatype="20" unbalanced="0"/>
    <cacheHierarchy uniqueName="[Calificaciones].[Inicial 4]" caption="Inicial 4" attribute="1" defaultMemberUniqueName="[Calificaciones].[Inicial 4].[All]" allUniqueName="[Calificaciones].[Inicial 4].[All]" dimensionUniqueName="[Calificaciones]" displayFolder="" count="0" memberValueDatatype="5" unbalanced="0"/>
    <cacheHierarchy uniqueName="[Calificaciones].[Final 4]" caption="Final 4" attribute="1" defaultMemberUniqueName="[Calificaciones].[Final 4].[All]" allUniqueName="[Calificaciones].[Final 4].[All]" dimensionUniqueName="[Calificaciones]" displayFolder="" count="0" memberValueDatatype="20" unbalanced="0"/>
    <cacheHierarchy uniqueName="[Calificaciones].[Inicial 5]" caption="Inicial 5" attribute="1" defaultMemberUniqueName="[Calificaciones].[Inicial 5].[All]" allUniqueName="[Calificaciones].[Inicial 5].[All]" dimensionUniqueName="[Calificaciones]" displayFolder="" count="0" memberValueDatatype="20" unbalanced="0"/>
    <cacheHierarchy uniqueName="[Calificaciones].[Final 5]" caption="Final 5" attribute="1" defaultMemberUniqueName="[Calificaciones].[Final 5].[All]" allUniqueName="[Calificaciones].[Final 5].[All]" dimensionUniqueName="[Calificaciones]" displayFolder="" count="0" memberValueDatatype="20" unbalanced="0"/>
    <cacheHierarchy uniqueName="[Calificaciones].[Inicial 6]" caption="Inicial 6" attribute="1" defaultMemberUniqueName="[Calificaciones].[Inicial 6].[All]" allUniqueName="[Calificaciones].[Inicial 6].[All]" dimensionUniqueName="[Calificaciones]" displayFolder="" count="0" memberValueDatatype="5" unbalanced="0"/>
    <cacheHierarchy uniqueName="[Calificaciones].[Final 6]" caption="Final 6" attribute="1" defaultMemberUniqueName="[Calificaciones].[Final 6].[All]" allUniqueName="[Calificaciones].[Final 6].[All]" dimensionUniqueName="[Calificaciones]" displayFolder="" count="0" memberValueDatatype="20" unbalanced="0"/>
    <cacheHierarchy uniqueName="[Calificaciones].[Total Inicial]" caption="Total Inicial" attribute="1" defaultMemberUniqueName="[Calificaciones].[Total Inicial].[All]" allUniqueName="[Calificaciones].[Total Inicial].[All]" dimensionUniqueName="[Calificaciones]" displayFolder="" count="0" memberValueDatatype="5" unbalanced="0"/>
    <cacheHierarchy uniqueName="[Calificaciones].[Total Final]" caption="Total Final" attribute="1" defaultMemberUniqueName="[Calificaciones].[Total Final].[All]" allUniqueName="[Calificaciones].[Total Final].[All]" dimensionUniqueName="[Calificaciones]" displayFolder="" count="0" memberValueDatatype="20" unbalanced="0"/>
    <cacheHierarchy uniqueName="[Calificaciones].[Género]" caption="Género" attribute="1" defaultMemberUniqueName="[Calificaciones].[Género].[All]" allUniqueName="[Calificaciones].[Género].[All]" dimensionUniqueName="[Calificaciones]" displayFolder="" count="0" memberValueDatatype="130" unbalanced="0"/>
    <cacheHierarchy uniqueName="[Calificaciones].[Escolaridad]" caption="Escolaridad" attribute="1" defaultMemberUniqueName="[Calificaciones].[Escolaridad].[All]" allUniqueName="[Calificaciones].[Escolaridad].[All]" dimensionUniqueName="[Calificaciones]" displayFolder="" count="0" memberValueDatatype="130" unbalanced="0"/>
    <cacheHierarchy uniqueName="[Calificaciones].[Grupo Etáreo]" caption="Grupo Etáreo" attribute="1" defaultMemberUniqueName="[Calificaciones].[Grupo Etáreo].[All]" allUniqueName="[Calificaciones].[Grupo Etáreo].[All]" dimensionUniqueName="[Calificaciones]" displayFolder="" count="0" memberValueDatatype="130" unbalanced="0"/>
    <cacheHierarchy uniqueName="[Calificaciones].[Socio]" caption="Socio" attribute="1" defaultMemberUniqueName="[Calificaciones].[Socio].[All]" allUniqueName="[Calificaciones].[Socio].[All]" dimensionUniqueName="[Calificaciones]" displayFolder="" count="0" memberValueDatatype="130" unbalanced="0"/>
    <cacheHierarchy uniqueName="[Calificaciones].[Ini 1 real]" caption="Ini 1 real" attribute="1" defaultMemberUniqueName="[Calificaciones].[Ini 1 real].[All]" allUniqueName="[Calificaciones].[Ini 1 real].[All]" dimensionUniqueName="[Calificaciones]" displayFolder="" count="0" memberValueDatatype="130" unbalanced="0"/>
    <cacheHierarchy uniqueName="[Calificaciones].[Ini 2 real]" caption="Ini 2 real" attribute="1" defaultMemberUniqueName="[Calificaciones].[Ini 2 real].[All]" allUniqueName="[Calificaciones].[Ini 2 real].[All]" dimensionUniqueName="[Calificaciones]" displayFolder="" count="0" memberValueDatatype="130" unbalanced="0"/>
    <cacheHierarchy uniqueName="[Calificaciones].[Ini 3 real]" caption="Ini 3 real" attribute="1" defaultMemberUniqueName="[Calificaciones].[Ini 3 real].[All]" allUniqueName="[Calificaciones].[Ini 3 real].[All]" dimensionUniqueName="[Calificaciones]" displayFolder="" count="0" memberValueDatatype="130" unbalanced="0"/>
    <cacheHierarchy uniqueName="[Calificaciones].[Ini 4 real]" caption="Ini 4 real" attribute="1" defaultMemberUniqueName="[Calificaciones].[Ini 4 real].[All]" allUniqueName="[Calificaciones].[Ini 4 real].[All]" dimensionUniqueName="[Calificaciones]" displayFolder="" count="0" memberValueDatatype="130" unbalanced="0"/>
    <cacheHierarchy uniqueName="[Calificaciones].[Ini 5 real]" caption="Ini 5 real" attribute="1" defaultMemberUniqueName="[Calificaciones].[Ini 5 real].[All]" allUniqueName="[Calificaciones].[Ini 5 real].[All]" dimensionUniqueName="[Calificaciones]" displayFolder="" count="0" memberValueDatatype="130" unbalanced="0"/>
    <cacheHierarchy uniqueName="[Calificaciones].[Ini 6 real]" caption="Ini 6 real" attribute="1" defaultMemberUniqueName="[Calificaciones].[Ini 6 real].[All]" allUniqueName="[Calificaciones].[Ini 6 real].[All]" dimensionUniqueName="[Calificaciones]" displayFolder="" count="0" memberValueDatatype="130" unbalanced="0"/>
    <cacheHierarchy uniqueName="[Calificaciones].[Mínima Inicial]" caption="Mínima Inicial" attribute="1" defaultMemberUniqueName="[Calificaciones].[Mínima Inicial].[All]" allUniqueName="[Calificaciones].[Mínima Inicial].[All]" dimensionUniqueName="[Calificaciones]" displayFolder="" count="0" memberValueDatatype="20" unbalanced="0"/>
    <cacheHierarchy uniqueName="[Calificaciones].[Máxima Final]" caption="Máxima Final" attribute="1" defaultMemberUniqueName="[Calificaciones].[Máxima Final].[All]" allUniqueName="[Calificaciones].[Máxima Final].[All]" dimensionUniqueName="[Calificaciones]" displayFolder="" count="0" memberValueDatatype="20" unbalanced="0"/>
    <cacheHierarchy uniqueName="[Finalizacion].[Aula]" caption="Aula" attribute="1" defaultMemberUniqueName="[Finalizacion].[Aula].[All]" allUniqueName="[Finalizacion].[Aula].[All]" dimensionUniqueName="[Finalizacion]" displayFolder="" count="2" memberValueDatatype="20" unbalanced="0">
      <fieldsUsage count="2">
        <fieldUsage x="-1"/>
        <fieldUsage x="5"/>
      </fieldsUsage>
    </cacheHierarchy>
    <cacheHierarchy uniqueName="[Finalizacion].[Nombre]" caption="Nombre" attribute="1" defaultMemberUniqueName="[Finalizacion].[Nombre].[All]" allUniqueName="[Finalizacion].[Nombre].[All]" dimensionUniqueName="[Finalizacion]" displayFolder="" count="0" memberValueDatatype="130" unbalanced="0"/>
    <cacheHierarchy uniqueName="[Finalizacion].[Cédula]" caption="Cédula" attribute="1" defaultMemberUniqueName="[Finalizacion].[Cédula].[All]" allUniqueName="[Finalizacion].[Cédula].[All]" dimensionUniqueName="[Finalizacion]" displayFolder="" count="0" memberValueDatatype="130" unbalanced="0"/>
    <cacheHierarchy uniqueName="[Finalizacion].[Dirección de correo]" caption="Dirección de correo" attribute="1" defaultMemberUniqueName="[Finalizacion].[Dirección de correo].[All]" allUniqueName="[Finalizacion].[Dirección de correo].[All]" dimensionUniqueName="[Finalizacion]" displayFolder="" count="0" memberValueDatatype="130" unbalanced="0"/>
    <cacheHierarchy uniqueName="[Finalizacion].[Grupo]" caption="Grupo" attribute="1" defaultMemberUniqueName="[Finalizacion].[Grupo].[All]" allUniqueName="[Finalizacion].[Grupo].[All]" dimensionUniqueName="[Finalizacion]" displayFolder="" count="0" memberValueDatatype="130" unbalanced="0"/>
    <cacheHierarchy uniqueName="[Finalizacion].[Avance]" caption="Avance" attribute="1" defaultMemberUniqueName="[Finalizacion].[Avance].[All]" allUniqueName="[Finalizacion].[Avance].[All]" dimensionUniqueName="[Finalizacion]" displayFolder="" count="0" memberValueDatatype="5" unbalanced="0"/>
    <cacheHierarchy uniqueName="[Finalizacion].[Estatus]" caption="Estatus" attribute="1" defaultMemberUniqueName="[Finalizacion].[Estatus].[All]" allUniqueName="[Finalizacion].[Estatus].[All]" dimensionUniqueName="[Finalizacion]" displayFolder="" count="0" memberValueDatatype="130" unbalanced="0"/>
    <cacheHierarchy uniqueName="[Finalizacion].[Avance Curso 1]" caption="Avance Curso 1" attribute="1" defaultMemberUniqueName="[Finalizacion].[Avance Curso 1].[All]" allUniqueName="[Finalizacion].[Avance Curso 1].[All]" dimensionUniqueName="[Finalizacion]" displayFolder="" count="0" memberValueDatatype="5" unbalanced="0"/>
    <cacheHierarchy uniqueName="[Finalizacion].[Estatus Curso 1]" caption="Estatus Curso 1" attribute="1" defaultMemberUniqueName="[Finalizacion].[Estatus Curso 1].[All]" allUniqueName="[Finalizacion].[Estatus Curso 1].[All]" dimensionUniqueName="[Finalizacion]" displayFolder="" count="0" memberValueDatatype="130" unbalanced="0"/>
    <cacheHierarchy uniqueName="[Finalizacion].[Avance Curso 2]" caption="Avance Curso 2" attribute="1" defaultMemberUniqueName="[Finalizacion].[Avance Curso 2].[All]" allUniqueName="[Finalizacion].[Avance Curso 2].[All]" dimensionUniqueName="[Finalizacion]" displayFolder="" count="0" memberValueDatatype="5" unbalanced="0"/>
    <cacheHierarchy uniqueName="[Finalizacion].[Estatus Curso 2]" caption="Estatus Curso 2" attribute="1" defaultMemberUniqueName="[Finalizacion].[Estatus Curso 2].[All]" allUniqueName="[Finalizacion].[Estatus Curso 2].[All]" dimensionUniqueName="[Finalizacion]" displayFolder="" count="0" memberValueDatatype="130" unbalanced="0"/>
    <cacheHierarchy uniqueName="[Finalizacion].[Avance Curso 3]" caption="Avance Curso 3" attribute="1" defaultMemberUniqueName="[Finalizacion].[Avance Curso 3].[All]" allUniqueName="[Finalizacion].[Avance Curso 3].[All]" dimensionUniqueName="[Finalizacion]" displayFolder="" count="0" memberValueDatatype="5" unbalanced="0"/>
    <cacheHierarchy uniqueName="[Finalizacion].[Estatus Curso 3]" caption="Estatus Curso 3" attribute="1" defaultMemberUniqueName="[Finalizacion].[Estatus Curso 3].[All]" allUniqueName="[Finalizacion].[Estatus Curso 3].[All]" dimensionUniqueName="[Finalizacion]" displayFolder="" count="0" memberValueDatatype="130" unbalanced="0"/>
    <cacheHierarchy uniqueName="[Finalizacion].[Avance Curso 4]" caption="Avance Curso 4" attribute="1" defaultMemberUniqueName="[Finalizacion].[Avance Curso 4].[All]" allUniqueName="[Finalizacion].[Avance Curso 4].[All]" dimensionUniqueName="[Finalizacion]" displayFolder="" count="0" memberValueDatatype="5" unbalanced="0"/>
    <cacheHierarchy uniqueName="[Finalizacion].[Estatus Curso 4]" caption="Estatus Curso 4" attribute="1" defaultMemberUniqueName="[Finalizacion].[Estatus Curso 4].[All]" allUniqueName="[Finalizacion].[Estatus Curso 4].[All]" dimensionUniqueName="[Finalizacion]" displayFolder="" count="0" memberValueDatatype="130" unbalanced="0"/>
    <cacheHierarchy uniqueName="[Finalizacion].[Avance Curso 5]" caption="Avance Curso 5" attribute="1" defaultMemberUniqueName="[Finalizacion].[Avance Curso 5].[All]" allUniqueName="[Finalizacion].[Avance Curso 5].[All]" dimensionUniqueName="[Finalizacion]" displayFolder="" count="0" memberValueDatatype="5" unbalanced="0"/>
    <cacheHierarchy uniqueName="[Finalizacion].[Estatus Curso 5]" caption="Estatus Curso 5" attribute="1" defaultMemberUniqueName="[Finalizacion].[Estatus Curso 5].[All]" allUniqueName="[Finalizacion].[Estatus Curso 5].[All]" dimensionUniqueName="[Finalizacion]" displayFolder="" count="0" memberValueDatatype="130" unbalanced="0"/>
    <cacheHierarchy uniqueName="[Finalizacion].[Avance Curso 6]" caption="Avance Curso 6" attribute="1" defaultMemberUniqueName="[Finalizacion].[Avance Curso 6].[All]" allUniqueName="[Finalizacion].[Avance Curso 6].[All]" dimensionUniqueName="[Finalizacion]" displayFolder="" count="0" memberValueDatatype="5" unbalanced="0"/>
    <cacheHierarchy uniqueName="[Finalizacion].[Estatus Curso 6]" caption="Estatus Curso 6" attribute="1" defaultMemberUniqueName="[Finalizacion].[Estatus Curso 6].[All]" allUniqueName="[Finalizacion].[Estatus Curso 6].[All]" dimensionUniqueName="[Finalizacion]" displayFolder="" count="0" memberValueDatatype="130" unbalanced="0"/>
    <cacheHierarchy uniqueName="[Finalizacion].[Género]" caption="Género" attribute="1" defaultMemberUniqueName="[Finalizacion].[Género].[All]" allUniqueName="[Finalizacion].[Género].[All]" dimensionUniqueName="[Finalizacion]" displayFolder="" count="2" memberValueDatatype="130" unbalanced="0">
      <fieldsUsage count="2">
        <fieldUsage x="-1"/>
        <fieldUsage x="4"/>
      </fieldsUsage>
    </cacheHierarchy>
    <cacheHierarchy uniqueName="[Finalizacion].[Escolaridad]" caption="Escolaridad" attribute="1" defaultMemberUniqueName="[Finalizacion].[Escolaridad].[All]" allUniqueName="[Finalizacion].[Escolaridad].[All]" dimensionUniqueName="[Finalizacion]" displayFolder="" count="2" memberValueDatatype="130" unbalanced="0">
      <fieldsUsage count="2">
        <fieldUsage x="-1"/>
        <fieldUsage x="3"/>
      </fieldsUsage>
    </cacheHierarchy>
    <cacheHierarchy uniqueName="[Finalizacion].[Grupo Etáreo]" caption="Grupo Etáreo" attribute="1" defaultMemberUniqueName="[Finalizacion].[Grupo Etáreo].[All]" allUniqueName="[Finalizacion].[Grupo Etáreo].[All]" dimensionUniqueName="[Finalizacion]" displayFolder="" count="0" memberValueDatatype="130" unbalanced="0"/>
    <cacheHierarchy uniqueName="[Finalizacion].[Socio]" caption="Socio" attribute="1" defaultMemberUniqueName="[Finalizacion].[Socio].[All]" allUniqueName="[Finalizacion].[Socio].[All]" dimensionUniqueName="[Finalizacion]" displayFolder="" count="2" memberValueDatatype="130" unbalanced="0">
      <fieldsUsage count="2">
        <fieldUsage x="-1"/>
        <fieldUsage x="6"/>
      </fieldsUsage>
    </cacheHierarchy>
    <cacheHierarchy uniqueName="[Finalizacion].[Maximo alcanzado]" caption="Maximo alcanzado" attribute="1" defaultMemberUniqueName="[Finalizacion].[Maximo alcanzado].[All]" allUniqueName="[Finalizacion].[Maximo alcanzado].[All]" dimensionUniqueName="[Finalizacion]" displayFolder="" count="0" memberValueDatatype="5" unbalanced="0"/>
    <cacheHierarchy uniqueName="[Finalizacion].[Estatus maximo]" caption="Estatus maximo" attribute="1" defaultMemberUniqueName="[Finalizacion].[Estatus maximo].[All]" allUniqueName="[Finalizacion].[Estatus maximo].[All]" dimensionUniqueName="[Finalizacion]" displayFolder="" count="2" memberValueDatatype="130" unbalanced="0">
      <fieldsUsage count="2">
        <fieldUsage x="-1"/>
        <fieldUsage x="0"/>
      </fieldsUsage>
    </cacheHierarchy>
    <cacheHierarchy uniqueName="[Finalizacion].[Cursos en curso]" caption="Cursos en curso" attribute="1" defaultMemberUniqueName="[Finalizacion].[Cursos en curso].[All]" allUniqueName="[Finalizacion].[Cursos en curso].[All]" dimensionUniqueName="[Finalizacion]" displayFolder="" count="0" memberValueDatatype="20" unbalanced="0"/>
    <cacheHierarchy uniqueName="[Finalizacion].[Cursos Finalizados]" caption="Cursos Finalizados" attribute="1" defaultMemberUniqueName="[Finalizacion].[Cursos Finalizados].[All]" allUniqueName="[Finalizacion].[Cursos Finalizados].[All]" dimensionUniqueName="[Finalizacion]" displayFolder="" count="2" memberValueDatatype="20" unbalanced="0">
      <fieldsUsage count="2">
        <fieldUsage x="-1"/>
        <fieldUsage x="2"/>
      </fieldsUsage>
    </cacheHierarchy>
    <cacheHierarchy uniqueName="[Measures].[__XL_Count Finalizacion]" caption="__XL_Count Finalizacion" measure="1" displayFolder="" measureGroup="Finalizacion" count="0" hidden="1"/>
    <cacheHierarchy uniqueName="[Measures].[__XL_Count Calificaciones]" caption="__XL_Count Calificaciones" measure="1" displayFolder="" measureGroup="Calificaciones" count="0" hidden="1"/>
    <cacheHierarchy uniqueName="[Measures].[__No measures defined]" caption="__No measures defined" measure="1" displayFolder="" count="0" hidden="1"/>
    <cacheHierarchy uniqueName="[Measures].[Recuento de Cédula]" caption="Recuento de Cédula" measure="1" displayFolder="" measureGroup="Finalizacio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Inicial 1]" caption="Suma de Inicial 1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Final 1]" caption="Suma de Final 1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Inicial 2]" caption="Suma de Inicial 2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Final 2]" caption="Suma de Final 2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Inicial 3]" caption="Suma de Inicial 3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Final 3]" caption="Suma de Final 3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Inicial 4]" caption="Suma de Inicial 4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Final 4]" caption="Suma de Final 4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Inicial 5]" caption="Suma de Inicial 5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Final 5]" caption="Suma de Final 5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Inicial 6]" caption="Suma de Inicial 6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Final 6]" caption="Suma de Final 6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Total Inicial]" caption="Suma de Total Inicial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Total Final]" caption="Suma de Total Final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Dummy0" caption="Aula" measure="1" count="0">
      <extLst>
        <ext xmlns:x14="http://schemas.microsoft.com/office/spreadsheetml/2009/9/main" uri="{8CF416AD-EC4C-4aba-99F5-12A058AE0983}">
          <x14:cacheHierarchy ignore="1"/>
        </ext>
      </extLst>
    </cacheHierarchy>
    <cacheHierarchy uniqueName="Dummy1" caption="Aula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3">
    <dimension name="Calificaciones" uniqueName="[Calificaciones]" caption="Calificaciones"/>
    <dimension name="Finalizacion" uniqueName="[Finalizacion]" caption="Finalizacion"/>
    <dimension measure="1" name="Measures" uniqueName="[Measures]" caption="Measures"/>
  </dimensions>
  <measureGroups count="2">
    <measureGroup name="Calificaciones" caption="Calificaciones"/>
    <measureGroup name="Finalizacion" caption="Finalizacion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saveData="0" refreshedBy="Daniel Chiriboga" refreshedDate="44567.771204166667" backgroundQuery="1" createdVersion="7" refreshedVersion="7" minRefreshableVersion="3" recordCount="0" supportSubquery="1" supportAdvancedDrill="1">
  <cacheSource type="external" connectionId="1"/>
  <cacheFields count="7">
    <cacheField name="[Finalizacion].[Estatus maximo].[Estatus maximo]" caption="Estatus maximo" numFmtId="0" hierarchy="55" level="1">
      <sharedItems count="3">
        <s v="En Curso"/>
        <s v="Finalizado"/>
        <s v="Sin actividad"/>
      </sharedItems>
    </cacheField>
    <cacheField name="[Measures].[Recuento de Cédula]" caption="Recuento de Cédula" numFmtId="0" hierarchy="61" level="32767"/>
    <cacheField name="[Finalizacion].[Cursos Finalizados].[Cursos Finalizados]" caption="Cursos Finalizados" numFmtId="0" hierarchy="57" level="1">
      <sharedItems containsSemiMixedTypes="0" containsString="0" containsNumber="1" containsInteger="1" minValue="1" maxValue="6" count="4">
        <n v="1"/>
        <n v="3"/>
        <n v="5"/>
        <n v="6"/>
      </sharedItems>
      <extLst>
        <ext xmlns:x15="http://schemas.microsoft.com/office/spreadsheetml/2010/11/main" uri="{4F2E5C28-24EA-4eb8-9CBF-B6C8F9C3D259}">
          <x15:cachedUniqueNames>
            <x15:cachedUniqueName index="0" name="[Finalizacion].[Cursos Finalizados].&amp;[1]"/>
            <x15:cachedUniqueName index="1" name="[Finalizacion].[Cursos Finalizados].&amp;[3]"/>
            <x15:cachedUniqueName index="2" name="[Finalizacion].[Cursos Finalizados].&amp;[5]"/>
            <x15:cachedUniqueName index="3" name="[Finalizacion].[Cursos Finalizados].&amp;[6]"/>
          </x15:cachedUniqueNames>
        </ext>
      </extLst>
    </cacheField>
    <cacheField name="[Finalizacion].[Aula].[Aula]" caption="Aula" numFmtId="0" hierarchy="31" level="1">
      <sharedItems containsSemiMixedTypes="0" containsNonDate="0" containsString="0"/>
    </cacheField>
    <cacheField name="[Finalizacion].[Socio].[Socio]" caption="Socio" numFmtId="0" hierarchy="53" level="1">
      <sharedItems containsSemiMixedTypes="0" containsNonDate="0" containsString="0"/>
    </cacheField>
    <cacheField name="Dummy0" numFmtId="0" hierarchy="76" level="32767">
      <extLst>
        <ext xmlns:x14="http://schemas.microsoft.com/office/spreadsheetml/2009/9/main" uri="{63CAB8AC-B538-458d-9737-405883B0398D}">
          <x14:cacheField ignore="1"/>
        </ext>
      </extLst>
    </cacheField>
    <cacheField name="Dummy1" numFmtId="0" hierarchy="77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78">
    <cacheHierarchy uniqueName="[Calificaciones].[Aula]" caption="Aula" attribute="1" defaultMemberUniqueName="[Calificaciones].[Aula].[All]" allUniqueName="[Calificaciones].[Aula].[All]" dimensionUniqueName="[Calificaciones]" displayFolder="" count="0" memberValueDatatype="20" unbalanced="0"/>
    <cacheHierarchy uniqueName="[Calificaciones].[Nombre]" caption="Nombre" attribute="1" defaultMemberUniqueName="[Calificaciones].[Nombre].[All]" allUniqueName="[Calificaciones].[Nombre].[All]" dimensionUniqueName="[Calificaciones]" displayFolder="" count="0" memberValueDatatype="130" unbalanced="0"/>
    <cacheHierarchy uniqueName="[Calificaciones].[Apellido(s)]" caption="Apellido(s)" attribute="1" defaultMemberUniqueName="[Calificaciones].[Apellido(s)].[All]" allUniqueName="[Calificaciones].[Apellido(s)].[All]" dimensionUniqueName="[Calificaciones]" displayFolder="" count="0" memberValueDatatype="130" unbalanced="0"/>
    <cacheHierarchy uniqueName="[Calificaciones].[Dirección de correo]" caption="Dirección de correo" attribute="1" defaultMemberUniqueName="[Calificaciones].[Dirección de correo].[All]" allUniqueName="[Calificaciones].[Dirección de correo].[All]" dimensionUniqueName="[Calificaciones]" displayFolder="" count="0" memberValueDatatype="130" unbalanced="0"/>
    <cacheHierarchy uniqueName="[Calificaciones].[Cédula]" caption="Cédula" attribute="1" defaultMemberUniqueName="[Calificaciones].[Cédula].[All]" allUniqueName="[Calificaciones].[Cédula].[All]" dimensionUniqueName="[Calificaciones]" displayFolder="" count="0" memberValueDatatype="130" unbalanced="0"/>
    <cacheHierarchy uniqueName="[Calificaciones].[Inicial 1]" caption="Inicial 1" attribute="1" defaultMemberUniqueName="[Calificaciones].[Inicial 1].[All]" allUniqueName="[Calificaciones].[Inicial 1].[All]" dimensionUniqueName="[Calificaciones]" displayFolder="" count="0" memberValueDatatype="20" unbalanced="0"/>
    <cacheHierarchy uniqueName="[Calificaciones].[Final 1]" caption="Final 1" attribute="1" defaultMemberUniqueName="[Calificaciones].[Final 1].[All]" allUniqueName="[Calificaciones].[Final 1].[All]" dimensionUniqueName="[Calificaciones]" displayFolder="" count="0" memberValueDatatype="20" unbalanced="0"/>
    <cacheHierarchy uniqueName="[Calificaciones].[Inicial 2]" caption="Inicial 2" attribute="1" defaultMemberUniqueName="[Calificaciones].[Inicial 2].[All]" allUniqueName="[Calificaciones].[Inicial 2].[All]" dimensionUniqueName="[Calificaciones]" displayFolder="" count="0" memberValueDatatype="20" unbalanced="0"/>
    <cacheHierarchy uniqueName="[Calificaciones].[Final 2]" caption="Final 2" attribute="1" defaultMemberUniqueName="[Calificaciones].[Final 2].[All]" allUniqueName="[Calificaciones].[Final 2].[All]" dimensionUniqueName="[Calificaciones]" displayFolder="" count="0" memberValueDatatype="20" unbalanced="0"/>
    <cacheHierarchy uniqueName="[Calificaciones].[Inicial 3]" caption="Inicial 3" attribute="1" defaultMemberUniqueName="[Calificaciones].[Inicial 3].[All]" allUniqueName="[Calificaciones].[Inicial 3].[All]" dimensionUniqueName="[Calificaciones]" displayFolder="" count="0" memberValueDatatype="20" unbalanced="0"/>
    <cacheHierarchy uniqueName="[Calificaciones].[Final 3]" caption="Final 3" attribute="1" defaultMemberUniqueName="[Calificaciones].[Final 3].[All]" allUniqueName="[Calificaciones].[Final 3].[All]" dimensionUniqueName="[Calificaciones]" displayFolder="" count="0" memberValueDatatype="20" unbalanced="0"/>
    <cacheHierarchy uniqueName="[Calificaciones].[Inicial 4]" caption="Inicial 4" attribute="1" defaultMemberUniqueName="[Calificaciones].[Inicial 4].[All]" allUniqueName="[Calificaciones].[Inicial 4].[All]" dimensionUniqueName="[Calificaciones]" displayFolder="" count="0" memberValueDatatype="5" unbalanced="0"/>
    <cacheHierarchy uniqueName="[Calificaciones].[Final 4]" caption="Final 4" attribute="1" defaultMemberUniqueName="[Calificaciones].[Final 4].[All]" allUniqueName="[Calificaciones].[Final 4].[All]" dimensionUniqueName="[Calificaciones]" displayFolder="" count="0" memberValueDatatype="20" unbalanced="0"/>
    <cacheHierarchy uniqueName="[Calificaciones].[Inicial 5]" caption="Inicial 5" attribute="1" defaultMemberUniqueName="[Calificaciones].[Inicial 5].[All]" allUniqueName="[Calificaciones].[Inicial 5].[All]" dimensionUniqueName="[Calificaciones]" displayFolder="" count="0" memberValueDatatype="20" unbalanced="0"/>
    <cacheHierarchy uniqueName="[Calificaciones].[Final 5]" caption="Final 5" attribute="1" defaultMemberUniqueName="[Calificaciones].[Final 5].[All]" allUniqueName="[Calificaciones].[Final 5].[All]" dimensionUniqueName="[Calificaciones]" displayFolder="" count="0" memberValueDatatype="20" unbalanced="0"/>
    <cacheHierarchy uniqueName="[Calificaciones].[Inicial 6]" caption="Inicial 6" attribute="1" defaultMemberUniqueName="[Calificaciones].[Inicial 6].[All]" allUniqueName="[Calificaciones].[Inicial 6].[All]" dimensionUniqueName="[Calificaciones]" displayFolder="" count="0" memberValueDatatype="5" unbalanced="0"/>
    <cacheHierarchy uniqueName="[Calificaciones].[Final 6]" caption="Final 6" attribute="1" defaultMemberUniqueName="[Calificaciones].[Final 6].[All]" allUniqueName="[Calificaciones].[Final 6].[All]" dimensionUniqueName="[Calificaciones]" displayFolder="" count="0" memberValueDatatype="20" unbalanced="0"/>
    <cacheHierarchy uniqueName="[Calificaciones].[Total Inicial]" caption="Total Inicial" attribute="1" defaultMemberUniqueName="[Calificaciones].[Total Inicial].[All]" allUniqueName="[Calificaciones].[Total Inicial].[All]" dimensionUniqueName="[Calificaciones]" displayFolder="" count="0" memberValueDatatype="5" unbalanced="0"/>
    <cacheHierarchy uniqueName="[Calificaciones].[Total Final]" caption="Total Final" attribute="1" defaultMemberUniqueName="[Calificaciones].[Total Final].[All]" allUniqueName="[Calificaciones].[Total Final].[All]" dimensionUniqueName="[Calificaciones]" displayFolder="" count="0" memberValueDatatype="20" unbalanced="0"/>
    <cacheHierarchy uniqueName="[Calificaciones].[Género]" caption="Género" attribute="1" defaultMemberUniqueName="[Calificaciones].[Género].[All]" allUniqueName="[Calificaciones].[Género].[All]" dimensionUniqueName="[Calificaciones]" displayFolder="" count="0" memberValueDatatype="130" unbalanced="0"/>
    <cacheHierarchy uniqueName="[Calificaciones].[Escolaridad]" caption="Escolaridad" attribute="1" defaultMemberUniqueName="[Calificaciones].[Escolaridad].[All]" allUniqueName="[Calificaciones].[Escolaridad].[All]" dimensionUniqueName="[Calificaciones]" displayFolder="" count="0" memberValueDatatype="130" unbalanced="0"/>
    <cacheHierarchy uniqueName="[Calificaciones].[Grupo Etáreo]" caption="Grupo Etáreo" attribute="1" defaultMemberUniqueName="[Calificaciones].[Grupo Etáreo].[All]" allUniqueName="[Calificaciones].[Grupo Etáreo].[All]" dimensionUniqueName="[Calificaciones]" displayFolder="" count="0" memberValueDatatype="130" unbalanced="0"/>
    <cacheHierarchy uniqueName="[Calificaciones].[Socio]" caption="Socio" attribute="1" defaultMemberUniqueName="[Calificaciones].[Socio].[All]" allUniqueName="[Calificaciones].[Socio].[All]" dimensionUniqueName="[Calificaciones]" displayFolder="" count="0" memberValueDatatype="130" unbalanced="0"/>
    <cacheHierarchy uniqueName="[Calificaciones].[Ini 1 real]" caption="Ini 1 real" attribute="1" defaultMemberUniqueName="[Calificaciones].[Ini 1 real].[All]" allUniqueName="[Calificaciones].[Ini 1 real].[All]" dimensionUniqueName="[Calificaciones]" displayFolder="" count="0" memberValueDatatype="130" unbalanced="0"/>
    <cacheHierarchy uniqueName="[Calificaciones].[Ini 2 real]" caption="Ini 2 real" attribute="1" defaultMemberUniqueName="[Calificaciones].[Ini 2 real].[All]" allUniqueName="[Calificaciones].[Ini 2 real].[All]" dimensionUniqueName="[Calificaciones]" displayFolder="" count="0" memberValueDatatype="130" unbalanced="0"/>
    <cacheHierarchy uniqueName="[Calificaciones].[Ini 3 real]" caption="Ini 3 real" attribute="1" defaultMemberUniqueName="[Calificaciones].[Ini 3 real].[All]" allUniqueName="[Calificaciones].[Ini 3 real].[All]" dimensionUniqueName="[Calificaciones]" displayFolder="" count="0" memberValueDatatype="130" unbalanced="0"/>
    <cacheHierarchy uniqueName="[Calificaciones].[Ini 4 real]" caption="Ini 4 real" attribute="1" defaultMemberUniqueName="[Calificaciones].[Ini 4 real].[All]" allUniqueName="[Calificaciones].[Ini 4 real].[All]" dimensionUniqueName="[Calificaciones]" displayFolder="" count="0" memberValueDatatype="130" unbalanced="0"/>
    <cacheHierarchy uniqueName="[Calificaciones].[Ini 5 real]" caption="Ini 5 real" attribute="1" defaultMemberUniqueName="[Calificaciones].[Ini 5 real].[All]" allUniqueName="[Calificaciones].[Ini 5 real].[All]" dimensionUniqueName="[Calificaciones]" displayFolder="" count="0" memberValueDatatype="130" unbalanced="0"/>
    <cacheHierarchy uniqueName="[Calificaciones].[Ini 6 real]" caption="Ini 6 real" attribute="1" defaultMemberUniqueName="[Calificaciones].[Ini 6 real].[All]" allUniqueName="[Calificaciones].[Ini 6 real].[All]" dimensionUniqueName="[Calificaciones]" displayFolder="" count="0" memberValueDatatype="130" unbalanced="0"/>
    <cacheHierarchy uniqueName="[Calificaciones].[Mínima Inicial]" caption="Mínima Inicial" attribute="1" defaultMemberUniqueName="[Calificaciones].[Mínima Inicial].[All]" allUniqueName="[Calificaciones].[Mínima Inicial].[All]" dimensionUniqueName="[Calificaciones]" displayFolder="" count="0" memberValueDatatype="20" unbalanced="0"/>
    <cacheHierarchy uniqueName="[Calificaciones].[Máxima Final]" caption="Máxima Final" attribute="1" defaultMemberUniqueName="[Calificaciones].[Máxima Final].[All]" allUniqueName="[Calificaciones].[Máxima Final].[All]" dimensionUniqueName="[Calificaciones]" displayFolder="" count="0" memberValueDatatype="20" unbalanced="0"/>
    <cacheHierarchy uniqueName="[Finalizacion].[Aula]" caption="Aula" attribute="1" defaultMemberUniqueName="[Finalizacion].[Aula].[All]" allUniqueName="[Finalizacion].[Aula].[All]" dimensionUniqueName="[Finalizacion]" displayFolder="" count="2" memberValueDatatype="20" unbalanced="0">
      <fieldsUsage count="2">
        <fieldUsage x="-1"/>
        <fieldUsage x="3"/>
      </fieldsUsage>
    </cacheHierarchy>
    <cacheHierarchy uniqueName="[Finalizacion].[Nombre]" caption="Nombre" attribute="1" defaultMemberUniqueName="[Finalizacion].[Nombre].[All]" allUniqueName="[Finalizacion].[Nombre].[All]" dimensionUniqueName="[Finalizacion]" displayFolder="" count="0" memberValueDatatype="130" unbalanced="0"/>
    <cacheHierarchy uniqueName="[Finalizacion].[Cédula]" caption="Cédula" attribute="1" defaultMemberUniqueName="[Finalizacion].[Cédula].[All]" allUniqueName="[Finalizacion].[Cédula].[All]" dimensionUniqueName="[Finalizacion]" displayFolder="" count="0" memberValueDatatype="130" unbalanced="0"/>
    <cacheHierarchy uniqueName="[Finalizacion].[Dirección de correo]" caption="Dirección de correo" attribute="1" defaultMemberUniqueName="[Finalizacion].[Dirección de correo].[All]" allUniqueName="[Finalizacion].[Dirección de correo].[All]" dimensionUniqueName="[Finalizacion]" displayFolder="" count="0" memberValueDatatype="130" unbalanced="0"/>
    <cacheHierarchy uniqueName="[Finalizacion].[Grupo]" caption="Grupo" attribute="1" defaultMemberUniqueName="[Finalizacion].[Grupo].[All]" allUniqueName="[Finalizacion].[Grupo].[All]" dimensionUniqueName="[Finalizacion]" displayFolder="" count="0" memberValueDatatype="130" unbalanced="0"/>
    <cacheHierarchy uniqueName="[Finalizacion].[Avance]" caption="Avance" attribute="1" defaultMemberUniqueName="[Finalizacion].[Avance].[All]" allUniqueName="[Finalizacion].[Avance].[All]" dimensionUniqueName="[Finalizacion]" displayFolder="" count="0" memberValueDatatype="5" unbalanced="0"/>
    <cacheHierarchy uniqueName="[Finalizacion].[Estatus]" caption="Estatus" attribute="1" defaultMemberUniqueName="[Finalizacion].[Estatus].[All]" allUniqueName="[Finalizacion].[Estatus].[All]" dimensionUniqueName="[Finalizacion]" displayFolder="" count="0" memberValueDatatype="130" unbalanced="0"/>
    <cacheHierarchy uniqueName="[Finalizacion].[Avance Curso 1]" caption="Avance Curso 1" attribute="1" defaultMemberUniqueName="[Finalizacion].[Avance Curso 1].[All]" allUniqueName="[Finalizacion].[Avance Curso 1].[All]" dimensionUniqueName="[Finalizacion]" displayFolder="" count="0" memberValueDatatype="5" unbalanced="0"/>
    <cacheHierarchy uniqueName="[Finalizacion].[Estatus Curso 1]" caption="Estatus Curso 1" attribute="1" defaultMemberUniqueName="[Finalizacion].[Estatus Curso 1].[All]" allUniqueName="[Finalizacion].[Estatus Curso 1].[All]" dimensionUniqueName="[Finalizacion]" displayFolder="" count="0" memberValueDatatype="130" unbalanced="0"/>
    <cacheHierarchy uniqueName="[Finalizacion].[Avance Curso 2]" caption="Avance Curso 2" attribute="1" defaultMemberUniqueName="[Finalizacion].[Avance Curso 2].[All]" allUniqueName="[Finalizacion].[Avance Curso 2].[All]" dimensionUniqueName="[Finalizacion]" displayFolder="" count="0" memberValueDatatype="5" unbalanced="0"/>
    <cacheHierarchy uniqueName="[Finalizacion].[Estatus Curso 2]" caption="Estatus Curso 2" attribute="1" defaultMemberUniqueName="[Finalizacion].[Estatus Curso 2].[All]" allUniqueName="[Finalizacion].[Estatus Curso 2].[All]" dimensionUniqueName="[Finalizacion]" displayFolder="" count="0" memberValueDatatype="130" unbalanced="0"/>
    <cacheHierarchy uniqueName="[Finalizacion].[Avance Curso 3]" caption="Avance Curso 3" attribute="1" defaultMemberUniqueName="[Finalizacion].[Avance Curso 3].[All]" allUniqueName="[Finalizacion].[Avance Curso 3].[All]" dimensionUniqueName="[Finalizacion]" displayFolder="" count="0" memberValueDatatype="5" unbalanced="0"/>
    <cacheHierarchy uniqueName="[Finalizacion].[Estatus Curso 3]" caption="Estatus Curso 3" attribute="1" defaultMemberUniqueName="[Finalizacion].[Estatus Curso 3].[All]" allUniqueName="[Finalizacion].[Estatus Curso 3].[All]" dimensionUniqueName="[Finalizacion]" displayFolder="" count="0" memberValueDatatype="130" unbalanced="0"/>
    <cacheHierarchy uniqueName="[Finalizacion].[Avance Curso 4]" caption="Avance Curso 4" attribute="1" defaultMemberUniqueName="[Finalizacion].[Avance Curso 4].[All]" allUniqueName="[Finalizacion].[Avance Curso 4].[All]" dimensionUniqueName="[Finalizacion]" displayFolder="" count="0" memberValueDatatype="5" unbalanced="0"/>
    <cacheHierarchy uniqueName="[Finalizacion].[Estatus Curso 4]" caption="Estatus Curso 4" attribute="1" defaultMemberUniqueName="[Finalizacion].[Estatus Curso 4].[All]" allUniqueName="[Finalizacion].[Estatus Curso 4].[All]" dimensionUniqueName="[Finalizacion]" displayFolder="" count="0" memberValueDatatype="130" unbalanced="0"/>
    <cacheHierarchy uniqueName="[Finalizacion].[Avance Curso 5]" caption="Avance Curso 5" attribute="1" defaultMemberUniqueName="[Finalizacion].[Avance Curso 5].[All]" allUniqueName="[Finalizacion].[Avance Curso 5].[All]" dimensionUniqueName="[Finalizacion]" displayFolder="" count="0" memberValueDatatype="5" unbalanced="0"/>
    <cacheHierarchy uniqueName="[Finalizacion].[Estatus Curso 5]" caption="Estatus Curso 5" attribute="1" defaultMemberUniqueName="[Finalizacion].[Estatus Curso 5].[All]" allUniqueName="[Finalizacion].[Estatus Curso 5].[All]" dimensionUniqueName="[Finalizacion]" displayFolder="" count="0" memberValueDatatype="130" unbalanced="0"/>
    <cacheHierarchy uniqueName="[Finalizacion].[Avance Curso 6]" caption="Avance Curso 6" attribute="1" defaultMemberUniqueName="[Finalizacion].[Avance Curso 6].[All]" allUniqueName="[Finalizacion].[Avance Curso 6].[All]" dimensionUniqueName="[Finalizacion]" displayFolder="" count="0" memberValueDatatype="5" unbalanced="0"/>
    <cacheHierarchy uniqueName="[Finalizacion].[Estatus Curso 6]" caption="Estatus Curso 6" attribute="1" defaultMemberUniqueName="[Finalizacion].[Estatus Curso 6].[All]" allUniqueName="[Finalizacion].[Estatus Curso 6].[All]" dimensionUniqueName="[Finalizacion]" displayFolder="" count="0" memberValueDatatype="130" unbalanced="0"/>
    <cacheHierarchy uniqueName="[Finalizacion].[Género]" caption="Género" attribute="1" defaultMemberUniqueName="[Finalizacion].[Género].[All]" allUniqueName="[Finalizacion].[Género].[All]" dimensionUniqueName="[Finalizacion]" displayFolder="" count="0" memberValueDatatype="130" unbalanced="0"/>
    <cacheHierarchy uniqueName="[Finalizacion].[Escolaridad]" caption="Escolaridad" attribute="1" defaultMemberUniqueName="[Finalizacion].[Escolaridad].[All]" allUniqueName="[Finalizacion].[Escolaridad].[All]" dimensionUniqueName="[Finalizacion]" displayFolder="" count="0" memberValueDatatype="130" unbalanced="0"/>
    <cacheHierarchy uniqueName="[Finalizacion].[Grupo Etáreo]" caption="Grupo Etáreo" attribute="1" defaultMemberUniqueName="[Finalizacion].[Grupo Etáreo].[All]" allUniqueName="[Finalizacion].[Grupo Etáreo].[All]" dimensionUniqueName="[Finalizacion]" displayFolder="" count="0" memberValueDatatype="130" unbalanced="0"/>
    <cacheHierarchy uniqueName="[Finalizacion].[Socio]" caption="Socio" attribute="1" defaultMemberUniqueName="[Finalizacion].[Socio].[All]" allUniqueName="[Finalizacion].[Socio].[All]" dimensionUniqueName="[Finalizacion]" displayFolder="" count="2" memberValueDatatype="130" unbalanced="0">
      <fieldsUsage count="2">
        <fieldUsage x="-1"/>
        <fieldUsage x="4"/>
      </fieldsUsage>
    </cacheHierarchy>
    <cacheHierarchy uniqueName="[Finalizacion].[Maximo alcanzado]" caption="Maximo alcanzado" attribute="1" defaultMemberUniqueName="[Finalizacion].[Maximo alcanzado].[All]" allUniqueName="[Finalizacion].[Maximo alcanzado].[All]" dimensionUniqueName="[Finalizacion]" displayFolder="" count="0" memberValueDatatype="5" unbalanced="0"/>
    <cacheHierarchy uniqueName="[Finalizacion].[Estatus maximo]" caption="Estatus maximo" attribute="1" defaultMemberUniqueName="[Finalizacion].[Estatus maximo].[All]" allUniqueName="[Finalizacion].[Estatus maximo].[All]" dimensionUniqueName="[Finalizacion]" displayFolder="" count="2" memberValueDatatype="130" unbalanced="0">
      <fieldsUsage count="2">
        <fieldUsage x="-1"/>
        <fieldUsage x="0"/>
      </fieldsUsage>
    </cacheHierarchy>
    <cacheHierarchy uniqueName="[Finalizacion].[Cursos en curso]" caption="Cursos en curso" attribute="1" defaultMemberUniqueName="[Finalizacion].[Cursos en curso].[All]" allUniqueName="[Finalizacion].[Cursos en curso].[All]" dimensionUniqueName="[Finalizacion]" displayFolder="" count="0" memberValueDatatype="20" unbalanced="0"/>
    <cacheHierarchy uniqueName="[Finalizacion].[Cursos Finalizados]" caption="Cursos Finalizados" attribute="1" defaultMemberUniqueName="[Finalizacion].[Cursos Finalizados].[All]" allUniqueName="[Finalizacion].[Cursos Finalizados].[All]" dimensionUniqueName="[Finalizacion]" displayFolder="" count="2" memberValueDatatype="20" unbalanced="0">
      <fieldsUsage count="2">
        <fieldUsage x="-1"/>
        <fieldUsage x="2"/>
      </fieldsUsage>
    </cacheHierarchy>
    <cacheHierarchy uniqueName="[Measures].[__XL_Count Finalizacion]" caption="__XL_Count Finalizacion" measure="1" displayFolder="" measureGroup="Finalizacion" count="0" hidden="1"/>
    <cacheHierarchy uniqueName="[Measures].[__XL_Count Calificaciones]" caption="__XL_Count Calificaciones" measure="1" displayFolder="" measureGroup="Calificaciones" count="0" hidden="1"/>
    <cacheHierarchy uniqueName="[Measures].[__No measures defined]" caption="__No measures defined" measure="1" displayFolder="" count="0" hidden="1"/>
    <cacheHierarchy uniqueName="[Measures].[Recuento de Cédula]" caption="Recuento de Cédula" measure="1" displayFolder="" measureGroup="Finalizacio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Inicial 1]" caption="Suma de Inicial 1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Final 1]" caption="Suma de Final 1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Inicial 2]" caption="Suma de Inicial 2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Final 2]" caption="Suma de Final 2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Inicial 3]" caption="Suma de Inicial 3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Final 3]" caption="Suma de Final 3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Inicial 4]" caption="Suma de Inicial 4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Final 4]" caption="Suma de Final 4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Inicial 5]" caption="Suma de Inicial 5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Final 5]" caption="Suma de Final 5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Inicial 6]" caption="Suma de Inicial 6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Final 6]" caption="Suma de Final 6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Total Inicial]" caption="Suma de Total Inicial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Total Final]" caption="Suma de Total Final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Dummy0" caption="Aula" measure="1" count="0">
      <extLst>
        <ext xmlns:x14="http://schemas.microsoft.com/office/spreadsheetml/2009/9/main" uri="{8CF416AD-EC4C-4aba-99F5-12A058AE0983}">
          <x14:cacheHierarchy ignore="1"/>
        </ext>
      </extLst>
    </cacheHierarchy>
    <cacheHierarchy uniqueName="Dummy1" caption="Aula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3">
    <dimension name="Calificaciones" uniqueName="[Calificaciones]" caption="Calificaciones"/>
    <dimension name="Finalizacion" uniqueName="[Finalizacion]" caption="Finalizacion"/>
    <dimension measure="1" name="Measures" uniqueName="[Measures]" caption="Measures"/>
  </dimensions>
  <measureGroups count="2">
    <measureGroup name="Calificaciones" caption="Calificaciones"/>
    <measureGroup name="Finalizacion" caption="Finalizacion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saveData="0" refreshedBy="Daniel Chiriboga" refreshedDate="44567.771205555553" backgroundQuery="1" createdVersion="7" refreshedVersion="7" minRefreshableVersion="3" recordCount="0" supportSubquery="1" supportAdvancedDrill="1">
  <cacheSource type="external" connectionId="1"/>
  <cacheFields count="8">
    <cacheField name="[Finalizacion].[Género].[Género]" caption="Género" numFmtId="0" hierarchy="50" level="1">
      <sharedItems count="3">
        <s v="Femenino"/>
        <s v="Masculino"/>
        <s v="n/a"/>
      </sharedItems>
    </cacheField>
    <cacheField name="[Finalizacion].[Estatus maximo].[Estatus maximo]" caption="Estatus maximo" numFmtId="0" hierarchy="55" level="1">
      <sharedItems count="3">
        <s v="En Curso"/>
        <s v="Finalizado"/>
        <s v="Sin actividad"/>
      </sharedItems>
    </cacheField>
    <cacheField name="[Measures].[Recuento de Cédula]" caption="Recuento de Cédula" numFmtId="0" hierarchy="61" level="32767"/>
    <cacheField name="[Finalizacion].[Cursos Finalizados].[Cursos Finalizados]" caption="Cursos Finalizados" numFmtId="0" hierarchy="57" level="1">
      <sharedItems containsSemiMixedTypes="0" containsString="0" containsNumber="1" containsInteger="1" minValue="1" maxValue="6" count="4">
        <n v="1"/>
        <n v="3"/>
        <n v="5"/>
        <n v="6"/>
      </sharedItems>
      <extLst>
        <ext xmlns:x15="http://schemas.microsoft.com/office/spreadsheetml/2010/11/main" uri="{4F2E5C28-24EA-4eb8-9CBF-B6C8F9C3D259}">
          <x15:cachedUniqueNames>
            <x15:cachedUniqueName index="0" name="[Finalizacion].[Cursos Finalizados].&amp;[1]"/>
            <x15:cachedUniqueName index="1" name="[Finalizacion].[Cursos Finalizados].&amp;[3]"/>
            <x15:cachedUniqueName index="2" name="[Finalizacion].[Cursos Finalizados].&amp;[5]"/>
            <x15:cachedUniqueName index="3" name="[Finalizacion].[Cursos Finalizados].&amp;[6]"/>
          </x15:cachedUniqueNames>
        </ext>
      </extLst>
    </cacheField>
    <cacheField name="[Finalizacion].[Aula].[Aula]" caption="Aula" numFmtId="0" hierarchy="31" level="1">
      <sharedItems containsSemiMixedTypes="0" containsNonDate="0" containsString="0"/>
    </cacheField>
    <cacheField name="[Finalizacion].[Socio].[Socio]" caption="Socio" numFmtId="0" hierarchy="53" level="1">
      <sharedItems containsSemiMixedTypes="0" containsNonDate="0" containsString="0"/>
    </cacheField>
    <cacheField name="Dummy0" numFmtId="0" hierarchy="76" level="32767">
      <extLst>
        <ext xmlns:x14="http://schemas.microsoft.com/office/spreadsheetml/2009/9/main" uri="{63CAB8AC-B538-458d-9737-405883B0398D}">
          <x14:cacheField ignore="1"/>
        </ext>
      </extLst>
    </cacheField>
    <cacheField name="Dummy1" numFmtId="0" hierarchy="77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78">
    <cacheHierarchy uniqueName="[Calificaciones].[Aula]" caption="Aula" attribute="1" defaultMemberUniqueName="[Calificaciones].[Aula].[All]" allUniqueName="[Calificaciones].[Aula].[All]" dimensionUniqueName="[Calificaciones]" displayFolder="" count="0" memberValueDatatype="20" unbalanced="0"/>
    <cacheHierarchy uniqueName="[Calificaciones].[Nombre]" caption="Nombre" attribute="1" defaultMemberUniqueName="[Calificaciones].[Nombre].[All]" allUniqueName="[Calificaciones].[Nombre].[All]" dimensionUniqueName="[Calificaciones]" displayFolder="" count="0" memberValueDatatype="130" unbalanced="0"/>
    <cacheHierarchy uniqueName="[Calificaciones].[Apellido(s)]" caption="Apellido(s)" attribute="1" defaultMemberUniqueName="[Calificaciones].[Apellido(s)].[All]" allUniqueName="[Calificaciones].[Apellido(s)].[All]" dimensionUniqueName="[Calificaciones]" displayFolder="" count="0" memberValueDatatype="130" unbalanced="0"/>
    <cacheHierarchy uniqueName="[Calificaciones].[Dirección de correo]" caption="Dirección de correo" attribute="1" defaultMemberUniqueName="[Calificaciones].[Dirección de correo].[All]" allUniqueName="[Calificaciones].[Dirección de correo].[All]" dimensionUniqueName="[Calificaciones]" displayFolder="" count="0" memberValueDatatype="130" unbalanced="0"/>
    <cacheHierarchy uniqueName="[Calificaciones].[Cédula]" caption="Cédula" attribute="1" defaultMemberUniqueName="[Calificaciones].[Cédula].[All]" allUniqueName="[Calificaciones].[Cédula].[All]" dimensionUniqueName="[Calificaciones]" displayFolder="" count="0" memberValueDatatype="130" unbalanced="0"/>
    <cacheHierarchy uniqueName="[Calificaciones].[Inicial 1]" caption="Inicial 1" attribute="1" defaultMemberUniqueName="[Calificaciones].[Inicial 1].[All]" allUniqueName="[Calificaciones].[Inicial 1].[All]" dimensionUniqueName="[Calificaciones]" displayFolder="" count="0" memberValueDatatype="20" unbalanced="0"/>
    <cacheHierarchy uniqueName="[Calificaciones].[Final 1]" caption="Final 1" attribute="1" defaultMemberUniqueName="[Calificaciones].[Final 1].[All]" allUniqueName="[Calificaciones].[Final 1].[All]" dimensionUniqueName="[Calificaciones]" displayFolder="" count="0" memberValueDatatype="20" unbalanced="0"/>
    <cacheHierarchy uniqueName="[Calificaciones].[Inicial 2]" caption="Inicial 2" attribute="1" defaultMemberUniqueName="[Calificaciones].[Inicial 2].[All]" allUniqueName="[Calificaciones].[Inicial 2].[All]" dimensionUniqueName="[Calificaciones]" displayFolder="" count="0" memberValueDatatype="20" unbalanced="0"/>
    <cacheHierarchy uniqueName="[Calificaciones].[Final 2]" caption="Final 2" attribute="1" defaultMemberUniqueName="[Calificaciones].[Final 2].[All]" allUniqueName="[Calificaciones].[Final 2].[All]" dimensionUniqueName="[Calificaciones]" displayFolder="" count="0" memberValueDatatype="20" unbalanced="0"/>
    <cacheHierarchy uniqueName="[Calificaciones].[Inicial 3]" caption="Inicial 3" attribute="1" defaultMemberUniqueName="[Calificaciones].[Inicial 3].[All]" allUniqueName="[Calificaciones].[Inicial 3].[All]" dimensionUniqueName="[Calificaciones]" displayFolder="" count="0" memberValueDatatype="20" unbalanced="0"/>
    <cacheHierarchy uniqueName="[Calificaciones].[Final 3]" caption="Final 3" attribute="1" defaultMemberUniqueName="[Calificaciones].[Final 3].[All]" allUniqueName="[Calificaciones].[Final 3].[All]" dimensionUniqueName="[Calificaciones]" displayFolder="" count="0" memberValueDatatype="20" unbalanced="0"/>
    <cacheHierarchy uniqueName="[Calificaciones].[Inicial 4]" caption="Inicial 4" attribute="1" defaultMemberUniqueName="[Calificaciones].[Inicial 4].[All]" allUniqueName="[Calificaciones].[Inicial 4].[All]" dimensionUniqueName="[Calificaciones]" displayFolder="" count="0" memberValueDatatype="5" unbalanced="0"/>
    <cacheHierarchy uniqueName="[Calificaciones].[Final 4]" caption="Final 4" attribute="1" defaultMemberUniqueName="[Calificaciones].[Final 4].[All]" allUniqueName="[Calificaciones].[Final 4].[All]" dimensionUniqueName="[Calificaciones]" displayFolder="" count="0" memberValueDatatype="20" unbalanced="0"/>
    <cacheHierarchy uniqueName="[Calificaciones].[Inicial 5]" caption="Inicial 5" attribute="1" defaultMemberUniqueName="[Calificaciones].[Inicial 5].[All]" allUniqueName="[Calificaciones].[Inicial 5].[All]" dimensionUniqueName="[Calificaciones]" displayFolder="" count="0" memberValueDatatype="20" unbalanced="0"/>
    <cacheHierarchy uniqueName="[Calificaciones].[Final 5]" caption="Final 5" attribute="1" defaultMemberUniqueName="[Calificaciones].[Final 5].[All]" allUniqueName="[Calificaciones].[Final 5].[All]" dimensionUniqueName="[Calificaciones]" displayFolder="" count="0" memberValueDatatype="20" unbalanced="0"/>
    <cacheHierarchy uniqueName="[Calificaciones].[Inicial 6]" caption="Inicial 6" attribute="1" defaultMemberUniqueName="[Calificaciones].[Inicial 6].[All]" allUniqueName="[Calificaciones].[Inicial 6].[All]" dimensionUniqueName="[Calificaciones]" displayFolder="" count="0" memberValueDatatype="5" unbalanced="0"/>
    <cacheHierarchy uniqueName="[Calificaciones].[Final 6]" caption="Final 6" attribute="1" defaultMemberUniqueName="[Calificaciones].[Final 6].[All]" allUniqueName="[Calificaciones].[Final 6].[All]" dimensionUniqueName="[Calificaciones]" displayFolder="" count="0" memberValueDatatype="20" unbalanced="0"/>
    <cacheHierarchy uniqueName="[Calificaciones].[Total Inicial]" caption="Total Inicial" attribute="1" defaultMemberUniqueName="[Calificaciones].[Total Inicial].[All]" allUniqueName="[Calificaciones].[Total Inicial].[All]" dimensionUniqueName="[Calificaciones]" displayFolder="" count="0" memberValueDatatype="5" unbalanced="0"/>
    <cacheHierarchy uniqueName="[Calificaciones].[Total Final]" caption="Total Final" attribute="1" defaultMemberUniqueName="[Calificaciones].[Total Final].[All]" allUniqueName="[Calificaciones].[Total Final].[All]" dimensionUniqueName="[Calificaciones]" displayFolder="" count="0" memberValueDatatype="20" unbalanced="0"/>
    <cacheHierarchy uniqueName="[Calificaciones].[Género]" caption="Género" attribute="1" defaultMemberUniqueName="[Calificaciones].[Género].[All]" allUniqueName="[Calificaciones].[Género].[All]" dimensionUniqueName="[Calificaciones]" displayFolder="" count="0" memberValueDatatype="130" unbalanced="0"/>
    <cacheHierarchy uniqueName="[Calificaciones].[Escolaridad]" caption="Escolaridad" attribute="1" defaultMemberUniqueName="[Calificaciones].[Escolaridad].[All]" allUniqueName="[Calificaciones].[Escolaridad].[All]" dimensionUniqueName="[Calificaciones]" displayFolder="" count="0" memberValueDatatype="130" unbalanced="0"/>
    <cacheHierarchy uniqueName="[Calificaciones].[Grupo Etáreo]" caption="Grupo Etáreo" attribute="1" defaultMemberUniqueName="[Calificaciones].[Grupo Etáreo].[All]" allUniqueName="[Calificaciones].[Grupo Etáreo].[All]" dimensionUniqueName="[Calificaciones]" displayFolder="" count="0" memberValueDatatype="130" unbalanced="0"/>
    <cacheHierarchy uniqueName="[Calificaciones].[Socio]" caption="Socio" attribute="1" defaultMemberUniqueName="[Calificaciones].[Socio].[All]" allUniqueName="[Calificaciones].[Socio].[All]" dimensionUniqueName="[Calificaciones]" displayFolder="" count="0" memberValueDatatype="130" unbalanced="0"/>
    <cacheHierarchy uniqueName="[Calificaciones].[Ini 1 real]" caption="Ini 1 real" attribute="1" defaultMemberUniqueName="[Calificaciones].[Ini 1 real].[All]" allUniqueName="[Calificaciones].[Ini 1 real].[All]" dimensionUniqueName="[Calificaciones]" displayFolder="" count="0" memberValueDatatype="130" unbalanced="0"/>
    <cacheHierarchy uniqueName="[Calificaciones].[Ini 2 real]" caption="Ini 2 real" attribute="1" defaultMemberUniqueName="[Calificaciones].[Ini 2 real].[All]" allUniqueName="[Calificaciones].[Ini 2 real].[All]" dimensionUniqueName="[Calificaciones]" displayFolder="" count="0" memberValueDatatype="130" unbalanced="0"/>
    <cacheHierarchy uniqueName="[Calificaciones].[Ini 3 real]" caption="Ini 3 real" attribute="1" defaultMemberUniqueName="[Calificaciones].[Ini 3 real].[All]" allUniqueName="[Calificaciones].[Ini 3 real].[All]" dimensionUniqueName="[Calificaciones]" displayFolder="" count="0" memberValueDatatype="130" unbalanced="0"/>
    <cacheHierarchy uniqueName="[Calificaciones].[Ini 4 real]" caption="Ini 4 real" attribute="1" defaultMemberUniqueName="[Calificaciones].[Ini 4 real].[All]" allUniqueName="[Calificaciones].[Ini 4 real].[All]" dimensionUniqueName="[Calificaciones]" displayFolder="" count="0" memberValueDatatype="130" unbalanced="0"/>
    <cacheHierarchy uniqueName="[Calificaciones].[Ini 5 real]" caption="Ini 5 real" attribute="1" defaultMemberUniqueName="[Calificaciones].[Ini 5 real].[All]" allUniqueName="[Calificaciones].[Ini 5 real].[All]" dimensionUniqueName="[Calificaciones]" displayFolder="" count="0" memberValueDatatype="130" unbalanced="0"/>
    <cacheHierarchy uniqueName="[Calificaciones].[Ini 6 real]" caption="Ini 6 real" attribute="1" defaultMemberUniqueName="[Calificaciones].[Ini 6 real].[All]" allUniqueName="[Calificaciones].[Ini 6 real].[All]" dimensionUniqueName="[Calificaciones]" displayFolder="" count="0" memberValueDatatype="130" unbalanced="0"/>
    <cacheHierarchy uniqueName="[Calificaciones].[Mínima Inicial]" caption="Mínima Inicial" attribute="1" defaultMemberUniqueName="[Calificaciones].[Mínima Inicial].[All]" allUniqueName="[Calificaciones].[Mínima Inicial].[All]" dimensionUniqueName="[Calificaciones]" displayFolder="" count="0" memberValueDatatype="20" unbalanced="0"/>
    <cacheHierarchy uniqueName="[Calificaciones].[Máxima Final]" caption="Máxima Final" attribute="1" defaultMemberUniqueName="[Calificaciones].[Máxima Final].[All]" allUniqueName="[Calificaciones].[Máxima Final].[All]" dimensionUniqueName="[Calificaciones]" displayFolder="" count="0" memberValueDatatype="20" unbalanced="0"/>
    <cacheHierarchy uniqueName="[Finalizacion].[Aula]" caption="Aula" attribute="1" defaultMemberUniqueName="[Finalizacion].[Aula].[All]" allUniqueName="[Finalizacion].[Aula].[All]" dimensionUniqueName="[Finalizacion]" displayFolder="" count="2" memberValueDatatype="20" unbalanced="0">
      <fieldsUsage count="2">
        <fieldUsage x="-1"/>
        <fieldUsage x="4"/>
      </fieldsUsage>
    </cacheHierarchy>
    <cacheHierarchy uniqueName="[Finalizacion].[Nombre]" caption="Nombre" attribute="1" defaultMemberUniqueName="[Finalizacion].[Nombre].[All]" allUniqueName="[Finalizacion].[Nombre].[All]" dimensionUniqueName="[Finalizacion]" displayFolder="" count="0" memberValueDatatype="130" unbalanced="0"/>
    <cacheHierarchy uniqueName="[Finalizacion].[Cédula]" caption="Cédula" attribute="1" defaultMemberUniqueName="[Finalizacion].[Cédula].[All]" allUniqueName="[Finalizacion].[Cédula].[All]" dimensionUniqueName="[Finalizacion]" displayFolder="" count="0" memberValueDatatype="130" unbalanced="0"/>
    <cacheHierarchy uniqueName="[Finalizacion].[Dirección de correo]" caption="Dirección de correo" attribute="1" defaultMemberUniqueName="[Finalizacion].[Dirección de correo].[All]" allUniqueName="[Finalizacion].[Dirección de correo].[All]" dimensionUniqueName="[Finalizacion]" displayFolder="" count="0" memberValueDatatype="130" unbalanced="0"/>
    <cacheHierarchy uniqueName="[Finalizacion].[Grupo]" caption="Grupo" attribute="1" defaultMemberUniqueName="[Finalizacion].[Grupo].[All]" allUniqueName="[Finalizacion].[Grupo].[All]" dimensionUniqueName="[Finalizacion]" displayFolder="" count="0" memberValueDatatype="130" unbalanced="0"/>
    <cacheHierarchy uniqueName="[Finalizacion].[Avance]" caption="Avance" attribute="1" defaultMemberUniqueName="[Finalizacion].[Avance].[All]" allUniqueName="[Finalizacion].[Avance].[All]" dimensionUniqueName="[Finalizacion]" displayFolder="" count="0" memberValueDatatype="5" unbalanced="0"/>
    <cacheHierarchy uniqueName="[Finalizacion].[Estatus]" caption="Estatus" attribute="1" defaultMemberUniqueName="[Finalizacion].[Estatus].[All]" allUniqueName="[Finalizacion].[Estatus].[All]" dimensionUniqueName="[Finalizacion]" displayFolder="" count="0" memberValueDatatype="130" unbalanced="0"/>
    <cacheHierarchy uniqueName="[Finalizacion].[Avance Curso 1]" caption="Avance Curso 1" attribute="1" defaultMemberUniqueName="[Finalizacion].[Avance Curso 1].[All]" allUniqueName="[Finalizacion].[Avance Curso 1].[All]" dimensionUniqueName="[Finalizacion]" displayFolder="" count="0" memberValueDatatype="5" unbalanced="0"/>
    <cacheHierarchy uniqueName="[Finalizacion].[Estatus Curso 1]" caption="Estatus Curso 1" attribute="1" defaultMemberUniqueName="[Finalizacion].[Estatus Curso 1].[All]" allUniqueName="[Finalizacion].[Estatus Curso 1].[All]" dimensionUniqueName="[Finalizacion]" displayFolder="" count="0" memberValueDatatype="130" unbalanced="0"/>
    <cacheHierarchy uniqueName="[Finalizacion].[Avance Curso 2]" caption="Avance Curso 2" attribute="1" defaultMemberUniqueName="[Finalizacion].[Avance Curso 2].[All]" allUniqueName="[Finalizacion].[Avance Curso 2].[All]" dimensionUniqueName="[Finalizacion]" displayFolder="" count="0" memberValueDatatype="5" unbalanced="0"/>
    <cacheHierarchy uniqueName="[Finalizacion].[Estatus Curso 2]" caption="Estatus Curso 2" attribute="1" defaultMemberUniqueName="[Finalizacion].[Estatus Curso 2].[All]" allUniqueName="[Finalizacion].[Estatus Curso 2].[All]" dimensionUniqueName="[Finalizacion]" displayFolder="" count="0" memberValueDatatype="130" unbalanced="0"/>
    <cacheHierarchy uniqueName="[Finalizacion].[Avance Curso 3]" caption="Avance Curso 3" attribute="1" defaultMemberUniqueName="[Finalizacion].[Avance Curso 3].[All]" allUniqueName="[Finalizacion].[Avance Curso 3].[All]" dimensionUniqueName="[Finalizacion]" displayFolder="" count="0" memberValueDatatype="5" unbalanced="0"/>
    <cacheHierarchy uniqueName="[Finalizacion].[Estatus Curso 3]" caption="Estatus Curso 3" attribute="1" defaultMemberUniqueName="[Finalizacion].[Estatus Curso 3].[All]" allUniqueName="[Finalizacion].[Estatus Curso 3].[All]" dimensionUniqueName="[Finalizacion]" displayFolder="" count="0" memberValueDatatype="130" unbalanced="0"/>
    <cacheHierarchy uniqueName="[Finalizacion].[Avance Curso 4]" caption="Avance Curso 4" attribute="1" defaultMemberUniqueName="[Finalizacion].[Avance Curso 4].[All]" allUniqueName="[Finalizacion].[Avance Curso 4].[All]" dimensionUniqueName="[Finalizacion]" displayFolder="" count="0" memberValueDatatype="5" unbalanced="0"/>
    <cacheHierarchy uniqueName="[Finalizacion].[Estatus Curso 4]" caption="Estatus Curso 4" attribute="1" defaultMemberUniqueName="[Finalizacion].[Estatus Curso 4].[All]" allUniqueName="[Finalizacion].[Estatus Curso 4].[All]" dimensionUniqueName="[Finalizacion]" displayFolder="" count="0" memberValueDatatype="130" unbalanced="0"/>
    <cacheHierarchy uniqueName="[Finalizacion].[Avance Curso 5]" caption="Avance Curso 5" attribute="1" defaultMemberUniqueName="[Finalizacion].[Avance Curso 5].[All]" allUniqueName="[Finalizacion].[Avance Curso 5].[All]" dimensionUniqueName="[Finalizacion]" displayFolder="" count="0" memberValueDatatype="5" unbalanced="0"/>
    <cacheHierarchy uniqueName="[Finalizacion].[Estatus Curso 5]" caption="Estatus Curso 5" attribute="1" defaultMemberUniqueName="[Finalizacion].[Estatus Curso 5].[All]" allUniqueName="[Finalizacion].[Estatus Curso 5].[All]" dimensionUniqueName="[Finalizacion]" displayFolder="" count="0" memberValueDatatype="130" unbalanced="0"/>
    <cacheHierarchy uniqueName="[Finalizacion].[Avance Curso 6]" caption="Avance Curso 6" attribute="1" defaultMemberUniqueName="[Finalizacion].[Avance Curso 6].[All]" allUniqueName="[Finalizacion].[Avance Curso 6].[All]" dimensionUniqueName="[Finalizacion]" displayFolder="" count="0" memberValueDatatype="5" unbalanced="0"/>
    <cacheHierarchy uniqueName="[Finalizacion].[Estatus Curso 6]" caption="Estatus Curso 6" attribute="1" defaultMemberUniqueName="[Finalizacion].[Estatus Curso 6].[All]" allUniqueName="[Finalizacion].[Estatus Curso 6].[All]" dimensionUniqueName="[Finalizacion]" displayFolder="" count="0" memberValueDatatype="130" unbalanced="0"/>
    <cacheHierarchy uniqueName="[Finalizacion].[Género]" caption="Género" attribute="1" defaultMemberUniqueName="[Finalizacion].[Género].[All]" allUniqueName="[Finalizacion].[Género].[All]" dimensionUniqueName="[Finalizacion]" displayFolder="" count="2" memberValueDatatype="130" unbalanced="0">
      <fieldsUsage count="2">
        <fieldUsage x="-1"/>
        <fieldUsage x="0"/>
      </fieldsUsage>
    </cacheHierarchy>
    <cacheHierarchy uniqueName="[Finalizacion].[Escolaridad]" caption="Escolaridad" attribute="1" defaultMemberUniqueName="[Finalizacion].[Escolaridad].[All]" allUniqueName="[Finalizacion].[Escolaridad].[All]" dimensionUniqueName="[Finalizacion]" displayFolder="" count="0" memberValueDatatype="130" unbalanced="0"/>
    <cacheHierarchy uniqueName="[Finalizacion].[Grupo Etáreo]" caption="Grupo Etáreo" attribute="1" defaultMemberUniqueName="[Finalizacion].[Grupo Etáreo].[All]" allUniqueName="[Finalizacion].[Grupo Etáreo].[All]" dimensionUniqueName="[Finalizacion]" displayFolder="" count="0" memberValueDatatype="130" unbalanced="0"/>
    <cacheHierarchy uniqueName="[Finalizacion].[Socio]" caption="Socio" attribute="1" defaultMemberUniqueName="[Finalizacion].[Socio].[All]" allUniqueName="[Finalizacion].[Socio].[All]" dimensionUniqueName="[Finalizacion]" displayFolder="" count="2" memberValueDatatype="130" unbalanced="0">
      <fieldsUsage count="2">
        <fieldUsage x="-1"/>
        <fieldUsage x="5"/>
      </fieldsUsage>
    </cacheHierarchy>
    <cacheHierarchy uniqueName="[Finalizacion].[Maximo alcanzado]" caption="Maximo alcanzado" attribute="1" defaultMemberUniqueName="[Finalizacion].[Maximo alcanzado].[All]" allUniqueName="[Finalizacion].[Maximo alcanzado].[All]" dimensionUniqueName="[Finalizacion]" displayFolder="" count="0" memberValueDatatype="5" unbalanced="0"/>
    <cacheHierarchy uniqueName="[Finalizacion].[Estatus maximo]" caption="Estatus maximo" attribute="1" defaultMemberUniqueName="[Finalizacion].[Estatus maximo].[All]" allUniqueName="[Finalizacion].[Estatus maximo].[All]" dimensionUniqueName="[Finalizacion]" displayFolder="" count="2" memberValueDatatype="130" unbalanced="0">
      <fieldsUsage count="2">
        <fieldUsage x="-1"/>
        <fieldUsage x="1"/>
      </fieldsUsage>
    </cacheHierarchy>
    <cacheHierarchy uniqueName="[Finalizacion].[Cursos en curso]" caption="Cursos en curso" attribute="1" defaultMemberUniqueName="[Finalizacion].[Cursos en curso].[All]" allUniqueName="[Finalizacion].[Cursos en curso].[All]" dimensionUniqueName="[Finalizacion]" displayFolder="" count="0" memberValueDatatype="20" unbalanced="0"/>
    <cacheHierarchy uniqueName="[Finalizacion].[Cursos Finalizados]" caption="Cursos Finalizados" attribute="1" defaultMemberUniqueName="[Finalizacion].[Cursos Finalizados].[All]" allUniqueName="[Finalizacion].[Cursos Finalizados].[All]" dimensionUniqueName="[Finalizacion]" displayFolder="" count="2" memberValueDatatype="20" unbalanced="0">
      <fieldsUsage count="2">
        <fieldUsage x="-1"/>
        <fieldUsage x="3"/>
      </fieldsUsage>
    </cacheHierarchy>
    <cacheHierarchy uniqueName="[Measures].[__XL_Count Finalizacion]" caption="__XL_Count Finalizacion" measure="1" displayFolder="" measureGroup="Finalizacion" count="0" hidden="1"/>
    <cacheHierarchy uniqueName="[Measures].[__XL_Count Calificaciones]" caption="__XL_Count Calificaciones" measure="1" displayFolder="" measureGroup="Calificaciones" count="0" hidden="1"/>
    <cacheHierarchy uniqueName="[Measures].[__No measures defined]" caption="__No measures defined" measure="1" displayFolder="" count="0" hidden="1"/>
    <cacheHierarchy uniqueName="[Measures].[Recuento de Cédula]" caption="Recuento de Cédula" measure="1" displayFolder="" measureGroup="Finalizacion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Inicial 1]" caption="Suma de Inicial 1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Final 1]" caption="Suma de Final 1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Inicial 2]" caption="Suma de Inicial 2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Final 2]" caption="Suma de Final 2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Inicial 3]" caption="Suma de Inicial 3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Final 3]" caption="Suma de Final 3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Inicial 4]" caption="Suma de Inicial 4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Final 4]" caption="Suma de Final 4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Inicial 5]" caption="Suma de Inicial 5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Final 5]" caption="Suma de Final 5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Inicial 6]" caption="Suma de Inicial 6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Final 6]" caption="Suma de Final 6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Total Inicial]" caption="Suma de Total Inicial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Total Final]" caption="Suma de Total Final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Dummy0" caption="Aula" measure="1" count="0">
      <extLst>
        <ext xmlns:x14="http://schemas.microsoft.com/office/spreadsheetml/2009/9/main" uri="{8CF416AD-EC4C-4aba-99F5-12A058AE0983}">
          <x14:cacheHierarchy ignore="1"/>
        </ext>
      </extLst>
    </cacheHierarchy>
    <cacheHierarchy uniqueName="Dummy1" caption="Aula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3">
    <dimension name="Calificaciones" uniqueName="[Calificaciones]" caption="Calificaciones"/>
    <dimension name="Finalizacion" uniqueName="[Finalizacion]" caption="Finalizacion"/>
    <dimension measure="1" name="Measures" uniqueName="[Measures]" caption="Measures"/>
  </dimensions>
  <measureGroups count="2">
    <measureGroup name="Calificaciones" caption="Calificaciones"/>
    <measureGroup name="Finalizacion" caption="Finalizacion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saveData="0" refreshedBy="Daniel Chiriboga" refreshedDate="44567.771206944446" backgroundQuery="1" createdVersion="7" refreshedVersion="7" minRefreshableVersion="3" recordCount="0" supportSubquery="1" supportAdvancedDrill="1">
  <cacheSource type="external" connectionId="1"/>
  <cacheFields count="8">
    <cacheField name="[Finalizacion].[Género].[Género]" caption="Género" numFmtId="0" hierarchy="50" level="1">
      <sharedItems count="3">
        <s v="Femenino"/>
        <s v="Masculino"/>
        <s v="n/a"/>
      </sharedItems>
    </cacheField>
    <cacheField name="[Finalizacion].[Estatus maximo].[Estatus maximo]" caption="Estatus maximo" numFmtId="0" hierarchy="55" level="1">
      <sharedItems count="3">
        <s v="En Curso"/>
        <s v="Finalizado"/>
        <s v="Sin actividad"/>
      </sharedItems>
    </cacheField>
    <cacheField name="[Measures].[Recuento de Cédula]" caption="Recuento de Cédula" numFmtId="0" hierarchy="61" level="32767"/>
    <cacheField name="[Finalizacion].[Cursos Finalizados].[Cursos Finalizados]" caption="Cursos Finalizados" numFmtId="0" hierarchy="57" level="1">
      <sharedItems containsSemiMixedTypes="0" containsString="0" containsNumber="1" containsInteger="1" minValue="1" maxValue="6" count="4">
        <n v="1"/>
        <n v="3"/>
        <n v="5"/>
        <n v="6"/>
      </sharedItems>
      <extLst>
        <ext xmlns:x15="http://schemas.microsoft.com/office/spreadsheetml/2010/11/main" uri="{4F2E5C28-24EA-4eb8-9CBF-B6C8F9C3D259}">
          <x15:cachedUniqueNames>
            <x15:cachedUniqueName index="0" name="[Finalizacion].[Cursos Finalizados].&amp;[1]"/>
            <x15:cachedUniqueName index="1" name="[Finalizacion].[Cursos Finalizados].&amp;[3]"/>
            <x15:cachedUniqueName index="2" name="[Finalizacion].[Cursos Finalizados].&amp;[5]"/>
            <x15:cachedUniqueName index="3" name="[Finalizacion].[Cursos Finalizados].&amp;[6]"/>
          </x15:cachedUniqueNames>
        </ext>
      </extLst>
    </cacheField>
    <cacheField name="[Finalizacion].[Aula].[Aula]" caption="Aula" numFmtId="0" hierarchy="31" level="1">
      <sharedItems containsSemiMixedTypes="0" containsNonDate="0" containsString="0"/>
    </cacheField>
    <cacheField name="[Finalizacion].[Socio].[Socio]" caption="Socio" numFmtId="0" hierarchy="53" level="1">
      <sharedItems containsSemiMixedTypes="0" containsNonDate="0" containsString="0"/>
    </cacheField>
    <cacheField name="Dummy0" numFmtId="0" hierarchy="76" level="32767">
      <extLst>
        <ext xmlns:x14="http://schemas.microsoft.com/office/spreadsheetml/2009/9/main" uri="{63CAB8AC-B538-458d-9737-405883B0398D}">
          <x14:cacheField ignore="1"/>
        </ext>
      </extLst>
    </cacheField>
    <cacheField name="Dummy1" numFmtId="0" hierarchy="77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78">
    <cacheHierarchy uniqueName="[Calificaciones].[Aula]" caption="Aula" attribute="1" defaultMemberUniqueName="[Calificaciones].[Aula].[All]" allUniqueName="[Calificaciones].[Aula].[All]" dimensionUniqueName="[Calificaciones]" displayFolder="" count="0" memberValueDatatype="20" unbalanced="0"/>
    <cacheHierarchy uniqueName="[Calificaciones].[Nombre]" caption="Nombre" attribute="1" defaultMemberUniqueName="[Calificaciones].[Nombre].[All]" allUniqueName="[Calificaciones].[Nombre].[All]" dimensionUniqueName="[Calificaciones]" displayFolder="" count="0" memberValueDatatype="130" unbalanced="0"/>
    <cacheHierarchy uniqueName="[Calificaciones].[Apellido(s)]" caption="Apellido(s)" attribute="1" defaultMemberUniqueName="[Calificaciones].[Apellido(s)].[All]" allUniqueName="[Calificaciones].[Apellido(s)].[All]" dimensionUniqueName="[Calificaciones]" displayFolder="" count="0" memberValueDatatype="130" unbalanced="0"/>
    <cacheHierarchy uniqueName="[Calificaciones].[Dirección de correo]" caption="Dirección de correo" attribute="1" defaultMemberUniqueName="[Calificaciones].[Dirección de correo].[All]" allUniqueName="[Calificaciones].[Dirección de correo].[All]" dimensionUniqueName="[Calificaciones]" displayFolder="" count="0" memberValueDatatype="130" unbalanced="0"/>
    <cacheHierarchy uniqueName="[Calificaciones].[Cédula]" caption="Cédula" attribute="1" defaultMemberUniqueName="[Calificaciones].[Cédula].[All]" allUniqueName="[Calificaciones].[Cédula].[All]" dimensionUniqueName="[Calificaciones]" displayFolder="" count="0" memberValueDatatype="130" unbalanced="0"/>
    <cacheHierarchy uniqueName="[Calificaciones].[Inicial 1]" caption="Inicial 1" attribute="1" defaultMemberUniqueName="[Calificaciones].[Inicial 1].[All]" allUniqueName="[Calificaciones].[Inicial 1].[All]" dimensionUniqueName="[Calificaciones]" displayFolder="" count="0" memberValueDatatype="20" unbalanced="0"/>
    <cacheHierarchy uniqueName="[Calificaciones].[Final 1]" caption="Final 1" attribute="1" defaultMemberUniqueName="[Calificaciones].[Final 1].[All]" allUniqueName="[Calificaciones].[Final 1].[All]" dimensionUniqueName="[Calificaciones]" displayFolder="" count="0" memberValueDatatype="20" unbalanced="0"/>
    <cacheHierarchy uniqueName="[Calificaciones].[Inicial 2]" caption="Inicial 2" attribute="1" defaultMemberUniqueName="[Calificaciones].[Inicial 2].[All]" allUniqueName="[Calificaciones].[Inicial 2].[All]" dimensionUniqueName="[Calificaciones]" displayFolder="" count="0" memberValueDatatype="20" unbalanced="0"/>
    <cacheHierarchy uniqueName="[Calificaciones].[Final 2]" caption="Final 2" attribute="1" defaultMemberUniqueName="[Calificaciones].[Final 2].[All]" allUniqueName="[Calificaciones].[Final 2].[All]" dimensionUniqueName="[Calificaciones]" displayFolder="" count="0" memberValueDatatype="20" unbalanced="0"/>
    <cacheHierarchy uniqueName="[Calificaciones].[Inicial 3]" caption="Inicial 3" attribute="1" defaultMemberUniqueName="[Calificaciones].[Inicial 3].[All]" allUniqueName="[Calificaciones].[Inicial 3].[All]" dimensionUniqueName="[Calificaciones]" displayFolder="" count="0" memberValueDatatype="20" unbalanced="0"/>
    <cacheHierarchy uniqueName="[Calificaciones].[Final 3]" caption="Final 3" attribute="1" defaultMemberUniqueName="[Calificaciones].[Final 3].[All]" allUniqueName="[Calificaciones].[Final 3].[All]" dimensionUniqueName="[Calificaciones]" displayFolder="" count="0" memberValueDatatype="20" unbalanced="0"/>
    <cacheHierarchy uniqueName="[Calificaciones].[Inicial 4]" caption="Inicial 4" attribute="1" defaultMemberUniqueName="[Calificaciones].[Inicial 4].[All]" allUniqueName="[Calificaciones].[Inicial 4].[All]" dimensionUniqueName="[Calificaciones]" displayFolder="" count="0" memberValueDatatype="5" unbalanced="0"/>
    <cacheHierarchy uniqueName="[Calificaciones].[Final 4]" caption="Final 4" attribute="1" defaultMemberUniqueName="[Calificaciones].[Final 4].[All]" allUniqueName="[Calificaciones].[Final 4].[All]" dimensionUniqueName="[Calificaciones]" displayFolder="" count="0" memberValueDatatype="20" unbalanced="0"/>
    <cacheHierarchy uniqueName="[Calificaciones].[Inicial 5]" caption="Inicial 5" attribute="1" defaultMemberUniqueName="[Calificaciones].[Inicial 5].[All]" allUniqueName="[Calificaciones].[Inicial 5].[All]" dimensionUniqueName="[Calificaciones]" displayFolder="" count="0" memberValueDatatype="20" unbalanced="0"/>
    <cacheHierarchy uniqueName="[Calificaciones].[Final 5]" caption="Final 5" attribute="1" defaultMemberUniqueName="[Calificaciones].[Final 5].[All]" allUniqueName="[Calificaciones].[Final 5].[All]" dimensionUniqueName="[Calificaciones]" displayFolder="" count="0" memberValueDatatype="20" unbalanced="0"/>
    <cacheHierarchy uniqueName="[Calificaciones].[Inicial 6]" caption="Inicial 6" attribute="1" defaultMemberUniqueName="[Calificaciones].[Inicial 6].[All]" allUniqueName="[Calificaciones].[Inicial 6].[All]" dimensionUniqueName="[Calificaciones]" displayFolder="" count="0" memberValueDatatype="5" unbalanced="0"/>
    <cacheHierarchy uniqueName="[Calificaciones].[Final 6]" caption="Final 6" attribute="1" defaultMemberUniqueName="[Calificaciones].[Final 6].[All]" allUniqueName="[Calificaciones].[Final 6].[All]" dimensionUniqueName="[Calificaciones]" displayFolder="" count="0" memberValueDatatype="20" unbalanced="0"/>
    <cacheHierarchy uniqueName="[Calificaciones].[Total Inicial]" caption="Total Inicial" attribute="1" defaultMemberUniqueName="[Calificaciones].[Total Inicial].[All]" allUniqueName="[Calificaciones].[Total Inicial].[All]" dimensionUniqueName="[Calificaciones]" displayFolder="" count="0" memberValueDatatype="5" unbalanced="0"/>
    <cacheHierarchy uniqueName="[Calificaciones].[Total Final]" caption="Total Final" attribute="1" defaultMemberUniqueName="[Calificaciones].[Total Final].[All]" allUniqueName="[Calificaciones].[Total Final].[All]" dimensionUniqueName="[Calificaciones]" displayFolder="" count="0" memberValueDatatype="20" unbalanced="0"/>
    <cacheHierarchy uniqueName="[Calificaciones].[Género]" caption="Género" attribute="1" defaultMemberUniqueName="[Calificaciones].[Género].[All]" allUniqueName="[Calificaciones].[Género].[All]" dimensionUniqueName="[Calificaciones]" displayFolder="" count="0" memberValueDatatype="130" unbalanced="0"/>
    <cacheHierarchy uniqueName="[Calificaciones].[Escolaridad]" caption="Escolaridad" attribute="1" defaultMemberUniqueName="[Calificaciones].[Escolaridad].[All]" allUniqueName="[Calificaciones].[Escolaridad].[All]" dimensionUniqueName="[Calificaciones]" displayFolder="" count="0" memberValueDatatype="130" unbalanced="0"/>
    <cacheHierarchy uniqueName="[Calificaciones].[Grupo Etáreo]" caption="Grupo Etáreo" attribute="1" defaultMemberUniqueName="[Calificaciones].[Grupo Etáreo].[All]" allUniqueName="[Calificaciones].[Grupo Etáreo].[All]" dimensionUniqueName="[Calificaciones]" displayFolder="" count="0" memberValueDatatype="130" unbalanced="0"/>
    <cacheHierarchy uniqueName="[Calificaciones].[Socio]" caption="Socio" attribute="1" defaultMemberUniqueName="[Calificaciones].[Socio].[All]" allUniqueName="[Calificaciones].[Socio].[All]" dimensionUniqueName="[Calificaciones]" displayFolder="" count="0" memberValueDatatype="130" unbalanced="0"/>
    <cacheHierarchy uniqueName="[Calificaciones].[Ini 1 real]" caption="Ini 1 real" attribute="1" defaultMemberUniqueName="[Calificaciones].[Ini 1 real].[All]" allUniqueName="[Calificaciones].[Ini 1 real].[All]" dimensionUniqueName="[Calificaciones]" displayFolder="" count="0" memberValueDatatype="130" unbalanced="0"/>
    <cacheHierarchy uniqueName="[Calificaciones].[Ini 2 real]" caption="Ini 2 real" attribute="1" defaultMemberUniqueName="[Calificaciones].[Ini 2 real].[All]" allUniqueName="[Calificaciones].[Ini 2 real].[All]" dimensionUniqueName="[Calificaciones]" displayFolder="" count="0" memberValueDatatype="130" unbalanced="0"/>
    <cacheHierarchy uniqueName="[Calificaciones].[Ini 3 real]" caption="Ini 3 real" attribute="1" defaultMemberUniqueName="[Calificaciones].[Ini 3 real].[All]" allUniqueName="[Calificaciones].[Ini 3 real].[All]" dimensionUniqueName="[Calificaciones]" displayFolder="" count="0" memberValueDatatype="130" unbalanced="0"/>
    <cacheHierarchy uniqueName="[Calificaciones].[Ini 4 real]" caption="Ini 4 real" attribute="1" defaultMemberUniqueName="[Calificaciones].[Ini 4 real].[All]" allUniqueName="[Calificaciones].[Ini 4 real].[All]" dimensionUniqueName="[Calificaciones]" displayFolder="" count="0" memberValueDatatype="130" unbalanced="0"/>
    <cacheHierarchy uniqueName="[Calificaciones].[Ini 5 real]" caption="Ini 5 real" attribute="1" defaultMemberUniqueName="[Calificaciones].[Ini 5 real].[All]" allUniqueName="[Calificaciones].[Ini 5 real].[All]" dimensionUniqueName="[Calificaciones]" displayFolder="" count="0" memberValueDatatype="130" unbalanced="0"/>
    <cacheHierarchy uniqueName="[Calificaciones].[Ini 6 real]" caption="Ini 6 real" attribute="1" defaultMemberUniqueName="[Calificaciones].[Ini 6 real].[All]" allUniqueName="[Calificaciones].[Ini 6 real].[All]" dimensionUniqueName="[Calificaciones]" displayFolder="" count="0" memberValueDatatype="130" unbalanced="0"/>
    <cacheHierarchy uniqueName="[Calificaciones].[Mínima Inicial]" caption="Mínima Inicial" attribute="1" defaultMemberUniqueName="[Calificaciones].[Mínima Inicial].[All]" allUniqueName="[Calificaciones].[Mínima Inicial].[All]" dimensionUniqueName="[Calificaciones]" displayFolder="" count="0" memberValueDatatype="20" unbalanced="0"/>
    <cacheHierarchy uniqueName="[Calificaciones].[Máxima Final]" caption="Máxima Final" attribute="1" defaultMemberUniqueName="[Calificaciones].[Máxima Final].[All]" allUniqueName="[Calificaciones].[Máxima Final].[All]" dimensionUniqueName="[Calificaciones]" displayFolder="" count="0" memberValueDatatype="20" unbalanced="0"/>
    <cacheHierarchy uniqueName="[Finalizacion].[Aula]" caption="Aula" attribute="1" defaultMemberUniqueName="[Finalizacion].[Aula].[All]" allUniqueName="[Finalizacion].[Aula].[All]" dimensionUniqueName="[Finalizacion]" displayFolder="" count="2" memberValueDatatype="20" unbalanced="0">
      <fieldsUsage count="2">
        <fieldUsage x="-1"/>
        <fieldUsage x="4"/>
      </fieldsUsage>
    </cacheHierarchy>
    <cacheHierarchy uniqueName="[Finalizacion].[Nombre]" caption="Nombre" attribute="1" defaultMemberUniqueName="[Finalizacion].[Nombre].[All]" allUniqueName="[Finalizacion].[Nombre].[All]" dimensionUniqueName="[Finalizacion]" displayFolder="" count="0" memberValueDatatype="130" unbalanced="0"/>
    <cacheHierarchy uniqueName="[Finalizacion].[Cédula]" caption="Cédula" attribute="1" defaultMemberUniqueName="[Finalizacion].[Cédula].[All]" allUniqueName="[Finalizacion].[Cédula].[All]" dimensionUniqueName="[Finalizacion]" displayFolder="" count="0" memberValueDatatype="130" unbalanced="0"/>
    <cacheHierarchy uniqueName="[Finalizacion].[Dirección de correo]" caption="Dirección de correo" attribute="1" defaultMemberUniqueName="[Finalizacion].[Dirección de correo].[All]" allUniqueName="[Finalizacion].[Dirección de correo].[All]" dimensionUniqueName="[Finalizacion]" displayFolder="" count="0" memberValueDatatype="130" unbalanced="0"/>
    <cacheHierarchy uniqueName="[Finalizacion].[Grupo]" caption="Grupo" attribute="1" defaultMemberUniqueName="[Finalizacion].[Grupo].[All]" allUniqueName="[Finalizacion].[Grupo].[All]" dimensionUniqueName="[Finalizacion]" displayFolder="" count="0" memberValueDatatype="130" unbalanced="0"/>
    <cacheHierarchy uniqueName="[Finalizacion].[Avance]" caption="Avance" attribute="1" defaultMemberUniqueName="[Finalizacion].[Avance].[All]" allUniqueName="[Finalizacion].[Avance].[All]" dimensionUniqueName="[Finalizacion]" displayFolder="" count="0" memberValueDatatype="5" unbalanced="0"/>
    <cacheHierarchy uniqueName="[Finalizacion].[Estatus]" caption="Estatus" attribute="1" defaultMemberUniqueName="[Finalizacion].[Estatus].[All]" allUniqueName="[Finalizacion].[Estatus].[All]" dimensionUniqueName="[Finalizacion]" displayFolder="" count="0" memberValueDatatype="130" unbalanced="0"/>
    <cacheHierarchy uniqueName="[Finalizacion].[Avance Curso 1]" caption="Avance Curso 1" attribute="1" defaultMemberUniqueName="[Finalizacion].[Avance Curso 1].[All]" allUniqueName="[Finalizacion].[Avance Curso 1].[All]" dimensionUniqueName="[Finalizacion]" displayFolder="" count="0" memberValueDatatype="5" unbalanced="0"/>
    <cacheHierarchy uniqueName="[Finalizacion].[Estatus Curso 1]" caption="Estatus Curso 1" attribute="1" defaultMemberUniqueName="[Finalizacion].[Estatus Curso 1].[All]" allUniqueName="[Finalizacion].[Estatus Curso 1].[All]" dimensionUniqueName="[Finalizacion]" displayFolder="" count="0" memberValueDatatype="130" unbalanced="0"/>
    <cacheHierarchy uniqueName="[Finalizacion].[Avance Curso 2]" caption="Avance Curso 2" attribute="1" defaultMemberUniqueName="[Finalizacion].[Avance Curso 2].[All]" allUniqueName="[Finalizacion].[Avance Curso 2].[All]" dimensionUniqueName="[Finalizacion]" displayFolder="" count="0" memberValueDatatype="5" unbalanced="0"/>
    <cacheHierarchy uniqueName="[Finalizacion].[Estatus Curso 2]" caption="Estatus Curso 2" attribute="1" defaultMemberUniqueName="[Finalizacion].[Estatus Curso 2].[All]" allUniqueName="[Finalizacion].[Estatus Curso 2].[All]" dimensionUniqueName="[Finalizacion]" displayFolder="" count="0" memberValueDatatype="130" unbalanced="0"/>
    <cacheHierarchy uniqueName="[Finalizacion].[Avance Curso 3]" caption="Avance Curso 3" attribute="1" defaultMemberUniqueName="[Finalizacion].[Avance Curso 3].[All]" allUniqueName="[Finalizacion].[Avance Curso 3].[All]" dimensionUniqueName="[Finalizacion]" displayFolder="" count="0" memberValueDatatype="5" unbalanced="0"/>
    <cacheHierarchy uniqueName="[Finalizacion].[Estatus Curso 3]" caption="Estatus Curso 3" attribute="1" defaultMemberUniqueName="[Finalizacion].[Estatus Curso 3].[All]" allUniqueName="[Finalizacion].[Estatus Curso 3].[All]" dimensionUniqueName="[Finalizacion]" displayFolder="" count="0" memberValueDatatype="130" unbalanced="0"/>
    <cacheHierarchy uniqueName="[Finalizacion].[Avance Curso 4]" caption="Avance Curso 4" attribute="1" defaultMemberUniqueName="[Finalizacion].[Avance Curso 4].[All]" allUniqueName="[Finalizacion].[Avance Curso 4].[All]" dimensionUniqueName="[Finalizacion]" displayFolder="" count="0" memberValueDatatype="5" unbalanced="0"/>
    <cacheHierarchy uniqueName="[Finalizacion].[Estatus Curso 4]" caption="Estatus Curso 4" attribute="1" defaultMemberUniqueName="[Finalizacion].[Estatus Curso 4].[All]" allUniqueName="[Finalizacion].[Estatus Curso 4].[All]" dimensionUniqueName="[Finalizacion]" displayFolder="" count="0" memberValueDatatype="130" unbalanced="0"/>
    <cacheHierarchy uniqueName="[Finalizacion].[Avance Curso 5]" caption="Avance Curso 5" attribute="1" defaultMemberUniqueName="[Finalizacion].[Avance Curso 5].[All]" allUniqueName="[Finalizacion].[Avance Curso 5].[All]" dimensionUniqueName="[Finalizacion]" displayFolder="" count="0" memberValueDatatype="5" unbalanced="0"/>
    <cacheHierarchy uniqueName="[Finalizacion].[Estatus Curso 5]" caption="Estatus Curso 5" attribute="1" defaultMemberUniqueName="[Finalizacion].[Estatus Curso 5].[All]" allUniqueName="[Finalizacion].[Estatus Curso 5].[All]" dimensionUniqueName="[Finalizacion]" displayFolder="" count="0" memberValueDatatype="130" unbalanced="0"/>
    <cacheHierarchy uniqueName="[Finalizacion].[Avance Curso 6]" caption="Avance Curso 6" attribute="1" defaultMemberUniqueName="[Finalizacion].[Avance Curso 6].[All]" allUniqueName="[Finalizacion].[Avance Curso 6].[All]" dimensionUniqueName="[Finalizacion]" displayFolder="" count="0" memberValueDatatype="5" unbalanced="0"/>
    <cacheHierarchy uniqueName="[Finalizacion].[Estatus Curso 6]" caption="Estatus Curso 6" attribute="1" defaultMemberUniqueName="[Finalizacion].[Estatus Curso 6].[All]" allUniqueName="[Finalizacion].[Estatus Curso 6].[All]" dimensionUniqueName="[Finalizacion]" displayFolder="" count="0" memberValueDatatype="130" unbalanced="0"/>
    <cacheHierarchy uniqueName="[Finalizacion].[Género]" caption="Género" attribute="1" defaultMemberUniqueName="[Finalizacion].[Género].[All]" allUniqueName="[Finalizacion].[Género].[All]" dimensionUniqueName="[Finalizacion]" displayFolder="" count="2" memberValueDatatype="130" unbalanced="0">
      <fieldsUsage count="2">
        <fieldUsage x="-1"/>
        <fieldUsage x="0"/>
      </fieldsUsage>
    </cacheHierarchy>
    <cacheHierarchy uniqueName="[Finalizacion].[Escolaridad]" caption="Escolaridad" attribute="1" defaultMemberUniqueName="[Finalizacion].[Escolaridad].[All]" allUniqueName="[Finalizacion].[Escolaridad].[All]" dimensionUniqueName="[Finalizacion]" displayFolder="" count="0" memberValueDatatype="130" unbalanced="0"/>
    <cacheHierarchy uniqueName="[Finalizacion].[Grupo Etáreo]" caption="Grupo Etáreo" attribute="1" defaultMemberUniqueName="[Finalizacion].[Grupo Etáreo].[All]" allUniqueName="[Finalizacion].[Grupo Etáreo].[All]" dimensionUniqueName="[Finalizacion]" displayFolder="" count="0" memberValueDatatype="130" unbalanced="0"/>
    <cacheHierarchy uniqueName="[Finalizacion].[Socio]" caption="Socio" attribute="1" defaultMemberUniqueName="[Finalizacion].[Socio].[All]" allUniqueName="[Finalizacion].[Socio].[All]" dimensionUniqueName="[Finalizacion]" displayFolder="" count="2" memberValueDatatype="130" unbalanced="0">
      <fieldsUsage count="2">
        <fieldUsage x="-1"/>
        <fieldUsage x="5"/>
      </fieldsUsage>
    </cacheHierarchy>
    <cacheHierarchy uniqueName="[Finalizacion].[Maximo alcanzado]" caption="Maximo alcanzado" attribute="1" defaultMemberUniqueName="[Finalizacion].[Maximo alcanzado].[All]" allUniqueName="[Finalizacion].[Maximo alcanzado].[All]" dimensionUniqueName="[Finalizacion]" displayFolder="" count="0" memberValueDatatype="5" unbalanced="0"/>
    <cacheHierarchy uniqueName="[Finalizacion].[Estatus maximo]" caption="Estatus maximo" attribute="1" defaultMemberUniqueName="[Finalizacion].[Estatus maximo].[All]" allUniqueName="[Finalizacion].[Estatus maximo].[All]" dimensionUniqueName="[Finalizacion]" displayFolder="" count="2" memberValueDatatype="130" unbalanced="0">
      <fieldsUsage count="2">
        <fieldUsage x="-1"/>
        <fieldUsage x="1"/>
      </fieldsUsage>
    </cacheHierarchy>
    <cacheHierarchy uniqueName="[Finalizacion].[Cursos en curso]" caption="Cursos en curso" attribute="1" defaultMemberUniqueName="[Finalizacion].[Cursos en curso].[All]" allUniqueName="[Finalizacion].[Cursos en curso].[All]" dimensionUniqueName="[Finalizacion]" displayFolder="" count="0" memberValueDatatype="20" unbalanced="0"/>
    <cacheHierarchy uniqueName="[Finalizacion].[Cursos Finalizados]" caption="Cursos Finalizados" attribute="1" defaultMemberUniqueName="[Finalizacion].[Cursos Finalizados].[All]" allUniqueName="[Finalizacion].[Cursos Finalizados].[All]" dimensionUniqueName="[Finalizacion]" displayFolder="" count="2" memberValueDatatype="20" unbalanced="0">
      <fieldsUsage count="2">
        <fieldUsage x="-1"/>
        <fieldUsage x="3"/>
      </fieldsUsage>
    </cacheHierarchy>
    <cacheHierarchy uniqueName="[Measures].[__XL_Count Finalizacion]" caption="__XL_Count Finalizacion" measure="1" displayFolder="" measureGroup="Finalizacion" count="0" hidden="1"/>
    <cacheHierarchy uniqueName="[Measures].[__XL_Count Calificaciones]" caption="__XL_Count Calificaciones" measure="1" displayFolder="" measureGroup="Calificaciones" count="0" hidden="1"/>
    <cacheHierarchy uniqueName="[Measures].[__No measures defined]" caption="__No measures defined" measure="1" displayFolder="" count="0" hidden="1"/>
    <cacheHierarchy uniqueName="[Measures].[Recuento de Cédula]" caption="Recuento de Cédula" measure="1" displayFolder="" measureGroup="Finalizacion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Inicial 1]" caption="Suma de Inicial 1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Final 1]" caption="Suma de Final 1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Inicial 2]" caption="Suma de Inicial 2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Final 2]" caption="Suma de Final 2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Inicial 3]" caption="Suma de Inicial 3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Final 3]" caption="Suma de Final 3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Inicial 4]" caption="Suma de Inicial 4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Final 4]" caption="Suma de Final 4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Inicial 5]" caption="Suma de Inicial 5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Final 5]" caption="Suma de Final 5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Inicial 6]" caption="Suma de Inicial 6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Final 6]" caption="Suma de Final 6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Total Inicial]" caption="Suma de Total Inicial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Total Final]" caption="Suma de Total Final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Dummy0" caption="Aula" measure="1" count="0">
      <extLst>
        <ext xmlns:x14="http://schemas.microsoft.com/office/spreadsheetml/2009/9/main" uri="{8CF416AD-EC4C-4aba-99F5-12A058AE0983}">
          <x14:cacheHierarchy ignore="1"/>
        </ext>
      </extLst>
    </cacheHierarchy>
    <cacheHierarchy uniqueName="Dummy1" caption="Aula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3">
    <dimension name="Calificaciones" uniqueName="[Calificaciones]" caption="Calificaciones"/>
    <dimension name="Finalizacion" uniqueName="[Finalizacion]" caption="Finalizacion"/>
    <dimension measure="1" name="Measures" uniqueName="[Measures]" caption="Measures"/>
  </dimensions>
  <measureGroups count="2">
    <measureGroup name="Calificaciones" caption="Calificaciones"/>
    <measureGroup name="Finalizacion" caption="Finalizacion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saveData="0" refreshedBy="Daniel Chiriboga" refreshedDate="44567.771208449078" backgroundQuery="1" createdVersion="7" refreshedVersion="7" minRefreshableVersion="3" recordCount="0" supportSubquery="1" supportAdvancedDrill="1">
  <cacheSource type="external" connectionId="1"/>
  <cacheFields count="8">
    <cacheField name="[Finalizacion].[Estatus maximo].[Estatus maximo]" caption="Estatus maximo" numFmtId="0" hierarchy="55" level="1">
      <sharedItems count="2">
        <s v="En Curso"/>
        <s v="Finalizado"/>
      </sharedItems>
    </cacheField>
    <cacheField name="[Measures].[Recuento de Cédula]" caption="Recuento de Cédula" numFmtId="0" hierarchy="61" level="32767"/>
    <cacheField name="[Finalizacion].[Grupo Etáreo].[Grupo Etáreo]" caption="Grupo Etáreo" numFmtId="0" hierarchy="52" level="1">
      <sharedItems count="4">
        <s v="Adultos"/>
        <s v="Jóvenes de 18-29 años"/>
        <s v="Menores de edad"/>
        <s v="n/a"/>
      </sharedItems>
    </cacheField>
    <cacheField name="[Finalizacion].[Género].[Género]" caption="Género" numFmtId="0" hierarchy="50" level="1">
      <sharedItems count="3">
        <s v="Femenino"/>
        <s v="Masculino"/>
        <s v="n/a"/>
      </sharedItems>
    </cacheField>
    <cacheField name="[Finalizacion].[Aula].[Aula]" caption="Aula" numFmtId="0" hierarchy="31" level="1">
      <sharedItems containsSemiMixedTypes="0" containsNonDate="0" containsString="0"/>
    </cacheField>
    <cacheField name="[Finalizacion].[Socio].[Socio]" caption="Socio" numFmtId="0" hierarchy="53" level="1">
      <sharedItems containsSemiMixedTypes="0" containsNonDate="0" containsString="0"/>
    </cacheField>
    <cacheField name="Dummy0" numFmtId="0" hierarchy="76" level="32767">
      <extLst>
        <ext xmlns:x14="http://schemas.microsoft.com/office/spreadsheetml/2009/9/main" uri="{63CAB8AC-B538-458d-9737-405883B0398D}">
          <x14:cacheField ignore="1"/>
        </ext>
      </extLst>
    </cacheField>
    <cacheField name="Dummy1" numFmtId="0" hierarchy="77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78">
    <cacheHierarchy uniqueName="[Calificaciones].[Aula]" caption="Aula" attribute="1" defaultMemberUniqueName="[Calificaciones].[Aula].[All]" allUniqueName="[Calificaciones].[Aula].[All]" dimensionUniqueName="[Calificaciones]" displayFolder="" count="0" memberValueDatatype="20" unbalanced="0"/>
    <cacheHierarchy uniqueName="[Calificaciones].[Nombre]" caption="Nombre" attribute="1" defaultMemberUniqueName="[Calificaciones].[Nombre].[All]" allUniqueName="[Calificaciones].[Nombre].[All]" dimensionUniqueName="[Calificaciones]" displayFolder="" count="0" memberValueDatatype="130" unbalanced="0"/>
    <cacheHierarchy uniqueName="[Calificaciones].[Apellido(s)]" caption="Apellido(s)" attribute="1" defaultMemberUniqueName="[Calificaciones].[Apellido(s)].[All]" allUniqueName="[Calificaciones].[Apellido(s)].[All]" dimensionUniqueName="[Calificaciones]" displayFolder="" count="0" memberValueDatatype="130" unbalanced="0"/>
    <cacheHierarchy uniqueName="[Calificaciones].[Dirección de correo]" caption="Dirección de correo" attribute="1" defaultMemberUniqueName="[Calificaciones].[Dirección de correo].[All]" allUniqueName="[Calificaciones].[Dirección de correo].[All]" dimensionUniqueName="[Calificaciones]" displayFolder="" count="0" memberValueDatatype="130" unbalanced="0"/>
    <cacheHierarchy uniqueName="[Calificaciones].[Cédula]" caption="Cédula" attribute="1" defaultMemberUniqueName="[Calificaciones].[Cédula].[All]" allUniqueName="[Calificaciones].[Cédula].[All]" dimensionUniqueName="[Calificaciones]" displayFolder="" count="0" memberValueDatatype="130" unbalanced="0"/>
    <cacheHierarchy uniqueName="[Calificaciones].[Inicial 1]" caption="Inicial 1" attribute="1" defaultMemberUniqueName="[Calificaciones].[Inicial 1].[All]" allUniqueName="[Calificaciones].[Inicial 1].[All]" dimensionUniqueName="[Calificaciones]" displayFolder="" count="0" memberValueDatatype="20" unbalanced="0"/>
    <cacheHierarchy uniqueName="[Calificaciones].[Final 1]" caption="Final 1" attribute="1" defaultMemberUniqueName="[Calificaciones].[Final 1].[All]" allUniqueName="[Calificaciones].[Final 1].[All]" dimensionUniqueName="[Calificaciones]" displayFolder="" count="0" memberValueDatatype="20" unbalanced="0"/>
    <cacheHierarchy uniqueName="[Calificaciones].[Inicial 2]" caption="Inicial 2" attribute="1" defaultMemberUniqueName="[Calificaciones].[Inicial 2].[All]" allUniqueName="[Calificaciones].[Inicial 2].[All]" dimensionUniqueName="[Calificaciones]" displayFolder="" count="0" memberValueDatatype="20" unbalanced="0"/>
    <cacheHierarchy uniqueName="[Calificaciones].[Final 2]" caption="Final 2" attribute="1" defaultMemberUniqueName="[Calificaciones].[Final 2].[All]" allUniqueName="[Calificaciones].[Final 2].[All]" dimensionUniqueName="[Calificaciones]" displayFolder="" count="0" memberValueDatatype="20" unbalanced="0"/>
    <cacheHierarchy uniqueName="[Calificaciones].[Inicial 3]" caption="Inicial 3" attribute="1" defaultMemberUniqueName="[Calificaciones].[Inicial 3].[All]" allUniqueName="[Calificaciones].[Inicial 3].[All]" dimensionUniqueName="[Calificaciones]" displayFolder="" count="0" memberValueDatatype="20" unbalanced="0"/>
    <cacheHierarchy uniqueName="[Calificaciones].[Final 3]" caption="Final 3" attribute="1" defaultMemberUniqueName="[Calificaciones].[Final 3].[All]" allUniqueName="[Calificaciones].[Final 3].[All]" dimensionUniqueName="[Calificaciones]" displayFolder="" count="0" memberValueDatatype="20" unbalanced="0"/>
    <cacheHierarchy uniqueName="[Calificaciones].[Inicial 4]" caption="Inicial 4" attribute="1" defaultMemberUniqueName="[Calificaciones].[Inicial 4].[All]" allUniqueName="[Calificaciones].[Inicial 4].[All]" dimensionUniqueName="[Calificaciones]" displayFolder="" count="0" memberValueDatatype="5" unbalanced="0"/>
    <cacheHierarchy uniqueName="[Calificaciones].[Final 4]" caption="Final 4" attribute="1" defaultMemberUniqueName="[Calificaciones].[Final 4].[All]" allUniqueName="[Calificaciones].[Final 4].[All]" dimensionUniqueName="[Calificaciones]" displayFolder="" count="0" memberValueDatatype="20" unbalanced="0"/>
    <cacheHierarchy uniqueName="[Calificaciones].[Inicial 5]" caption="Inicial 5" attribute="1" defaultMemberUniqueName="[Calificaciones].[Inicial 5].[All]" allUniqueName="[Calificaciones].[Inicial 5].[All]" dimensionUniqueName="[Calificaciones]" displayFolder="" count="0" memberValueDatatype="20" unbalanced="0"/>
    <cacheHierarchy uniqueName="[Calificaciones].[Final 5]" caption="Final 5" attribute="1" defaultMemberUniqueName="[Calificaciones].[Final 5].[All]" allUniqueName="[Calificaciones].[Final 5].[All]" dimensionUniqueName="[Calificaciones]" displayFolder="" count="0" memberValueDatatype="20" unbalanced="0"/>
    <cacheHierarchy uniqueName="[Calificaciones].[Inicial 6]" caption="Inicial 6" attribute="1" defaultMemberUniqueName="[Calificaciones].[Inicial 6].[All]" allUniqueName="[Calificaciones].[Inicial 6].[All]" dimensionUniqueName="[Calificaciones]" displayFolder="" count="0" memberValueDatatype="5" unbalanced="0"/>
    <cacheHierarchy uniqueName="[Calificaciones].[Final 6]" caption="Final 6" attribute="1" defaultMemberUniqueName="[Calificaciones].[Final 6].[All]" allUniqueName="[Calificaciones].[Final 6].[All]" dimensionUniqueName="[Calificaciones]" displayFolder="" count="0" memberValueDatatype="20" unbalanced="0"/>
    <cacheHierarchy uniqueName="[Calificaciones].[Total Inicial]" caption="Total Inicial" attribute="1" defaultMemberUniqueName="[Calificaciones].[Total Inicial].[All]" allUniqueName="[Calificaciones].[Total Inicial].[All]" dimensionUniqueName="[Calificaciones]" displayFolder="" count="0" memberValueDatatype="5" unbalanced="0"/>
    <cacheHierarchy uniqueName="[Calificaciones].[Total Final]" caption="Total Final" attribute="1" defaultMemberUniqueName="[Calificaciones].[Total Final].[All]" allUniqueName="[Calificaciones].[Total Final].[All]" dimensionUniqueName="[Calificaciones]" displayFolder="" count="0" memberValueDatatype="20" unbalanced="0"/>
    <cacheHierarchy uniqueName="[Calificaciones].[Género]" caption="Género" attribute="1" defaultMemberUniqueName="[Calificaciones].[Género].[All]" allUniqueName="[Calificaciones].[Género].[All]" dimensionUniqueName="[Calificaciones]" displayFolder="" count="0" memberValueDatatype="130" unbalanced="0"/>
    <cacheHierarchy uniqueName="[Calificaciones].[Escolaridad]" caption="Escolaridad" attribute="1" defaultMemberUniqueName="[Calificaciones].[Escolaridad].[All]" allUniqueName="[Calificaciones].[Escolaridad].[All]" dimensionUniqueName="[Calificaciones]" displayFolder="" count="0" memberValueDatatype="130" unbalanced="0"/>
    <cacheHierarchy uniqueName="[Calificaciones].[Grupo Etáreo]" caption="Grupo Etáreo" attribute="1" defaultMemberUniqueName="[Calificaciones].[Grupo Etáreo].[All]" allUniqueName="[Calificaciones].[Grupo Etáreo].[All]" dimensionUniqueName="[Calificaciones]" displayFolder="" count="0" memberValueDatatype="130" unbalanced="0"/>
    <cacheHierarchy uniqueName="[Calificaciones].[Socio]" caption="Socio" attribute="1" defaultMemberUniqueName="[Calificaciones].[Socio].[All]" allUniqueName="[Calificaciones].[Socio].[All]" dimensionUniqueName="[Calificaciones]" displayFolder="" count="0" memberValueDatatype="130" unbalanced="0"/>
    <cacheHierarchy uniqueName="[Calificaciones].[Ini 1 real]" caption="Ini 1 real" attribute="1" defaultMemberUniqueName="[Calificaciones].[Ini 1 real].[All]" allUniqueName="[Calificaciones].[Ini 1 real].[All]" dimensionUniqueName="[Calificaciones]" displayFolder="" count="0" memberValueDatatype="130" unbalanced="0"/>
    <cacheHierarchy uniqueName="[Calificaciones].[Ini 2 real]" caption="Ini 2 real" attribute="1" defaultMemberUniqueName="[Calificaciones].[Ini 2 real].[All]" allUniqueName="[Calificaciones].[Ini 2 real].[All]" dimensionUniqueName="[Calificaciones]" displayFolder="" count="0" memberValueDatatype="130" unbalanced="0"/>
    <cacheHierarchy uniqueName="[Calificaciones].[Ini 3 real]" caption="Ini 3 real" attribute="1" defaultMemberUniqueName="[Calificaciones].[Ini 3 real].[All]" allUniqueName="[Calificaciones].[Ini 3 real].[All]" dimensionUniqueName="[Calificaciones]" displayFolder="" count="0" memberValueDatatype="130" unbalanced="0"/>
    <cacheHierarchy uniqueName="[Calificaciones].[Ini 4 real]" caption="Ini 4 real" attribute="1" defaultMemberUniqueName="[Calificaciones].[Ini 4 real].[All]" allUniqueName="[Calificaciones].[Ini 4 real].[All]" dimensionUniqueName="[Calificaciones]" displayFolder="" count="0" memberValueDatatype="130" unbalanced="0"/>
    <cacheHierarchy uniqueName="[Calificaciones].[Ini 5 real]" caption="Ini 5 real" attribute="1" defaultMemberUniqueName="[Calificaciones].[Ini 5 real].[All]" allUniqueName="[Calificaciones].[Ini 5 real].[All]" dimensionUniqueName="[Calificaciones]" displayFolder="" count="0" memberValueDatatype="130" unbalanced="0"/>
    <cacheHierarchy uniqueName="[Calificaciones].[Ini 6 real]" caption="Ini 6 real" attribute="1" defaultMemberUniqueName="[Calificaciones].[Ini 6 real].[All]" allUniqueName="[Calificaciones].[Ini 6 real].[All]" dimensionUniqueName="[Calificaciones]" displayFolder="" count="0" memberValueDatatype="130" unbalanced="0"/>
    <cacheHierarchy uniqueName="[Calificaciones].[Mínima Inicial]" caption="Mínima Inicial" attribute="1" defaultMemberUniqueName="[Calificaciones].[Mínima Inicial].[All]" allUniqueName="[Calificaciones].[Mínima Inicial].[All]" dimensionUniqueName="[Calificaciones]" displayFolder="" count="0" memberValueDatatype="20" unbalanced="0"/>
    <cacheHierarchy uniqueName="[Calificaciones].[Máxima Final]" caption="Máxima Final" attribute="1" defaultMemberUniqueName="[Calificaciones].[Máxima Final].[All]" allUniqueName="[Calificaciones].[Máxima Final].[All]" dimensionUniqueName="[Calificaciones]" displayFolder="" count="0" memberValueDatatype="20" unbalanced="0"/>
    <cacheHierarchy uniqueName="[Finalizacion].[Aula]" caption="Aula" attribute="1" defaultMemberUniqueName="[Finalizacion].[Aula].[All]" allUniqueName="[Finalizacion].[Aula].[All]" dimensionUniqueName="[Finalizacion]" displayFolder="" count="2" memberValueDatatype="20" unbalanced="0">
      <fieldsUsage count="2">
        <fieldUsage x="-1"/>
        <fieldUsage x="4"/>
      </fieldsUsage>
    </cacheHierarchy>
    <cacheHierarchy uniqueName="[Finalizacion].[Nombre]" caption="Nombre" attribute="1" defaultMemberUniqueName="[Finalizacion].[Nombre].[All]" allUniqueName="[Finalizacion].[Nombre].[All]" dimensionUniqueName="[Finalizacion]" displayFolder="" count="0" memberValueDatatype="130" unbalanced="0"/>
    <cacheHierarchy uniqueName="[Finalizacion].[Cédula]" caption="Cédula" attribute="1" defaultMemberUniqueName="[Finalizacion].[Cédula].[All]" allUniqueName="[Finalizacion].[Cédula].[All]" dimensionUniqueName="[Finalizacion]" displayFolder="" count="0" memberValueDatatype="130" unbalanced="0"/>
    <cacheHierarchy uniqueName="[Finalizacion].[Dirección de correo]" caption="Dirección de correo" attribute="1" defaultMemberUniqueName="[Finalizacion].[Dirección de correo].[All]" allUniqueName="[Finalizacion].[Dirección de correo].[All]" dimensionUniqueName="[Finalizacion]" displayFolder="" count="0" memberValueDatatype="130" unbalanced="0"/>
    <cacheHierarchy uniqueName="[Finalizacion].[Grupo]" caption="Grupo" attribute="1" defaultMemberUniqueName="[Finalizacion].[Grupo].[All]" allUniqueName="[Finalizacion].[Grupo].[All]" dimensionUniqueName="[Finalizacion]" displayFolder="" count="0" memberValueDatatype="130" unbalanced="0"/>
    <cacheHierarchy uniqueName="[Finalizacion].[Avance]" caption="Avance" attribute="1" defaultMemberUniqueName="[Finalizacion].[Avance].[All]" allUniqueName="[Finalizacion].[Avance].[All]" dimensionUniqueName="[Finalizacion]" displayFolder="" count="0" memberValueDatatype="5" unbalanced="0"/>
    <cacheHierarchy uniqueName="[Finalizacion].[Estatus]" caption="Estatus" attribute="1" defaultMemberUniqueName="[Finalizacion].[Estatus].[All]" allUniqueName="[Finalizacion].[Estatus].[All]" dimensionUniqueName="[Finalizacion]" displayFolder="" count="0" memberValueDatatype="130" unbalanced="0"/>
    <cacheHierarchy uniqueName="[Finalizacion].[Avance Curso 1]" caption="Avance Curso 1" attribute="1" defaultMemberUniqueName="[Finalizacion].[Avance Curso 1].[All]" allUniqueName="[Finalizacion].[Avance Curso 1].[All]" dimensionUniqueName="[Finalizacion]" displayFolder="" count="0" memberValueDatatype="5" unbalanced="0"/>
    <cacheHierarchy uniqueName="[Finalizacion].[Estatus Curso 1]" caption="Estatus Curso 1" attribute="1" defaultMemberUniqueName="[Finalizacion].[Estatus Curso 1].[All]" allUniqueName="[Finalizacion].[Estatus Curso 1].[All]" dimensionUniqueName="[Finalizacion]" displayFolder="" count="0" memberValueDatatype="130" unbalanced="0"/>
    <cacheHierarchy uniqueName="[Finalizacion].[Avance Curso 2]" caption="Avance Curso 2" attribute="1" defaultMemberUniqueName="[Finalizacion].[Avance Curso 2].[All]" allUniqueName="[Finalizacion].[Avance Curso 2].[All]" dimensionUniqueName="[Finalizacion]" displayFolder="" count="0" memberValueDatatype="5" unbalanced="0"/>
    <cacheHierarchy uniqueName="[Finalizacion].[Estatus Curso 2]" caption="Estatus Curso 2" attribute="1" defaultMemberUniqueName="[Finalizacion].[Estatus Curso 2].[All]" allUniqueName="[Finalizacion].[Estatus Curso 2].[All]" dimensionUniqueName="[Finalizacion]" displayFolder="" count="0" memberValueDatatype="130" unbalanced="0"/>
    <cacheHierarchy uniqueName="[Finalizacion].[Avance Curso 3]" caption="Avance Curso 3" attribute="1" defaultMemberUniqueName="[Finalizacion].[Avance Curso 3].[All]" allUniqueName="[Finalizacion].[Avance Curso 3].[All]" dimensionUniqueName="[Finalizacion]" displayFolder="" count="0" memberValueDatatype="5" unbalanced="0"/>
    <cacheHierarchy uniqueName="[Finalizacion].[Estatus Curso 3]" caption="Estatus Curso 3" attribute="1" defaultMemberUniqueName="[Finalizacion].[Estatus Curso 3].[All]" allUniqueName="[Finalizacion].[Estatus Curso 3].[All]" dimensionUniqueName="[Finalizacion]" displayFolder="" count="0" memberValueDatatype="130" unbalanced="0"/>
    <cacheHierarchy uniqueName="[Finalizacion].[Avance Curso 4]" caption="Avance Curso 4" attribute="1" defaultMemberUniqueName="[Finalizacion].[Avance Curso 4].[All]" allUniqueName="[Finalizacion].[Avance Curso 4].[All]" dimensionUniqueName="[Finalizacion]" displayFolder="" count="0" memberValueDatatype="5" unbalanced="0"/>
    <cacheHierarchy uniqueName="[Finalizacion].[Estatus Curso 4]" caption="Estatus Curso 4" attribute="1" defaultMemberUniqueName="[Finalizacion].[Estatus Curso 4].[All]" allUniqueName="[Finalizacion].[Estatus Curso 4].[All]" dimensionUniqueName="[Finalizacion]" displayFolder="" count="0" memberValueDatatype="130" unbalanced="0"/>
    <cacheHierarchy uniqueName="[Finalizacion].[Avance Curso 5]" caption="Avance Curso 5" attribute="1" defaultMemberUniqueName="[Finalizacion].[Avance Curso 5].[All]" allUniqueName="[Finalizacion].[Avance Curso 5].[All]" dimensionUniqueName="[Finalizacion]" displayFolder="" count="0" memberValueDatatype="5" unbalanced="0"/>
    <cacheHierarchy uniqueName="[Finalizacion].[Estatus Curso 5]" caption="Estatus Curso 5" attribute="1" defaultMemberUniqueName="[Finalizacion].[Estatus Curso 5].[All]" allUniqueName="[Finalizacion].[Estatus Curso 5].[All]" dimensionUniqueName="[Finalizacion]" displayFolder="" count="0" memberValueDatatype="130" unbalanced="0"/>
    <cacheHierarchy uniqueName="[Finalizacion].[Avance Curso 6]" caption="Avance Curso 6" attribute="1" defaultMemberUniqueName="[Finalizacion].[Avance Curso 6].[All]" allUniqueName="[Finalizacion].[Avance Curso 6].[All]" dimensionUniqueName="[Finalizacion]" displayFolder="" count="0" memberValueDatatype="5" unbalanced="0"/>
    <cacheHierarchy uniqueName="[Finalizacion].[Estatus Curso 6]" caption="Estatus Curso 6" attribute="1" defaultMemberUniqueName="[Finalizacion].[Estatus Curso 6].[All]" allUniqueName="[Finalizacion].[Estatus Curso 6].[All]" dimensionUniqueName="[Finalizacion]" displayFolder="" count="0" memberValueDatatype="130" unbalanced="0"/>
    <cacheHierarchy uniqueName="[Finalizacion].[Género]" caption="Género" attribute="1" defaultMemberUniqueName="[Finalizacion].[Género].[All]" allUniqueName="[Finalizacion].[Género].[All]" dimensionUniqueName="[Finalizacion]" displayFolder="" count="2" memberValueDatatype="130" unbalanced="0">
      <fieldsUsage count="2">
        <fieldUsage x="-1"/>
        <fieldUsage x="3"/>
      </fieldsUsage>
    </cacheHierarchy>
    <cacheHierarchy uniqueName="[Finalizacion].[Escolaridad]" caption="Escolaridad" attribute="1" defaultMemberUniqueName="[Finalizacion].[Escolaridad].[All]" allUniqueName="[Finalizacion].[Escolaridad].[All]" dimensionUniqueName="[Finalizacion]" displayFolder="" count="0" memberValueDatatype="130" unbalanced="0"/>
    <cacheHierarchy uniqueName="[Finalizacion].[Grupo Etáreo]" caption="Grupo Etáreo" attribute="1" defaultMemberUniqueName="[Finalizacion].[Grupo Etáreo].[All]" allUniqueName="[Finalizacion].[Grupo Etáreo].[All]" dimensionUniqueName="[Finalizacion]" displayFolder="" count="2" memberValueDatatype="130" unbalanced="0">
      <fieldsUsage count="2">
        <fieldUsage x="-1"/>
        <fieldUsage x="2"/>
      </fieldsUsage>
    </cacheHierarchy>
    <cacheHierarchy uniqueName="[Finalizacion].[Socio]" caption="Socio" attribute="1" defaultMemberUniqueName="[Finalizacion].[Socio].[All]" allUniqueName="[Finalizacion].[Socio].[All]" dimensionUniqueName="[Finalizacion]" displayFolder="" count="2" memberValueDatatype="130" unbalanced="0">
      <fieldsUsage count="2">
        <fieldUsage x="-1"/>
        <fieldUsage x="5"/>
      </fieldsUsage>
    </cacheHierarchy>
    <cacheHierarchy uniqueName="[Finalizacion].[Maximo alcanzado]" caption="Maximo alcanzado" attribute="1" defaultMemberUniqueName="[Finalizacion].[Maximo alcanzado].[All]" allUniqueName="[Finalizacion].[Maximo alcanzado].[All]" dimensionUniqueName="[Finalizacion]" displayFolder="" count="0" memberValueDatatype="5" unbalanced="0"/>
    <cacheHierarchy uniqueName="[Finalizacion].[Estatus maximo]" caption="Estatus maximo" attribute="1" defaultMemberUniqueName="[Finalizacion].[Estatus maximo].[All]" allUniqueName="[Finalizacion].[Estatus maximo].[All]" dimensionUniqueName="[Finalizacion]" displayFolder="" count="2" memberValueDatatype="130" unbalanced="0">
      <fieldsUsage count="2">
        <fieldUsage x="-1"/>
        <fieldUsage x="0"/>
      </fieldsUsage>
    </cacheHierarchy>
    <cacheHierarchy uniqueName="[Finalizacion].[Cursos en curso]" caption="Cursos en curso" attribute="1" defaultMemberUniqueName="[Finalizacion].[Cursos en curso].[All]" allUniqueName="[Finalizacion].[Cursos en curso].[All]" dimensionUniqueName="[Finalizacion]" displayFolder="" count="0" memberValueDatatype="20" unbalanced="0"/>
    <cacheHierarchy uniqueName="[Finalizacion].[Cursos Finalizados]" caption="Cursos Finalizados" attribute="1" defaultMemberUniqueName="[Finalizacion].[Cursos Finalizados].[All]" allUniqueName="[Finalizacion].[Cursos Finalizados].[All]" dimensionUniqueName="[Finalizacion]" displayFolder="" count="0" memberValueDatatype="20" unbalanced="0"/>
    <cacheHierarchy uniqueName="[Measures].[__XL_Count Finalizacion]" caption="__XL_Count Finalizacion" measure="1" displayFolder="" measureGroup="Finalizacion" count="0" hidden="1"/>
    <cacheHierarchy uniqueName="[Measures].[__XL_Count Calificaciones]" caption="__XL_Count Calificaciones" measure="1" displayFolder="" measureGroup="Calificaciones" count="0" hidden="1"/>
    <cacheHierarchy uniqueName="[Measures].[__No measures defined]" caption="__No measures defined" measure="1" displayFolder="" count="0" hidden="1"/>
    <cacheHierarchy uniqueName="[Measures].[Recuento de Cédula]" caption="Recuento de Cédula" measure="1" displayFolder="" measureGroup="Finalizacio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Inicial 1]" caption="Suma de Inicial 1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Final 1]" caption="Suma de Final 1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Inicial 2]" caption="Suma de Inicial 2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Final 2]" caption="Suma de Final 2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Inicial 3]" caption="Suma de Inicial 3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Final 3]" caption="Suma de Final 3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Inicial 4]" caption="Suma de Inicial 4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Final 4]" caption="Suma de Final 4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Inicial 5]" caption="Suma de Inicial 5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Final 5]" caption="Suma de Final 5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Inicial 6]" caption="Suma de Inicial 6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Final 6]" caption="Suma de Final 6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Total Inicial]" caption="Suma de Total Inicial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Total Final]" caption="Suma de Total Final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Dummy0" caption="Aula" measure="1" count="0">
      <extLst>
        <ext xmlns:x14="http://schemas.microsoft.com/office/spreadsheetml/2009/9/main" uri="{8CF416AD-EC4C-4aba-99F5-12A058AE0983}">
          <x14:cacheHierarchy ignore="1"/>
        </ext>
      </extLst>
    </cacheHierarchy>
    <cacheHierarchy uniqueName="Dummy1" caption="Aula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3">
    <dimension name="Calificaciones" uniqueName="[Calificaciones]" caption="Calificaciones"/>
    <dimension name="Finalizacion" uniqueName="[Finalizacion]" caption="Finalizacion"/>
    <dimension measure="1" name="Measures" uniqueName="[Measures]" caption="Measures"/>
  </dimensions>
  <measureGroups count="2">
    <measureGroup name="Calificaciones" caption="Calificaciones"/>
    <measureGroup name="Finalizacion" caption="Finalizacion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Daniel Chiriboga" refreshedDate="44567.771184953701" backgroundQuery="1" createdVersion="7" refreshedVersion="7" minRefreshableVersion="3" recordCount="0" supportSubquery="1" supportAdvancedDrill="1">
  <cacheSource type="external" connectionId="1"/>
  <cacheFields count="6">
    <cacheField name="[Finalizacion].[Estatus maximo].[Estatus maximo]" caption="Estatus maximo" numFmtId="0" hierarchy="55" level="1">
      <sharedItems count="2">
        <s v="En Curso"/>
        <s v="Finalizado"/>
      </sharedItems>
    </cacheField>
    <cacheField name="[Measures].[Recuento de Cédula]" caption="Recuento de Cédula" numFmtId="0" hierarchy="61" level="32767"/>
    <cacheField name="[Finalizacion].[Aula].[Aula]" caption="Aula" numFmtId="0" hierarchy="31" level="1">
      <sharedItems containsSemiMixedTypes="0" containsNonDate="0" containsString="0"/>
    </cacheField>
    <cacheField name="[Finalizacion].[Socio].[Socio]" caption="Socio" numFmtId="0" hierarchy="53" level="1">
      <sharedItems containsSemiMixedTypes="0" containsNonDate="0" containsString="0"/>
    </cacheField>
    <cacheField name="Dummy0" numFmtId="0" hierarchy="76" level="32767">
      <extLst>
        <ext xmlns:x14="http://schemas.microsoft.com/office/spreadsheetml/2009/9/main" uri="{63CAB8AC-B538-458d-9737-405883B0398D}">
          <x14:cacheField ignore="1"/>
        </ext>
      </extLst>
    </cacheField>
    <cacheField name="Dummy1" numFmtId="0" hierarchy="77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78">
    <cacheHierarchy uniqueName="[Calificaciones].[Aula]" caption="Aula" attribute="1" defaultMemberUniqueName="[Calificaciones].[Aula].[All]" allUniqueName="[Calificaciones].[Aula].[All]" dimensionUniqueName="[Calificaciones]" displayFolder="" count="0" memberValueDatatype="20" unbalanced="0"/>
    <cacheHierarchy uniqueName="[Calificaciones].[Nombre]" caption="Nombre" attribute="1" defaultMemberUniqueName="[Calificaciones].[Nombre].[All]" allUniqueName="[Calificaciones].[Nombre].[All]" dimensionUniqueName="[Calificaciones]" displayFolder="" count="0" memberValueDatatype="130" unbalanced="0"/>
    <cacheHierarchy uniqueName="[Calificaciones].[Apellido(s)]" caption="Apellido(s)" attribute="1" defaultMemberUniqueName="[Calificaciones].[Apellido(s)].[All]" allUniqueName="[Calificaciones].[Apellido(s)].[All]" dimensionUniqueName="[Calificaciones]" displayFolder="" count="0" memberValueDatatype="130" unbalanced="0"/>
    <cacheHierarchy uniqueName="[Calificaciones].[Dirección de correo]" caption="Dirección de correo" attribute="1" defaultMemberUniqueName="[Calificaciones].[Dirección de correo].[All]" allUniqueName="[Calificaciones].[Dirección de correo].[All]" dimensionUniqueName="[Calificaciones]" displayFolder="" count="0" memberValueDatatype="130" unbalanced="0"/>
    <cacheHierarchy uniqueName="[Calificaciones].[Cédula]" caption="Cédula" attribute="1" defaultMemberUniqueName="[Calificaciones].[Cédula].[All]" allUniqueName="[Calificaciones].[Cédula].[All]" dimensionUniqueName="[Calificaciones]" displayFolder="" count="0" memberValueDatatype="130" unbalanced="0"/>
    <cacheHierarchy uniqueName="[Calificaciones].[Inicial 1]" caption="Inicial 1" attribute="1" defaultMemberUniqueName="[Calificaciones].[Inicial 1].[All]" allUniqueName="[Calificaciones].[Inicial 1].[All]" dimensionUniqueName="[Calificaciones]" displayFolder="" count="0" memberValueDatatype="20" unbalanced="0"/>
    <cacheHierarchy uniqueName="[Calificaciones].[Final 1]" caption="Final 1" attribute="1" defaultMemberUniqueName="[Calificaciones].[Final 1].[All]" allUniqueName="[Calificaciones].[Final 1].[All]" dimensionUniqueName="[Calificaciones]" displayFolder="" count="0" memberValueDatatype="20" unbalanced="0"/>
    <cacheHierarchy uniqueName="[Calificaciones].[Inicial 2]" caption="Inicial 2" attribute="1" defaultMemberUniqueName="[Calificaciones].[Inicial 2].[All]" allUniqueName="[Calificaciones].[Inicial 2].[All]" dimensionUniqueName="[Calificaciones]" displayFolder="" count="0" memberValueDatatype="20" unbalanced="0"/>
    <cacheHierarchy uniqueName="[Calificaciones].[Final 2]" caption="Final 2" attribute="1" defaultMemberUniqueName="[Calificaciones].[Final 2].[All]" allUniqueName="[Calificaciones].[Final 2].[All]" dimensionUniqueName="[Calificaciones]" displayFolder="" count="0" memberValueDatatype="20" unbalanced="0"/>
    <cacheHierarchy uniqueName="[Calificaciones].[Inicial 3]" caption="Inicial 3" attribute="1" defaultMemberUniqueName="[Calificaciones].[Inicial 3].[All]" allUniqueName="[Calificaciones].[Inicial 3].[All]" dimensionUniqueName="[Calificaciones]" displayFolder="" count="0" memberValueDatatype="20" unbalanced="0"/>
    <cacheHierarchy uniqueName="[Calificaciones].[Final 3]" caption="Final 3" attribute="1" defaultMemberUniqueName="[Calificaciones].[Final 3].[All]" allUniqueName="[Calificaciones].[Final 3].[All]" dimensionUniqueName="[Calificaciones]" displayFolder="" count="0" memberValueDatatype="20" unbalanced="0"/>
    <cacheHierarchy uniqueName="[Calificaciones].[Inicial 4]" caption="Inicial 4" attribute="1" defaultMemberUniqueName="[Calificaciones].[Inicial 4].[All]" allUniqueName="[Calificaciones].[Inicial 4].[All]" dimensionUniqueName="[Calificaciones]" displayFolder="" count="0" memberValueDatatype="5" unbalanced="0"/>
    <cacheHierarchy uniqueName="[Calificaciones].[Final 4]" caption="Final 4" attribute="1" defaultMemberUniqueName="[Calificaciones].[Final 4].[All]" allUniqueName="[Calificaciones].[Final 4].[All]" dimensionUniqueName="[Calificaciones]" displayFolder="" count="0" memberValueDatatype="20" unbalanced="0"/>
    <cacheHierarchy uniqueName="[Calificaciones].[Inicial 5]" caption="Inicial 5" attribute="1" defaultMemberUniqueName="[Calificaciones].[Inicial 5].[All]" allUniqueName="[Calificaciones].[Inicial 5].[All]" dimensionUniqueName="[Calificaciones]" displayFolder="" count="0" memberValueDatatype="20" unbalanced="0"/>
    <cacheHierarchy uniqueName="[Calificaciones].[Final 5]" caption="Final 5" attribute="1" defaultMemberUniqueName="[Calificaciones].[Final 5].[All]" allUniqueName="[Calificaciones].[Final 5].[All]" dimensionUniqueName="[Calificaciones]" displayFolder="" count="0" memberValueDatatype="20" unbalanced="0"/>
    <cacheHierarchy uniqueName="[Calificaciones].[Inicial 6]" caption="Inicial 6" attribute="1" defaultMemberUniqueName="[Calificaciones].[Inicial 6].[All]" allUniqueName="[Calificaciones].[Inicial 6].[All]" dimensionUniqueName="[Calificaciones]" displayFolder="" count="0" memberValueDatatype="5" unbalanced="0"/>
    <cacheHierarchy uniqueName="[Calificaciones].[Final 6]" caption="Final 6" attribute="1" defaultMemberUniqueName="[Calificaciones].[Final 6].[All]" allUniqueName="[Calificaciones].[Final 6].[All]" dimensionUniqueName="[Calificaciones]" displayFolder="" count="0" memberValueDatatype="20" unbalanced="0"/>
    <cacheHierarchy uniqueName="[Calificaciones].[Total Inicial]" caption="Total Inicial" attribute="1" defaultMemberUniqueName="[Calificaciones].[Total Inicial].[All]" allUniqueName="[Calificaciones].[Total Inicial].[All]" dimensionUniqueName="[Calificaciones]" displayFolder="" count="0" memberValueDatatype="5" unbalanced="0"/>
    <cacheHierarchy uniqueName="[Calificaciones].[Total Final]" caption="Total Final" attribute="1" defaultMemberUniqueName="[Calificaciones].[Total Final].[All]" allUniqueName="[Calificaciones].[Total Final].[All]" dimensionUniqueName="[Calificaciones]" displayFolder="" count="0" memberValueDatatype="20" unbalanced="0"/>
    <cacheHierarchy uniqueName="[Calificaciones].[Género]" caption="Género" attribute="1" defaultMemberUniqueName="[Calificaciones].[Género].[All]" allUniqueName="[Calificaciones].[Género].[All]" dimensionUniqueName="[Calificaciones]" displayFolder="" count="0" memberValueDatatype="130" unbalanced="0"/>
    <cacheHierarchy uniqueName="[Calificaciones].[Escolaridad]" caption="Escolaridad" attribute="1" defaultMemberUniqueName="[Calificaciones].[Escolaridad].[All]" allUniqueName="[Calificaciones].[Escolaridad].[All]" dimensionUniqueName="[Calificaciones]" displayFolder="" count="0" memberValueDatatype="130" unbalanced="0"/>
    <cacheHierarchy uniqueName="[Calificaciones].[Grupo Etáreo]" caption="Grupo Etáreo" attribute="1" defaultMemberUniqueName="[Calificaciones].[Grupo Etáreo].[All]" allUniqueName="[Calificaciones].[Grupo Etáreo].[All]" dimensionUniqueName="[Calificaciones]" displayFolder="" count="0" memberValueDatatype="130" unbalanced="0"/>
    <cacheHierarchy uniqueName="[Calificaciones].[Socio]" caption="Socio" attribute="1" defaultMemberUniqueName="[Calificaciones].[Socio].[All]" allUniqueName="[Calificaciones].[Socio].[All]" dimensionUniqueName="[Calificaciones]" displayFolder="" count="0" memberValueDatatype="130" unbalanced="0"/>
    <cacheHierarchy uniqueName="[Calificaciones].[Ini 1 real]" caption="Ini 1 real" attribute="1" defaultMemberUniqueName="[Calificaciones].[Ini 1 real].[All]" allUniqueName="[Calificaciones].[Ini 1 real].[All]" dimensionUniqueName="[Calificaciones]" displayFolder="" count="0" memberValueDatatype="130" unbalanced="0"/>
    <cacheHierarchy uniqueName="[Calificaciones].[Ini 2 real]" caption="Ini 2 real" attribute="1" defaultMemberUniqueName="[Calificaciones].[Ini 2 real].[All]" allUniqueName="[Calificaciones].[Ini 2 real].[All]" dimensionUniqueName="[Calificaciones]" displayFolder="" count="0" memberValueDatatype="130" unbalanced="0"/>
    <cacheHierarchy uniqueName="[Calificaciones].[Ini 3 real]" caption="Ini 3 real" attribute="1" defaultMemberUniqueName="[Calificaciones].[Ini 3 real].[All]" allUniqueName="[Calificaciones].[Ini 3 real].[All]" dimensionUniqueName="[Calificaciones]" displayFolder="" count="0" memberValueDatatype="130" unbalanced="0"/>
    <cacheHierarchy uniqueName="[Calificaciones].[Ini 4 real]" caption="Ini 4 real" attribute="1" defaultMemberUniqueName="[Calificaciones].[Ini 4 real].[All]" allUniqueName="[Calificaciones].[Ini 4 real].[All]" dimensionUniqueName="[Calificaciones]" displayFolder="" count="0" memberValueDatatype="130" unbalanced="0"/>
    <cacheHierarchy uniqueName="[Calificaciones].[Ini 5 real]" caption="Ini 5 real" attribute="1" defaultMemberUniqueName="[Calificaciones].[Ini 5 real].[All]" allUniqueName="[Calificaciones].[Ini 5 real].[All]" dimensionUniqueName="[Calificaciones]" displayFolder="" count="0" memberValueDatatype="130" unbalanced="0"/>
    <cacheHierarchy uniqueName="[Calificaciones].[Ini 6 real]" caption="Ini 6 real" attribute="1" defaultMemberUniqueName="[Calificaciones].[Ini 6 real].[All]" allUniqueName="[Calificaciones].[Ini 6 real].[All]" dimensionUniqueName="[Calificaciones]" displayFolder="" count="0" memberValueDatatype="130" unbalanced="0"/>
    <cacheHierarchy uniqueName="[Calificaciones].[Mínima Inicial]" caption="Mínima Inicial" attribute="1" defaultMemberUniqueName="[Calificaciones].[Mínima Inicial].[All]" allUniqueName="[Calificaciones].[Mínima Inicial].[All]" dimensionUniqueName="[Calificaciones]" displayFolder="" count="0" memberValueDatatype="20" unbalanced="0"/>
    <cacheHierarchy uniqueName="[Calificaciones].[Máxima Final]" caption="Máxima Final" attribute="1" defaultMemberUniqueName="[Calificaciones].[Máxima Final].[All]" allUniqueName="[Calificaciones].[Máxima Final].[All]" dimensionUniqueName="[Calificaciones]" displayFolder="" count="0" memberValueDatatype="20" unbalanced="0"/>
    <cacheHierarchy uniqueName="[Finalizacion].[Aula]" caption="Aula" attribute="1" defaultMemberUniqueName="[Finalizacion].[Aula].[All]" allUniqueName="[Finalizacion].[Aula].[All]" dimensionUniqueName="[Finalizacion]" displayFolder="" count="2" memberValueDatatype="20" unbalanced="0">
      <fieldsUsage count="2">
        <fieldUsage x="-1"/>
        <fieldUsage x="2"/>
      </fieldsUsage>
    </cacheHierarchy>
    <cacheHierarchy uniqueName="[Finalizacion].[Nombre]" caption="Nombre" attribute="1" defaultMemberUniqueName="[Finalizacion].[Nombre].[All]" allUniqueName="[Finalizacion].[Nombre].[All]" dimensionUniqueName="[Finalizacion]" displayFolder="" count="0" memberValueDatatype="130" unbalanced="0"/>
    <cacheHierarchy uniqueName="[Finalizacion].[Cédula]" caption="Cédula" attribute="1" defaultMemberUniqueName="[Finalizacion].[Cédula].[All]" allUniqueName="[Finalizacion].[Cédula].[All]" dimensionUniqueName="[Finalizacion]" displayFolder="" count="0" memberValueDatatype="130" unbalanced="0"/>
    <cacheHierarchy uniqueName="[Finalizacion].[Dirección de correo]" caption="Dirección de correo" attribute="1" defaultMemberUniqueName="[Finalizacion].[Dirección de correo].[All]" allUniqueName="[Finalizacion].[Dirección de correo].[All]" dimensionUniqueName="[Finalizacion]" displayFolder="" count="0" memberValueDatatype="130" unbalanced="0"/>
    <cacheHierarchy uniqueName="[Finalizacion].[Grupo]" caption="Grupo" attribute="1" defaultMemberUniqueName="[Finalizacion].[Grupo].[All]" allUniqueName="[Finalizacion].[Grupo].[All]" dimensionUniqueName="[Finalizacion]" displayFolder="" count="0" memberValueDatatype="130" unbalanced="0"/>
    <cacheHierarchy uniqueName="[Finalizacion].[Avance]" caption="Avance" attribute="1" defaultMemberUniqueName="[Finalizacion].[Avance].[All]" allUniqueName="[Finalizacion].[Avance].[All]" dimensionUniqueName="[Finalizacion]" displayFolder="" count="0" memberValueDatatype="5" unbalanced="0"/>
    <cacheHierarchy uniqueName="[Finalizacion].[Estatus]" caption="Estatus" attribute="1" defaultMemberUniqueName="[Finalizacion].[Estatus].[All]" allUniqueName="[Finalizacion].[Estatus].[All]" dimensionUniqueName="[Finalizacion]" displayFolder="" count="0" memberValueDatatype="130" unbalanced="0"/>
    <cacheHierarchy uniqueName="[Finalizacion].[Avance Curso 1]" caption="Avance Curso 1" attribute="1" defaultMemberUniqueName="[Finalizacion].[Avance Curso 1].[All]" allUniqueName="[Finalizacion].[Avance Curso 1].[All]" dimensionUniqueName="[Finalizacion]" displayFolder="" count="0" memberValueDatatype="5" unbalanced="0"/>
    <cacheHierarchy uniqueName="[Finalizacion].[Estatus Curso 1]" caption="Estatus Curso 1" attribute="1" defaultMemberUniqueName="[Finalizacion].[Estatus Curso 1].[All]" allUniqueName="[Finalizacion].[Estatus Curso 1].[All]" dimensionUniqueName="[Finalizacion]" displayFolder="" count="0" memberValueDatatype="130" unbalanced="0"/>
    <cacheHierarchy uniqueName="[Finalizacion].[Avance Curso 2]" caption="Avance Curso 2" attribute="1" defaultMemberUniqueName="[Finalizacion].[Avance Curso 2].[All]" allUniqueName="[Finalizacion].[Avance Curso 2].[All]" dimensionUniqueName="[Finalizacion]" displayFolder="" count="0" memberValueDatatype="5" unbalanced="0"/>
    <cacheHierarchy uniqueName="[Finalizacion].[Estatus Curso 2]" caption="Estatus Curso 2" attribute="1" defaultMemberUniqueName="[Finalizacion].[Estatus Curso 2].[All]" allUniqueName="[Finalizacion].[Estatus Curso 2].[All]" dimensionUniqueName="[Finalizacion]" displayFolder="" count="0" memberValueDatatype="130" unbalanced="0"/>
    <cacheHierarchy uniqueName="[Finalizacion].[Avance Curso 3]" caption="Avance Curso 3" attribute="1" defaultMemberUniqueName="[Finalizacion].[Avance Curso 3].[All]" allUniqueName="[Finalizacion].[Avance Curso 3].[All]" dimensionUniqueName="[Finalizacion]" displayFolder="" count="0" memberValueDatatype="5" unbalanced="0"/>
    <cacheHierarchy uniqueName="[Finalizacion].[Estatus Curso 3]" caption="Estatus Curso 3" attribute="1" defaultMemberUniqueName="[Finalizacion].[Estatus Curso 3].[All]" allUniqueName="[Finalizacion].[Estatus Curso 3].[All]" dimensionUniqueName="[Finalizacion]" displayFolder="" count="0" memberValueDatatype="130" unbalanced="0"/>
    <cacheHierarchy uniqueName="[Finalizacion].[Avance Curso 4]" caption="Avance Curso 4" attribute="1" defaultMemberUniqueName="[Finalizacion].[Avance Curso 4].[All]" allUniqueName="[Finalizacion].[Avance Curso 4].[All]" dimensionUniqueName="[Finalizacion]" displayFolder="" count="0" memberValueDatatype="5" unbalanced="0"/>
    <cacheHierarchy uniqueName="[Finalizacion].[Estatus Curso 4]" caption="Estatus Curso 4" attribute="1" defaultMemberUniqueName="[Finalizacion].[Estatus Curso 4].[All]" allUniqueName="[Finalizacion].[Estatus Curso 4].[All]" dimensionUniqueName="[Finalizacion]" displayFolder="" count="0" memberValueDatatype="130" unbalanced="0"/>
    <cacheHierarchy uniqueName="[Finalizacion].[Avance Curso 5]" caption="Avance Curso 5" attribute="1" defaultMemberUniqueName="[Finalizacion].[Avance Curso 5].[All]" allUniqueName="[Finalizacion].[Avance Curso 5].[All]" dimensionUniqueName="[Finalizacion]" displayFolder="" count="0" memberValueDatatype="5" unbalanced="0"/>
    <cacheHierarchy uniqueName="[Finalizacion].[Estatus Curso 5]" caption="Estatus Curso 5" attribute="1" defaultMemberUniqueName="[Finalizacion].[Estatus Curso 5].[All]" allUniqueName="[Finalizacion].[Estatus Curso 5].[All]" dimensionUniqueName="[Finalizacion]" displayFolder="" count="0" memberValueDatatype="130" unbalanced="0"/>
    <cacheHierarchy uniqueName="[Finalizacion].[Avance Curso 6]" caption="Avance Curso 6" attribute="1" defaultMemberUniqueName="[Finalizacion].[Avance Curso 6].[All]" allUniqueName="[Finalizacion].[Avance Curso 6].[All]" dimensionUniqueName="[Finalizacion]" displayFolder="" count="0" memberValueDatatype="5" unbalanced="0"/>
    <cacheHierarchy uniqueName="[Finalizacion].[Estatus Curso 6]" caption="Estatus Curso 6" attribute="1" defaultMemberUniqueName="[Finalizacion].[Estatus Curso 6].[All]" allUniqueName="[Finalizacion].[Estatus Curso 6].[All]" dimensionUniqueName="[Finalizacion]" displayFolder="" count="0" memberValueDatatype="130" unbalanced="0"/>
    <cacheHierarchy uniqueName="[Finalizacion].[Género]" caption="Género" attribute="1" defaultMemberUniqueName="[Finalizacion].[Género].[All]" allUniqueName="[Finalizacion].[Género].[All]" dimensionUniqueName="[Finalizacion]" displayFolder="" count="0" memberValueDatatype="130" unbalanced="0"/>
    <cacheHierarchy uniqueName="[Finalizacion].[Escolaridad]" caption="Escolaridad" attribute="1" defaultMemberUniqueName="[Finalizacion].[Escolaridad].[All]" allUniqueName="[Finalizacion].[Escolaridad].[All]" dimensionUniqueName="[Finalizacion]" displayFolder="" count="0" memberValueDatatype="130" unbalanced="0"/>
    <cacheHierarchy uniqueName="[Finalizacion].[Grupo Etáreo]" caption="Grupo Etáreo" attribute="1" defaultMemberUniqueName="[Finalizacion].[Grupo Etáreo].[All]" allUniqueName="[Finalizacion].[Grupo Etáreo].[All]" dimensionUniqueName="[Finalizacion]" displayFolder="" count="0" memberValueDatatype="130" unbalanced="0"/>
    <cacheHierarchy uniqueName="[Finalizacion].[Socio]" caption="Socio" attribute="1" defaultMemberUniqueName="[Finalizacion].[Socio].[All]" allUniqueName="[Finalizacion].[Socio].[All]" dimensionUniqueName="[Finalizacion]" displayFolder="" count="2" memberValueDatatype="130" unbalanced="0">
      <fieldsUsage count="2">
        <fieldUsage x="-1"/>
        <fieldUsage x="3"/>
      </fieldsUsage>
    </cacheHierarchy>
    <cacheHierarchy uniqueName="[Finalizacion].[Maximo alcanzado]" caption="Maximo alcanzado" attribute="1" defaultMemberUniqueName="[Finalizacion].[Maximo alcanzado].[All]" allUniqueName="[Finalizacion].[Maximo alcanzado].[All]" dimensionUniqueName="[Finalizacion]" displayFolder="" count="0" memberValueDatatype="5" unbalanced="0"/>
    <cacheHierarchy uniqueName="[Finalizacion].[Estatus maximo]" caption="Estatus maximo" attribute="1" defaultMemberUniqueName="[Finalizacion].[Estatus maximo].[All]" allUniqueName="[Finalizacion].[Estatus maximo].[All]" dimensionUniqueName="[Finalizacion]" displayFolder="" count="2" memberValueDatatype="130" unbalanced="0">
      <fieldsUsage count="2">
        <fieldUsage x="-1"/>
        <fieldUsage x="0"/>
      </fieldsUsage>
    </cacheHierarchy>
    <cacheHierarchy uniqueName="[Finalizacion].[Cursos en curso]" caption="Cursos en curso" attribute="1" defaultMemberUniqueName="[Finalizacion].[Cursos en curso].[All]" allUniqueName="[Finalizacion].[Cursos en curso].[All]" dimensionUniqueName="[Finalizacion]" displayFolder="" count="0" memberValueDatatype="20" unbalanced="0"/>
    <cacheHierarchy uniqueName="[Finalizacion].[Cursos Finalizados]" caption="Cursos Finalizados" attribute="1" defaultMemberUniqueName="[Finalizacion].[Cursos Finalizados].[All]" allUniqueName="[Finalizacion].[Cursos Finalizados].[All]" dimensionUniqueName="[Finalizacion]" displayFolder="" count="0" memberValueDatatype="20" unbalanced="0"/>
    <cacheHierarchy uniqueName="[Measures].[__XL_Count Finalizacion]" caption="__XL_Count Finalizacion" measure="1" displayFolder="" measureGroup="Finalizacion" count="0" hidden="1"/>
    <cacheHierarchy uniqueName="[Measures].[__XL_Count Calificaciones]" caption="__XL_Count Calificaciones" measure="1" displayFolder="" measureGroup="Calificaciones" count="0" hidden="1"/>
    <cacheHierarchy uniqueName="[Measures].[__No measures defined]" caption="__No measures defined" measure="1" displayFolder="" count="0" hidden="1"/>
    <cacheHierarchy uniqueName="[Measures].[Recuento de Cédula]" caption="Recuento de Cédula" measure="1" displayFolder="" measureGroup="Finalizacio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Inicial 1]" caption="Suma de Inicial 1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Final 1]" caption="Suma de Final 1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Inicial 2]" caption="Suma de Inicial 2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Final 2]" caption="Suma de Final 2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Inicial 3]" caption="Suma de Inicial 3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Final 3]" caption="Suma de Final 3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Inicial 4]" caption="Suma de Inicial 4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Final 4]" caption="Suma de Final 4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Inicial 5]" caption="Suma de Inicial 5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Final 5]" caption="Suma de Final 5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Inicial 6]" caption="Suma de Inicial 6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Final 6]" caption="Suma de Final 6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Total Inicial]" caption="Suma de Total Inicial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Total Final]" caption="Suma de Total Final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Dummy0" caption="Aula" measure="1" count="0">
      <extLst>
        <ext xmlns:x14="http://schemas.microsoft.com/office/spreadsheetml/2009/9/main" uri="{8CF416AD-EC4C-4aba-99F5-12A058AE0983}">
          <x14:cacheHierarchy ignore="1"/>
        </ext>
      </extLst>
    </cacheHierarchy>
    <cacheHierarchy uniqueName="Dummy1" caption="Aula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3">
    <dimension name="Calificaciones" uniqueName="[Calificaciones]" caption="Calificaciones"/>
    <dimension name="Finalizacion" uniqueName="[Finalizacion]" caption="Finalizacion"/>
    <dimension measure="1" name="Measures" uniqueName="[Measures]" caption="Measures"/>
  </dimensions>
  <measureGroups count="2">
    <measureGroup name="Calificaciones" caption="Calificaciones"/>
    <measureGroup name="Finalizacion" caption="Finalizacion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saveData="0" refreshedBy="Daniel Chiriboga" refreshedDate="44567.771209722225" backgroundQuery="1" createdVersion="7" refreshedVersion="7" minRefreshableVersion="3" recordCount="0" supportSubquery="1" supportAdvancedDrill="1">
  <cacheSource type="external" connectionId="1"/>
  <cacheFields count="8">
    <cacheField name="[Finalizacion].[Estatus maximo].[Estatus maximo]" caption="Estatus maximo" numFmtId="0" hierarchy="55" level="1">
      <sharedItems count="2">
        <s v="Finalizado"/>
        <s v="En Curso"/>
      </sharedItems>
    </cacheField>
    <cacheField name="[Measures].[Recuento de Cédula]" caption="Recuento de Cédula" numFmtId="0" hierarchy="61" level="32767"/>
    <cacheField name="[Finalizacion].[Escolaridad].[Escolaridad]" caption="Escolaridad" numFmtId="0" hierarchy="51" level="1">
      <sharedItems count="7">
        <s v="Estudiantes básica"/>
        <s v="Estudiantes secundarios"/>
        <s v="Estudiantes terciarios"/>
        <s v="Graduados básica"/>
        <s v="Graduados secundarios"/>
        <s v="Graduados terciarios"/>
        <s v="n/a"/>
      </sharedItems>
    </cacheField>
    <cacheField name="[Finalizacion].[Género].[Género]" caption="Género" numFmtId="0" hierarchy="50" level="1">
      <sharedItems count="3">
        <s v="Femenino"/>
        <s v="Masculino"/>
        <s v="n/a"/>
      </sharedItems>
    </cacheField>
    <cacheField name="[Finalizacion].[Aula].[Aula]" caption="Aula" numFmtId="0" hierarchy="31" level="1">
      <sharedItems containsSemiMixedTypes="0" containsNonDate="0" containsString="0"/>
    </cacheField>
    <cacheField name="[Finalizacion].[Socio].[Socio]" caption="Socio" numFmtId="0" hierarchy="53" level="1">
      <sharedItems containsSemiMixedTypes="0" containsNonDate="0" containsString="0"/>
    </cacheField>
    <cacheField name="Dummy0" numFmtId="0" hierarchy="76" level="32767">
      <extLst>
        <ext xmlns:x14="http://schemas.microsoft.com/office/spreadsheetml/2009/9/main" uri="{63CAB8AC-B538-458d-9737-405883B0398D}">
          <x14:cacheField ignore="1"/>
        </ext>
      </extLst>
    </cacheField>
    <cacheField name="Dummy1" numFmtId="0" hierarchy="77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78">
    <cacheHierarchy uniqueName="[Calificaciones].[Aula]" caption="Aula" attribute="1" defaultMemberUniqueName="[Calificaciones].[Aula].[All]" allUniqueName="[Calificaciones].[Aula].[All]" dimensionUniqueName="[Calificaciones]" displayFolder="" count="0" memberValueDatatype="20" unbalanced="0"/>
    <cacheHierarchy uniqueName="[Calificaciones].[Nombre]" caption="Nombre" attribute="1" defaultMemberUniqueName="[Calificaciones].[Nombre].[All]" allUniqueName="[Calificaciones].[Nombre].[All]" dimensionUniqueName="[Calificaciones]" displayFolder="" count="0" memberValueDatatype="130" unbalanced="0"/>
    <cacheHierarchy uniqueName="[Calificaciones].[Apellido(s)]" caption="Apellido(s)" attribute="1" defaultMemberUniqueName="[Calificaciones].[Apellido(s)].[All]" allUniqueName="[Calificaciones].[Apellido(s)].[All]" dimensionUniqueName="[Calificaciones]" displayFolder="" count="0" memberValueDatatype="130" unbalanced="0"/>
    <cacheHierarchy uniqueName="[Calificaciones].[Dirección de correo]" caption="Dirección de correo" attribute="1" defaultMemberUniqueName="[Calificaciones].[Dirección de correo].[All]" allUniqueName="[Calificaciones].[Dirección de correo].[All]" dimensionUniqueName="[Calificaciones]" displayFolder="" count="0" memberValueDatatype="130" unbalanced="0"/>
    <cacheHierarchy uniqueName="[Calificaciones].[Cédula]" caption="Cédula" attribute="1" defaultMemberUniqueName="[Calificaciones].[Cédula].[All]" allUniqueName="[Calificaciones].[Cédula].[All]" dimensionUniqueName="[Calificaciones]" displayFolder="" count="0" memberValueDatatype="130" unbalanced="0"/>
    <cacheHierarchy uniqueName="[Calificaciones].[Inicial 1]" caption="Inicial 1" attribute="1" defaultMemberUniqueName="[Calificaciones].[Inicial 1].[All]" allUniqueName="[Calificaciones].[Inicial 1].[All]" dimensionUniqueName="[Calificaciones]" displayFolder="" count="0" memberValueDatatype="20" unbalanced="0"/>
    <cacheHierarchy uniqueName="[Calificaciones].[Final 1]" caption="Final 1" attribute="1" defaultMemberUniqueName="[Calificaciones].[Final 1].[All]" allUniqueName="[Calificaciones].[Final 1].[All]" dimensionUniqueName="[Calificaciones]" displayFolder="" count="0" memberValueDatatype="20" unbalanced="0"/>
    <cacheHierarchy uniqueName="[Calificaciones].[Inicial 2]" caption="Inicial 2" attribute="1" defaultMemberUniqueName="[Calificaciones].[Inicial 2].[All]" allUniqueName="[Calificaciones].[Inicial 2].[All]" dimensionUniqueName="[Calificaciones]" displayFolder="" count="0" memberValueDatatype="20" unbalanced="0"/>
    <cacheHierarchy uniqueName="[Calificaciones].[Final 2]" caption="Final 2" attribute="1" defaultMemberUniqueName="[Calificaciones].[Final 2].[All]" allUniqueName="[Calificaciones].[Final 2].[All]" dimensionUniqueName="[Calificaciones]" displayFolder="" count="0" memberValueDatatype="20" unbalanced="0"/>
    <cacheHierarchy uniqueName="[Calificaciones].[Inicial 3]" caption="Inicial 3" attribute="1" defaultMemberUniqueName="[Calificaciones].[Inicial 3].[All]" allUniqueName="[Calificaciones].[Inicial 3].[All]" dimensionUniqueName="[Calificaciones]" displayFolder="" count="0" memberValueDatatype="20" unbalanced="0"/>
    <cacheHierarchy uniqueName="[Calificaciones].[Final 3]" caption="Final 3" attribute="1" defaultMemberUniqueName="[Calificaciones].[Final 3].[All]" allUniqueName="[Calificaciones].[Final 3].[All]" dimensionUniqueName="[Calificaciones]" displayFolder="" count="0" memberValueDatatype="20" unbalanced="0"/>
    <cacheHierarchy uniqueName="[Calificaciones].[Inicial 4]" caption="Inicial 4" attribute="1" defaultMemberUniqueName="[Calificaciones].[Inicial 4].[All]" allUniqueName="[Calificaciones].[Inicial 4].[All]" dimensionUniqueName="[Calificaciones]" displayFolder="" count="0" memberValueDatatype="5" unbalanced="0"/>
    <cacheHierarchy uniqueName="[Calificaciones].[Final 4]" caption="Final 4" attribute="1" defaultMemberUniqueName="[Calificaciones].[Final 4].[All]" allUniqueName="[Calificaciones].[Final 4].[All]" dimensionUniqueName="[Calificaciones]" displayFolder="" count="0" memberValueDatatype="20" unbalanced="0"/>
    <cacheHierarchy uniqueName="[Calificaciones].[Inicial 5]" caption="Inicial 5" attribute="1" defaultMemberUniqueName="[Calificaciones].[Inicial 5].[All]" allUniqueName="[Calificaciones].[Inicial 5].[All]" dimensionUniqueName="[Calificaciones]" displayFolder="" count="0" memberValueDatatype="20" unbalanced="0"/>
    <cacheHierarchy uniqueName="[Calificaciones].[Final 5]" caption="Final 5" attribute="1" defaultMemberUniqueName="[Calificaciones].[Final 5].[All]" allUniqueName="[Calificaciones].[Final 5].[All]" dimensionUniqueName="[Calificaciones]" displayFolder="" count="0" memberValueDatatype="20" unbalanced="0"/>
    <cacheHierarchy uniqueName="[Calificaciones].[Inicial 6]" caption="Inicial 6" attribute="1" defaultMemberUniqueName="[Calificaciones].[Inicial 6].[All]" allUniqueName="[Calificaciones].[Inicial 6].[All]" dimensionUniqueName="[Calificaciones]" displayFolder="" count="0" memberValueDatatype="5" unbalanced="0"/>
    <cacheHierarchy uniqueName="[Calificaciones].[Final 6]" caption="Final 6" attribute="1" defaultMemberUniqueName="[Calificaciones].[Final 6].[All]" allUniqueName="[Calificaciones].[Final 6].[All]" dimensionUniqueName="[Calificaciones]" displayFolder="" count="0" memberValueDatatype="20" unbalanced="0"/>
    <cacheHierarchy uniqueName="[Calificaciones].[Total Inicial]" caption="Total Inicial" attribute="1" defaultMemberUniqueName="[Calificaciones].[Total Inicial].[All]" allUniqueName="[Calificaciones].[Total Inicial].[All]" dimensionUniqueName="[Calificaciones]" displayFolder="" count="0" memberValueDatatype="5" unbalanced="0"/>
    <cacheHierarchy uniqueName="[Calificaciones].[Total Final]" caption="Total Final" attribute="1" defaultMemberUniqueName="[Calificaciones].[Total Final].[All]" allUniqueName="[Calificaciones].[Total Final].[All]" dimensionUniqueName="[Calificaciones]" displayFolder="" count="0" memberValueDatatype="20" unbalanced="0"/>
    <cacheHierarchy uniqueName="[Calificaciones].[Género]" caption="Género" attribute="1" defaultMemberUniqueName="[Calificaciones].[Género].[All]" allUniqueName="[Calificaciones].[Género].[All]" dimensionUniqueName="[Calificaciones]" displayFolder="" count="0" memberValueDatatype="130" unbalanced="0"/>
    <cacheHierarchy uniqueName="[Calificaciones].[Escolaridad]" caption="Escolaridad" attribute="1" defaultMemberUniqueName="[Calificaciones].[Escolaridad].[All]" allUniqueName="[Calificaciones].[Escolaridad].[All]" dimensionUniqueName="[Calificaciones]" displayFolder="" count="0" memberValueDatatype="130" unbalanced="0"/>
    <cacheHierarchy uniqueName="[Calificaciones].[Grupo Etáreo]" caption="Grupo Etáreo" attribute="1" defaultMemberUniqueName="[Calificaciones].[Grupo Etáreo].[All]" allUniqueName="[Calificaciones].[Grupo Etáreo].[All]" dimensionUniqueName="[Calificaciones]" displayFolder="" count="0" memberValueDatatype="130" unbalanced="0"/>
    <cacheHierarchy uniqueName="[Calificaciones].[Socio]" caption="Socio" attribute="1" defaultMemberUniqueName="[Calificaciones].[Socio].[All]" allUniqueName="[Calificaciones].[Socio].[All]" dimensionUniqueName="[Calificaciones]" displayFolder="" count="0" memberValueDatatype="130" unbalanced="0"/>
    <cacheHierarchy uniqueName="[Calificaciones].[Ini 1 real]" caption="Ini 1 real" attribute="1" defaultMemberUniqueName="[Calificaciones].[Ini 1 real].[All]" allUniqueName="[Calificaciones].[Ini 1 real].[All]" dimensionUniqueName="[Calificaciones]" displayFolder="" count="0" memberValueDatatype="130" unbalanced="0"/>
    <cacheHierarchy uniqueName="[Calificaciones].[Ini 2 real]" caption="Ini 2 real" attribute="1" defaultMemberUniqueName="[Calificaciones].[Ini 2 real].[All]" allUniqueName="[Calificaciones].[Ini 2 real].[All]" dimensionUniqueName="[Calificaciones]" displayFolder="" count="0" memberValueDatatype="130" unbalanced="0"/>
    <cacheHierarchy uniqueName="[Calificaciones].[Ini 3 real]" caption="Ini 3 real" attribute="1" defaultMemberUniqueName="[Calificaciones].[Ini 3 real].[All]" allUniqueName="[Calificaciones].[Ini 3 real].[All]" dimensionUniqueName="[Calificaciones]" displayFolder="" count="0" memberValueDatatype="130" unbalanced="0"/>
    <cacheHierarchy uniqueName="[Calificaciones].[Ini 4 real]" caption="Ini 4 real" attribute="1" defaultMemberUniqueName="[Calificaciones].[Ini 4 real].[All]" allUniqueName="[Calificaciones].[Ini 4 real].[All]" dimensionUniqueName="[Calificaciones]" displayFolder="" count="0" memberValueDatatype="130" unbalanced="0"/>
    <cacheHierarchy uniqueName="[Calificaciones].[Ini 5 real]" caption="Ini 5 real" attribute="1" defaultMemberUniqueName="[Calificaciones].[Ini 5 real].[All]" allUniqueName="[Calificaciones].[Ini 5 real].[All]" dimensionUniqueName="[Calificaciones]" displayFolder="" count="0" memberValueDatatype="130" unbalanced="0"/>
    <cacheHierarchy uniqueName="[Calificaciones].[Ini 6 real]" caption="Ini 6 real" attribute="1" defaultMemberUniqueName="[Calificaciones].[Ini 6 real].[All]" allUniqueName="[Calificaciones].[Ini 6 real].[All]" dimensionUniqueName="[Calificaciones]" displayFolder="" count="0" memberValueDatatype="130" unbalanced="0"/>
    <cacheHierarchy uniqueName="[Calificaciones].[Mínima Inicial]" caption="Mínima Inicial" attribute="1" defaultMemberUniqueName="[Calificaciones].[Mínima Inicial].[All]" allUniqueName="[Calificaciones].[Mínima Inicial].[All]" dimensionUniqueName="[Calificaciones]" displayFolder="" count="0" memberValueDatatype="20" unbalanced="0"/>
    <cacheHierarchy uniqueName="[Calificaciones].[Máxima Final]" caption="Máxima Final" attribute="1" defaultMemberUniqueName="[Calificaciones].[Máxima Final].[All]" allUniqueName="[Calificaciones].[Máxima Final].[All]" dimensionUniqueName="[Calificaciones]" displayFolder="" count="0" memberValueDatatype="20" unbalanced="0"/>
    <cacheHierarchy uniqueName="[Finalizacion].[Aula]" caption="Aula" attribute="1" defaultMemberUniqueName="[Finalizacion].[Aula].[All]" allUniqueName="[Finalizacion].[Aula].[All]" dimensionUniqueName="[Finalizacion]" displayFolder="" count="2" memberValueDatatype="20" unbalanced="0">
      <fieldsUsage count="2">
        <fieldUsage x="-1"/>
        <fieldUsage x="4"/>
      </fieldsUsage>
    </cacheHierarchy>
    <cacheHierarchy uniqueName="[Finalizacion].[Nombre]" caption="Nombre" attribute="1" defaultMemberUniqueName="[Finalizacion].[Nombre].[All]" allUniqueName="[Finalizacion].[Nombre].[All]" dimensionUniqueName="[Finalizacion]" displayFolder="" count="0" memberValueDatatype="130" unbalanced="0"/>
    <cacheHierarchy uniqueName="[Finalizacion].[Cédula]" caption="Cédula" attribute="1" defaultMemberUniqueName="[Finalizacion].[Cédula].[All]" allUniqueName="[Finalizacion].[Cédula].[All]" dimensionUniqueName="[Finalizacion]" displayFolder="" count="0" memberValueDatatype="130" unbalanced="0"/>
    <cacheHierarchy uniqueName="[Finalizacion].[Dirección de correo]" caption="Dirección de correo" attribute="1" defaultMemberUniqueName="[Finalizacion].[Dirección de correo].[All]" allUniqueName="[Finalizacion].[Dirección de correo].[All]" dimensionUniqueName="[Finalizacion]" displayFolder="" count="0" memberValueDatatype="130" unbalanced="0"/>
    <cacheHierarchy uniqueName="[Finalizacion].[Grupo]" caption="Grupo" attribute="1" defaultMemberUniqueName="[Finalizacion].[Grupo].[All]" allUniqueName="[Finalizacion].[Grupo].[All]" dimensionUniqueName="[Finalizacion]" displayFolder="" count="0" memberValueDatatype="130" unbalanced="0"/>
    <cacheHierarchy uniqueName="[Finalizacion].[Avance]" caption="Avance" attribute="1" defaultMemberUniqueName="[Finalizacion].[Avance].[All]" allUniqueName="[Finalizacion].[Avance].[All]" dimensionUniqueName="[Finalizacion]" displayFolder="" count="0" memberValueDatatype="5" unbalanced="0"/>
    <cacheHierarchy uniqueName="[Finalizacion].[Estatus]" caption="Estatus" attribute="1" defaultMemberUniqueName="[Finalizacion].[Estatus].[All]" allUniqueName="[Finalizacion].[Estatus].[All]" dimensionUniqueName="[Finalizacion]" displayFolder="" count="0" memberValueDatatype="130" unbalanced="0"/>
    <cacheHierarchy uniqueName="[Finalizacion].[Avance Curso 1]" caption="Avance Curso 1" attribute="1" defaultMemberUniqueName="[Finalizacion].[Avance Curso 1].[All]" allUniqueName="[Finalizacion].[Avance Curso 1].[All]" dimensionUniqueName="[Finalizacion]" displayFolder="" count="0" memberValueDatatype="5" unbalanced="0"/>
    <cacheHierarchy uniqueName="[Finalizacion].[Estatus Curso 1]" caption="Estatus Curso 1" attribute="1" defaultMemberUniqueName="[Finalizacion].[Estatus Curso 1].[All]" allUniqueName="[Finalizacion].[Estatus Curso 1].[All]" dimensionUniqueName="[Finalizacion]" displayFolder="" count="0" memberValueDatatype="130" unbalanced="0"/>
    <cacheHierarchy uniqueName="[Finalizacion].[Avance Curso 2]" caption="Avance Curso 2" attribute="1" defaultMemberUniqueName="[Finalizacion].[Avance Curso 2].[All]" allUniqueName="[Finalizacion].[Avance Curso 2].[All]" dimensionUniqueName="[Finalizacion]" displayFolder="" count="0" memberValueDatatype="5" unbalanced="0"/>
    <cacheHierarchy uniqueName="[Finalizacion].[Estatus Curso 2]" caption="Estatus Curso 2" attribute="1" defaultMemberUniqueName="[Finalizacion].[Estatus Curso 2].[All]" allUniqueName="[Finalizacion].[Estatus Curso 2].[All]" dimensionUniqueName="[Finalizacion]" displayFolder="" count="0" memberValueDatatype="130" unbalanced="0"/>
    <cacheHierarchy uniqueName="[Finalizacion].[Avance Curso 3]" caption="Avance Curso 3" attribute="1" defaultMemberUniqueName="[Finalizacion].[Avance Curso 3].[All]" allUniqueName="[Finalizacion].[Avance Curso 3].[All]" dimensionUniqueName="[Finalizacion]" displayFolder="" count="0" memberValueDatatype="5" unbalanced="0"/>
    <cacheHierarchy uniqueName="[Finalizacion].[Estatus Curso 3]" caption="Estatus Curso 3" attribute="1" defaultMemberUniqueName="[Finalizacion].[Estatus Curso 3].[All]" allUniqueName="[Finalizacion].[Estatus Curso 3].[All]" dimensionUniqueName="[Finalizacion]" displayFolder="" count="0" memberValueDatatype="130" unbalanced="0"/>
    <cacheHierarchy uniqueName="[Finalizacion].[Avance Curso 4]" caption="Avance Curso 4" attribute="1" defaultMemberUniqueName="[Finalizacion].[Avance Curso 4].[All]" allUniqueName="[Finalizacion].[Avance Curso 4].[All]" dimensionUniqueName="[Finalizacion]" displayFolder="" count="0" memberValueDatatype="5" unbalanced="0"/>
    <cacheHierarchy uniqueName="[Finalizacion].[Estatus Curso 4]" caption="Estatus Curso 4" attribute="1" defaultMemberUniqueName="[Finalizacion].[Estatus Curso 4].[All]" allUniqueName="[Finalizacion].[Estatus Curso 4].[All]" dimensionUniqueName="[Finalizacion]" displayFolder="" count="0" memberValueDatatype="130" unbalanced="0"/>
    <cacheHierarchy uniqueName="[Finalizacion].[Avance Curso 5]" caption="Avance Curso 5" attribute="1" defaultMemberUniqueName="[Finalizacion].[Avance Curso 5].[All]" allUniqueName="[Finalizacion].[Avance Curso 5].[All]" dimensionUniqueName="[Finalizacion]" displayFolder="" count="0" memberValueDatatype="5" unbalanced="0"/>
    <cacheHierarchy uniqueName="[Finalizacion].[Estatus Curso 5]" caption="Estatus Curso 5" attribute="1" defaultMemberUniqueName="[Finalizacion].[Estatus Curso 5].[All]" allUniqueName="[Finalizacion].[Estatus Curso 5].[All]" dimensionUniqueName="[Finalizacion]" displayFolder="" count="0" memberValueDatatype="130" unbalanced="0"/>
    <cacheHierarchy uniqueName="[Finalizacion].[Avance Curso 6]" caption="Avance Curso 6" attribute="1" defaultMemberUniqueName="[Finalizacion].[Avance Curso 6].[All]" allUniqueName="[Finalizacion].[Avance Curso 6].[All]" dimensionUniqueName="[Finalizacion]" displayFolder="" count="0" memberValueDatatype="5" unbalanced="0"/>
    <cacheHierarchy uniqueName="[Finalizacion].[Estatus Curso 6]" caption="Estatus Curso 6" attribute="1" defaultMemberUniqueName="[Finalizacion].[Estatus Curso 6].[All]" allUniqueName="[Finalizacion].[Estatus Curso 6].[All]" dimensionUniqueName="[Finalizacion]" displayFolder="" count="0" memberValueDatatype="130" unbalanced="0"/>
    <cacheHierarchy uniqueName="[Finalizacion].[Género]" caption="Género" attribute="1" defaultMemberUniqueName="[Finalizacion].[Género].[All]" allUniqueName="[Finalizacion].[Género].[All]" dimensionUniqueName="[Finalizacion]" displayFolder="" count="2" memberValueDatatype="130" unbalanced="0">
      <fieldsUsage count="2">
        <fieldUsage x="-1"/>
        <fieldUsage x="3"/>
      </fieldsUsage>
    </cacheHierarchy>
    <cacheHierarchy uniqueName="[Finalizacion].[Escolaridad]" caption="Escolaridad" attribute="1" defaultMemberUniqueName="[Finalizacion].[Escolaridad].[All]" allUniqueName="[Finalizacion].[Escolaridad].[All]" dimensionUniqueName="[Finalizacion]" displayFolder="" count="2" memberValueDatatype="130" unbalanced="0">
      <fieldsUsage count="2">
        <fieldUsage x="-1"/>
        <fieldUsage x="2"/>
      </fieldsUsage>
    </cacheHierarchy>
    <cacheHierarchy uniqueName="[Finalizacion].[Grupo Etáreo]" caption="Grupo Etáreo" attribute="1" defaultMemberUniqueName="[Finalizacion].[Grupo Etáreo].[All]" allUniqueName="[Finalizacion].[Grupo Etáreo].[All]" dimensionUniqueName="[Finalizacion]" displayFolder="" count="0" memberValueDatatype="130" unbalanced="0"/>
    <cacheHierarchy uniqueName="[Finalizacion].[Socio]" caption="Socio" attribute="1" defaultMemberUniqueName="[Finalizacion].[Socio].[All]" allUniqueName="[Finalizacion].[Socio].[All]" dimensionUniqueName="[Finalizacion]" displayFolder="" count="2" memberValueDatatype="130" unbalanced="0">
      <fieldsUsage count="2">
        <fieldUsage x="-1"/>
        <fieldUsage x="5"/>
      </fieldsUsage>
    </cacheHierarchy>
    <cacheHierarchy uniqueName="[Finalizacion].[Maximo alcanzado]" caption="Maximo alcanzado" attribute="1" defaultMemberUniqueName="[Finalizacion].[Maximo alcanzado].[All]" allUniqueName="[Finalizacion].[Maximo alcanzado].[All]" dimensionUniqueName="[Finalizacion]" displayFolder="" count="0" memberValueDatatype="5" unbalanced="0"/>
    <cacheHierarchy uniqueName="[Finalizacion].[Estatus maximo]" caption="Estatus maximo" attribute="1" defaultMemberUniqueName="[Finalizacion].[Estatus maximo].[All]" allUniqueName="[Finalizacion].[Estatus maximo].[All]" dimensionUniqueName="[Finalizacion]" displayFolder="" count="2" memberValueDatatype="130" unbalanced="0">
      <fieldsUsage count="2">
        <fieldUsage x="-1"/>
        <fieldUsage x="0"/>
      </fieldsUsage>
    </cacheHierarchy>
    <cacheHierarchy uniqueName="[Finalizacion].[Cursos en curso]" caption="Cursos en curso" attribute="1" defaultMemberUniqueName="[Finalizacion].[Cursos en curso].[All]" allUniqueName="[Finalizacion].[Cursos en curso].[All]" dimensionUniqueName="[Finalizacion]" displayFolder="" count="0" memberValueDatatype="20" unbalanced="0"/>
    <cacheHierarchy uniqueName="[Finalizacion].[Cursos Finalizados]" caption="Cursos Finalizados" attribute="1" defaultMemberUniqueName="[Finalizacion].[Cursos Finalizados].[All]" allUniqueName="[Finalizacion].[Cursos Finalizados].[All]" dimensionUniqueName="[Finalizacion]" displayFolder="" count="0" memberValueDatatype="20" unbalanced="0"/>
    <cacheHierarchy uniqueName="[Measures].[__XL_Count Finalizacion]" caption="__XL_Count Finalizacion" measure="1" displayFolder="" measureGroup="Finalizacion" count="0" hidden="1"/>
    <cacheHierarchy uniqueName="[Measures].[__XL_Count Calificaciones]" caption="__XL_Count Calificaciones" measure="1" displayFolder="" measureGroup="Calificaciones" count="0" hidden="1"/>
    <cacheHierarchy uniqueName="[Measures].[__No measures defined]" caption="__No measures defined" measure="1" displayFolder="" count="0" hidden="1"/>
    <cacheHierarchy uniqueName="[Measures].[Recuento de Cédula]" caption="Recuento de Cédula" measure="1" displayFolder="" measureGroup="Finalizacio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Inicial 1]" caption="Suma de Inicial 1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Final 1]" caption="Suma de Final 1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Inicial 2]" caption="Suma de Inicial 2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Final 2]" caption="Suma de Final 2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Inicial 3]" caption="Suma de Inicial 3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Final 3]" caption="Suma de Final 3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Inicial 4]" caption="Suma de Inicial 4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Final 4]" caption="Suma de Final 4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Inicial 5]" caption="Suma de Inicial 5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Final 5]" caption="Suma de Final 5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Inicial 6]" caption="Suma de Inicial 6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Final 6]" caption="Suma de Final 6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Total Inicial]" caption="Suma de Total Inicial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Total Final]" caption="Suma de Total Final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Dummy0" caption="Aula" measure="1" count="0">
      <extLst>
        <ext xmlns:x14="http://schemas.microsoft.com/office/spreadsheetml/2009/9/main" uri="{8CF416AD-EC4C-4aba-99F5-12A058AE0983}">
          <x14:cacheHierarchy ignore="1"/>
        </ext>
      </extLst>
    </cacheHierarchy>
    <cacheHierarchy uniqueName="Dummy1" caption="Aula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3">
    <dimension name="Calificaciones" uniqueName="[Calificaciones]" caption="Calificaciones"/>
    <dimension name="Finalizacion" uniqueName="[Finalizacion]" caption="Finalizacion"/>
    <dimension measure="1" name="Measures" uniqueName="[Measures]" caption="Measures"/>
  </dimensions>
  <measureGroups count="2">
    <measureGroup name="Calificaciones" caption="Calificaciones"/>
    <measureGroup name="Finalizacion" caption="Finalizacion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1.xml><?xml version="1.0" encoding="utf-8"?>
<pivotCacheDefinition xmlns="http://schemas.openxmlformats.org/spreadsheetml/2006/main" xmlns:r="http://schemas.openxmlformats.org/officeDocument/2006/relationships" saveData="0" refreshedBy="Daniel Chiriboga" refreshedDate="44567.771210879633" backgroundQuery="1" createdVersion="7" refreshedVersion="7" minRefreshableVersion="3" recordCount="0" supportSubquery="1" supportAdvancedDrill="1">
  <cacheSource type="external" connectionId="1"/>
  <cacheFields count="6">
    <cacheField name="[Finalizacion].[Estatus maximo].[Estatus maximo]" caption="Estatus maximo" numFmtId="0" hierarchy="55" level="1">
      <sharedItems count="2">
        <s v="En Curso"/>
        <s v="Finalizado"/>
      </sharedItems>
    </cacheField>
    <cacheField name="[Measures].[Recuento de Cédula]" caption="Recuento de Cédula" numFmtId="0" hierarchy="61" level="32767"/>
    <cacheField name="[Finalizacion].[Aula].[Aula]" caption="Aula" numFmtId="0" hierarchy="31" level="1">
      <sharedItems containsSemiMixedTypes="0" containsNonDate="0" containsString="0"/>
    </cacheField>
    <cacheField name="[Finalizacion].[Socio].[Socio]" caption="Socio" numFmtId="0" hierarchy="53" level="1">
      <sharedItems containsSemiMixedTypes="0" containsNonDate="0" containsString="0"/>
    </cacheField>
    <cacheField name="Dummy0" numFmtId="0" hierarchy="76" level="32767">
      <extLst>
        <ext xmlns:x14="http://schemas.microsoft.com/office/spreadsheetml/2009/9/main" uri="{63CAB8AC-B538-458d-9737-405883B0398D}">
          <x14:cacheField ignore="1"/>
        </ext>
      </extLst>
    </cacheField>
    <cacheField name="Dummy1" numFmtId="0" hierarchy="77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78">
    <cacheHierarchy uniqueName="[Calificaciones].[Aula]" caption="Aula" attribute="1" defaultMemberUniqueName="[Calificaciones].[Aula].[All]" allUniqueName="[Calificaciones].[Aula].[All]" dimensionUniqueName="[Calificaciones]" displayFolder="" count="0" memberValueDatatype="20" unbalanced="0"/>
    <cacheHierarchy uniqueName="[Calificaciones].[Nombre]" caption="Nombre" attribute="1" defaultMemberUniqueName="[Calificaciones].[Nombre].[All]" allUniqueName="[Calificaciones].[Nombre].[All]" dimensionUniqueName="[Calificaciones]" displayFolder="" count="0" memberValueDatatype="130" unbalanced="0"/>
    <cacheHierarchy uniqueName="[Calificaciones].[Apellido(s)]" caption="Apellido(s)" attribute="1" defaultMemberUniqueName="[Calificaciones].[Apellido(s)].[All]" allUniqueName="[Calificaciones].[Apellido(s)].[All]" dimensionUniqueName="[Calificaciones]" displayFolder="" count="0" memberValueDatatype="130" unbalanced="0"/>
    <cacheHierarchy uniqueName="[Calificaciones].[Dirección de correo]" caption="Dirección de correo" attribute="1" defaultMemberUniqueName="[Calificaciones].[Dirección de correo].[All]" allUniqueName="[Calificaciones].[Dirección de correo].[All]" dimensionUniqueName="[Calificaciones]" displayFolder="" count="0" memberValueDatatype="130" unbalanced="0"/>
    <cacheHierarchy uniqueName="[Calificaciones].[Cédula]" caption="Cédula" attribute="1" defaultMemberUniqueName="[Calificaciones].[Cédula].[All]" allUniqueName="[Calificaciones].[Cédula].[All]" dimensionUniqueName="[Calificaciones]" displayFolder="" count="0" memberValueDatatype="130" unbalanced="0"/>
    <cacheHierarchy uniqueName="[Calificaciones].[Inicial 1]" caption="Inicial 1" attribute="1" defaultMemberUniqueName="[Calificaciones].[Inicial 1].[All]" allUniqueName="[Calificaciones].[Inicial 1].[All]" dimensionUniqueName="[Calificaciones]" displayFolder="" count="0" memberValueDatatype="20" unbalanced="0"/>
    <cacheHierarchy uniqueName="[Calificaciones].[Final 1]" caption="Final 1" attribute="1" defaultMemberUniqueName="[Calificaciones].[Final 1].[All]" allUniqueName="[Calificaciones].[Final 1].[All]" dimensionUniqueName="[Calificaciones]" displayFolder="" count="0" memberValueDatatype="20" unbalanced="0"/>
    <cacheHierarchy uniqueName="[Calificaciones].[Inicial 2]" caption="Inicial 2" attribute="1" defaultMemberUniqueName="[Calificaciones].[Inicial 2].[All]" allUniqueName="[Calificaciones].[Inicial 2].[All]" dimensionUniqueName="[Calificaciones]" displayFolder="" count="0" memberValueDatatype="20" unbalanced="0"/>
    <cacheHierarchy uniqueName="[Calificaciones].[Final 2]" caption="Final 2" attribute="1" defaultMemberUniqueName="[Calificaciones].[Final 2].[All]" allUniqueName="[Calificaciones].[Final 2].[All]" dimensionUniqueName="[Calificaciones]" displayFolder="" count="0" memberValueDatatype="20" unbalanced="0"/>
    <cacheHierarchy uniqueName="[Calificaciones].[Inicial 3]" caption="Inicial 3" attribute="1" defaultMemberUniqueName="[Calificaciones].[Inicial 3].[All]" allUniqueName="[Calificaciones].[Inicial 3].[All]" dimensionUniqueName="[Calificaciones]" displayFolder="" count="0" memberValueDatatype="20" unbalanced="0"/>
    <cacheHierarchy uniqueName="[Calificaciones].[Final 3]" caption="Final 3" attribute="1" defaultMemberUniqueName="[Calificaciones].[Final 3].[All]" allUniqueName="[Calificaciones].[Final 3].[All]" dimensionUniqueName="[Calificaciones]" displayFolder="" count="0" memberValueDatatype="20" unbalanced="0"/>
    <cacheHierarchy uniqueName="[Calificaciones].[Inicial 4]" caption="Inicial 4" attribute="1" defaultMemberUniqueName="[Calificaciones].[Inicial 4].[All]" allUniqueName="[Calificaciones].[Inicial 4].[All]" dimensionUniqueName="[Calificaciones]" displayFolder="" count="0" memberValueDatatype="5" unbalanced="0"/>
    <cacheHierarchy uniqueName="[Calificaciones].[Final 4]" caption="Final 4" attribute="1" defaultMemberUniqueName="[Calificaciones].[Final 4].[All]" allUniqueName="[Calificaciones].[Final 4].[All]" dimensionUniqueName="[Calificaciones]" displayFolder="" count="0" memberValueDatatype="20" unbalanced="0"/>
    <cacheHierarchy uniqueName="[Calificaciones].[Inicial 5]" caption="Inicial 5" attribute="1" defaultMemberUniqueName="[Calificaciones].[Inicial 5].[All]" allUniqueName="[Calificaciones].[Inicial 5].[All]" dimensionUniqueName="[Calificaciones]" displayFolder="" count="0" memberValueDatatype="20" unbalanced="0"/>
    <cacheHierarchy uniqueName="[Calificaciones].[Final 5]" caption="Final 5" attribute="1" defaultMemberUniqueName="[Calificaciones].[Final 5].[All]" allUniqueName="[Calificaciones].[Final 5].[All]" dimensionUniqueName="[Calificaciones]" displayFolder="" count="0" memberValueDatatype="20" unbalanced="0"/>
    <cacheHierarchy uniqueName="[Calificaciones].[Inicial 6]" caption="Inicial 6" attribute="1" defaultMemberUniqueName="[Calificaciones].[Inicial 6].[All]" allUniqueName="[Calificaciones].[Inicial 6].[All]" dimensionUniqueName="[Calificaciones]" displayFolder="" count="0" memberValueDatatype="5" unbalanced="0"/>
    <cacheHierarchy uniqueName="[Calificaciones].[Final 6]" caption="Final 6" attribute="1" defaultMemberUniqueName="[Calificaciones].[Final 6].[All]" allUniqueName="[Calificaciones].[Final 6].[All]" dimensionUniqueName="[Calificaciones]" displayFolder="" count="0" memberValueDatatype="20" unbalanced="0"/>
    <cacheHierarchy uniqueName="[Calificaciones].[Total Inicial]" caption="Total Inicial" attribute="1" defaultMemberUniqueName="[Calificaciones].[Total Inicial].[All]" allUniqueName="[Calificaciones].[Total Inicial].[All]" dimensionUniqueName="[Calificaciones]" displayFolder="" count="0" memberValueDatatype="5" unbalanced="0"/>
    <cacheHierarchy uniqueName="[Calificaciones].[Total Final]" caption="Total Final" attribute="1" defaultMemberUniqueName="[Calificaciones].[Total Final].[All]" allUniqueName="[Calificaciones].[Total Final].[All]" dimensionUniqueName="[Calificaciones]" displayFolder="" count="0" memberValueDatatype="20" unbalanced="0"/>
    <cacheHierarchy uniqueName="[Calificaciones].[Género]" caption="Género" attribute="1" defaultMemberUniqueName="[Calificaciones].[Género].[All]" allUniqueName="[Calificaciones].[Género].[All]" dimensionUniqueName="[Calificaciones]" displayFolder="" count="0" memberValueDatatype="130" unbalanced="0"/>
    <cacheHierarchy uniqueName="[Calificaciones].[Escolaridad]" caption="Escolaridad" attribute="1" defaultMemberUniqueName="[Calificaciones].[Escolaridad].[All]" allUniqueName="[Calificaciones].[Escolaridad].[All]" dimensionUniqueName="[Calificaciones]" displayFolder="" count="0" memberValueDatatype="130" unbalanced="0"/>
    <cacheHierarchy uniqueName="[Calificaciones].[Grupo Etáreo]" caption="Grupo Etáreo" attribute="1" defaultMemberUniqueName="[Calificaciones].[Grupo Etáreo].[All]" allUniqueName="[Calificaciones].[Grupo Etáreo].[All]" dimensionUniqueName="[Calificaciones]" displayFolder="" count="0" memberValueDatatype="130" unbalanced="0"/>
    <cacheHierarchy uniqueName="[Calificaciones].[Socio]" caption="Socio" attribute="1" defaultMemberUniqueName="[Calificaciones].[Socio].[All]" allUniqueName="[Calificaciones].[Socio].[All]" dimensionUniqueName="[Calificaciones]" displayFolder="" count="0" memberValueDatatype="130" unbalanced="0"/>
    <cacheHierarchy uniqueName="[Calificaciones].[Ini 1 real]" caption="Ini 1 real" attribute="1" defaultMemberUniqueName="[Calificaciones].[Ini 1 real].[All]" allUniqueName="[Calificaciones].[Ini 1 real].[All]" dimensionUniqueName="[Calificaciones]" displayFolder="" count="0" memberValueDatatype="130" unbalanced="0"/>
    <cacheHierarchy uniqueName="[Calificaciones].[Ini 2 real]" caption="Ini 2 real" attribute="1" defaultMemberUniqueName="[Calificaciones].[Ini 2 real].[All]" allUniqueName="[Calificaciones].[Ini 2 real].[All]" dimensionUniqueName="[Calificaciones]" displayFolder="" count="0" memberValueDatatype="130" unbalanced="0"/>
    <cacheHierarchy uniqueName="[Calificaciones].[Ini 3 real]" caption="Ini 3 real" attribute="1" defaultMemberUniqueName="[Calificaciones].[Ini 3 real].[All]" allUniqueName="[Calificaciones].[Ini 3 real].[All]" dimensionUniqueName="[Calificaciones]" displayFolder="" count="0" memberValueDatatype="130" unbalanced="0"/>
    <cacheHierarchy uniqueName="[Calificaciones].[Ini 4 real]" caption="Ini 4 real" attribute="1" defaultMemberUniqueName="[Calificaciones].[Ini 4 real].[All]" allUniqueName="[Calificaciones].[Ini 4 real].[All]" dimensionUniqueName="[Calificaciones]" displayFolder="" count="0" memberValueDatatype="130" unbalanced="0"/>
    <cacheHierarchy uniqueName="[Calificaciones].[Ini 5 real]" caption="Ini 5 real" attribute="1" defaultMemberUniqueName="[Calificaciones].[Ini 5 real].[All]" allUniqueName="[Calificaciones].[Ini 5 real].[All]" dimensionUniqueName="[Calificaciones]" displayFolder="" count="0" memberValueDatatype="130" unbalanced="0"/>
    <cacheHierarchy uniqueName="[Calificaciones].[Ini 6 real]" caption="Ini 6 real" attribute="1" defaultMemberUniqueName="[Calificaciones].[Ini 6 real].[All]" allUniqueName="[Calificaciones].[Ini 6 real].[All]" dimensionUniqueName="[Calificaciones]" displayFolder="" count="0" memberValueDatatype="130" unbalanced="0"/>
    <cacheHierarchy uniqueName="[Calificaciones].[Mínima Inicial]" caption="Mínima Inicial" attribute="1" defaultMemberUniqueName="[Calificaciones].[Mínima Inicial].[All]" allUniqueName="[Calificaciones].[Mínima Inicial].[All]" dimensionUniqueName="[Calificaciones]" displayFolder="" count="0" memberValueDatatype="20" unbalanced="0"/>
    <cacheHierarchy uniqueName="[Calificaciones].[Máxima Final]" caption="Máxima Final" attribute="1" defaultMemberUniqueName="[Calificaciones].[Máxima Final].[All]" allUniqueName="[Calificaciones].[Máxima Final].[All]" dimensionUniqueName="[Calificaciones]" displayFolder="" count="0" memberValueDatatype="20" unbalanced="0"/>
    <cacheHierarchy uniqueName="[Finalizacion].[Aula]" caption="Aula" attribute="1" defaultMemberUniqueName="[Finalizacion].[Aula].[All]" allUniqueName="[Finalizacion].[Aula].[All]" dimensionUniqueName="[Finalizacion]" displayFolder="" count="2" memberValueDatatype="20" unbalanced="0">
      <fieldsUsage count="2">
        <fieldUsage x="-1"/>
        <fieldUsage x="2"/>
      </fieldsUsage>
    </cacheHierarchy>
    <cacheHierarchy uniqueName="[Finalizacion].[Nombre]" caption="Nombre" attribute="1" defaultMemberUniqueName="[Finalizacion].[Nombre].[All]" allUniqueName="[Finalizacion].[Nombre].[All]" dimensionUniqueName="[Finalizacion]" displayFolder="" count="0" memberValueDatatype="130" unbalanced="0"/>
    <cacheHierarchy uniqueName="[Finalizacion].[Cédula]" caption="Cédula" attribute="1" defaultMemberUniqueName="[Finalizacion].[Cédula].[All]" allUniqueName="[Finalizacion].[Cédula].[All]" dimensionUniqueName="[Finalizacion]" displayFolder="" count="0" memberValueDatatype="130" unbalanced="0"/>
    <cacheHierarchy uniqueName="[Finalizacion].[Dirección de correo]" caption="Dirección de correo" attribute="1" defaultMemberUniqueName="[Finalizacion].[Dirección de correo].[All]" allUniqueName="[Finalizacion].[Dirección de correo].[All]" dimensionUniqueName="[Finalizacion]" displayFolder="" count="0" memberValueDatatype="130" unbalanced="0"/>
    <cacheHierarchy uniqueName="[Finalizacion].[Grupo]" caption="Grupo" attribute="1" defaultMemberUniqueName="[Finalizacion].[Grupo].[All]" allUniqueName="[Finalizacion].[Grupo].[All]" dimensionUniqueName="[Finalizacion]" displayFolder="" count="0" memberValueDatatype="130" unbalanced="0"/>
    <cacheHierarchy uniqueName="[Finalizacion].[Avance]" caption="Avance" attribute="1" defaultMemberUniqueName="[Finalizacion].[Avance].[All]" allUniqueName="[Finalizacion].[Avance].[All]" dimensionUniqueName="[Finalizacion]" displayFolder="" count="0" memberValueDatatype="5" unbalanced="0"/>
    <cacheHierarchy uniqueName="[Finalizacion].[Estatus]" caption="Estatus" attribute="1" defaultMemberUniqueName="[Finalizacion].[Estatus].[All]" allUniqueName="[Finalizacion].[Estatus].[All]" dimensionUniqueName="[Finalizacion]" displayFolder="" count="0" memberValueDatatype="130" unbalanced="0"/>
    <cacheHierarchy uniqueName="[Finalizacion].[Avance Curso 1]" caption="Avance Curso 1" attribute="1" defaultMemberUniqueName="[Finalizacion].[Avance Curso 1].[All]" allUniqueName="[Finalizacion].[Avance Curso 1].[All]" dimensionUniqueName="[Finalizacion]" displayFolder="" count="0" memberValueDatatype="5" unbalanced="0"/>
    <cacheHierarchy uniqueName="[Finalizacion].[Estatus Curso 1]" caption="Estatus Curso 1" attribute="1" defaultMemberUniqueName="[Finalizacion].[Estatus Curso 1].[All]" allUniqueName="[Finalizacion].[Estatus Curso 1].[All]" dimensionUniqueName="[Finalizacion]" displayFolder="" count="0" memberValueDatatype="130" unbalanced="0"/>
    <cacheHierarchy uniqueName="[Finalizacion].[Avance Curso 2]" caption="Avance Curso 2" attribute="1" defaultMemberUniqueName="[Finalizacion].[Avance Curso 2].[All]" allUniqueName="[Finalizacion].[Avance Curso 2].[All]" dimensionUniqueName="[Finalizacion]" displayFolder="" count="0" memberValueDatatype="5" unbalanced="0"/>
    <cacheHierarchy uniqueName="[Finalizacion].[Estatus Curso 2]" caption="Estatus Curso 2" attribute="1" defaultMemberUniqueName="[Finalizacion].[Estatus Curso 2].[All]" allUniqueName="[Finalizacion].[Estatus Curso 2].[All]" dimensionUniqueName="[Finalizacion]" displayFolder="" count="0" memberValueDatatype="130" unbalanced="0"/>
    <cacheHierarchy uniqueName="[Finalizacion].[Avance Curso 3]" caption="Avance Curso 3" attribute="1" defaultMemberUniqueName="[Finalizacion].[Avance Curso 3].[All]" allUniqueName="[Finalizacion].[Avance Curso 3].[All]" dimensionUniqueName="[Finalizacion]" displayFolder="" count="0" memberValueDatatype="5" unbalanced="0"/>
    <cacheHierarchy uniqueName="[Finalizacion].[Estatus Curso 3]" caption="Estatus Curso 3" attribute="1" defaultMemberUniqueName="[Finalizacion].[Estatus Curso 3].[All]" allUniqueName="[Finalizacion].[Estatus Curso 3].[All]" dimensionUniqueName="[Finalizacion]" displayFolder="" count="0" memberValueDatatype="130" unbalanced="0"/>
    <cacheHierarchy uniqueName="[Finalizacion].[Avance Curso 4]" caption="Avance Curso 4" attribute="1" defaultMemberUniqueName="[Finalizacion].[Avance Curso 4].[All]" allUniqueName="[Finalizacion].[Avance Curso 4].[All]" dimensionUniqueName="[Finalizacion]" displayFolder="" count="0" memberValueDatatype="5" unbalanced="0"/>
    <cacheHierarchy uniqueName="[Finalizacion].[Estatus Curso 4]" caption="Estatus Curso 4" attribute="1" defaultMemberUniqueName="[Finalizacion].[Estatus Curso 4].[All]" allUniqueName="[Finalizacion].[Estatus Curso 4].[All]" dimensionUniqueName="[Finalizacion]" displayFolder="" count="0" memberValueDatatype="130" unbalanced="0"/>
    <cacheHierarchy uniqueName="[Finalizacion].[Avance Curso 5]" caption="Avance Curso 5" attribute="1" defaultMemberUniqueName="[Finalizacion].[Avance Curso 5].[All]" allUniqueName="[Finalizacion].[Avance Curso 5].[All]" dimensionUniqueName="[Finalizacion]" displayFolder="" count="0" memberValueDatatype="5" unbalanced="0"/>
    <cacheHierarchy uniqueName="[Finalizacion].[Estatus Curso 5]" caption="Estatus Curso 5" attribute="1" defaultMemberUniqueName="[Finalizacion].[Estatus Curso 5].[All]" allUniqueName="[Finalizacion].[Estatus Curso 5].[All]" dimensionUniqueName="[Finalizacion]" displayFolder="" count="0" memberValueDatatype="130" unbalanced="0"/>
    <cacheHierarchy uniqueName="[Finalizacion].[Avance Curso 6]" caption="Avance Curso 6" attribute="1" defaultMemberUniqueName="[Finalizacion].[Avance Curso 6].[All]" allUniqueName="[Finalizacion].[Avance Curso 6].[All]" dimensionUniqueName="[Finalizacion]" displayFolder="" count="0" memberValueDatatype="5" unbalanced="0"/>
    <cacheHierarchy uniqueName="[Finalizacion].[Estatus Curso 6]" caption="Estatus Curso 6" attribute="1" defaultMemberUniqueName="[Finalizacion].[Estatus Curso 6].[All]" allUniqueName="[Finalizacion].[Estatus Curso 6].[All]" dimensionUniqueName="[Finalizacion]" displayFolder="" count="0" memberValueDatatype="130" unbalanced="0"/>
    <cacheHierarchy uniqueName="[Finalizacion].[Género]" caption="Género" attribute="1" defaultMemberUniqueName="[Finalizacion].[Género].[All]" allUniqueName="[Finalizacion].[Género].[All]" dimensionUniqueName="[Finalizacion]" displayFolder="" count="0" memberValueDatatype="130" unbalanced="0"/>
    <cacheHierarchy uniqueName="[Finalizacion].[Escolaridad]" caption="Escolaridad" attribute="1" defaultMemberUniqueName="[Finalizacion].[Escolaridad].[All]" allUniqueName="[Finalizacion].[Escolaridad].[All]" dimensionUniqueName="[Finalizacion]" displayFolder="" count="0" memberValueDatatype="130" unbalanced="0"/>
    <cacheHierarchy uniqueName="[Finalizacion].[Grupo Etáreo]" caption="Grupo Etáreo" attribute="1" defaultMemberUniqueName="[Finalizacion].[Grupo Etáreo].[All]" allUniqueName="[Finalizacion].[Grupo Etáreo].[All]" dimensionUniqueName="[Finalizacion]" displayFolder="" count="0" memberValueDatatype="130" unbalanced="0"/>
    <cacheHierarchy uniqueName="[Finalizacion].[Socio]" caption="Socio" attribute="1" defaultMemberUniqueName="[Finalizacion].[Socio].[All]" allUniqueName="[Finalizacion].[Socio].[All]" dimensionUniqueName="[Finalizacion]" displayFolder="" count="2" memberValueDatatype="130" unbalanced="0">
      <fieldsUsage count="2">
        <fieldUsage x="-1"/>
        <fieldUsage x="3"/>
      </fieldsUsage>
    </cacheHierarchy>
    <cacheHierarchy uniqueName="[Finalizacion].[Maximo alcanzado]" caption="Maximo alcanzado" attribute="1" defaultMemberUniqueName="[Finalizacion].[Maximo alcanzado].[All]" allUniqueName="[Finalizacion].[Maximo alcanzado].[All]" dimensionUniqueName="[Finalizacion]" displayFolder="" count="0" memberValueDatatype="5" unbalanced="0"/>
    <cacheHierarchy uniqueName="[Finalizacion].[Estatus maximo]" caption="Estatus maximo" attribute="1" defaultMemberUniqueName="[Finalizacion].[Estatus maximo].[All]" allUniqueName="[Finalizacion].[Estatus maximo].[All]" dimensionUniqueName="[Finalizacion]" displayFolder="" count="2" memberValueDatatype="130" unbalanced="0">
      <fieldsUsage count="2">
        <fieldUsage x="-1"/>
        <fieldUsage x="0"/>
      </fieldsUsage>
    </cacheHierarchy>
    <cacheHierarchy uniqueName="[Finalizacion].[Cursos en curso]" caption="Cursos en curso" attribute="1" defaultMemberUniqueName="[Finalizacion].[Cursos en curso].[All]" allUniqueName="[Finalizacion].[Cursos en curso].[All]" dimensionUniqueName="[Finalizacion]" displayFolder="" count="0" memberValueDatatype="20" unbalanced="0"/>
    <cacheHierarchy uniqueName="[Finalizacion].[Cursos Finalizados]" caption="Cursos Finalizados" attribute="1" defaultMemberUniqueName="[Finalizacion].[Cursos Finalizados].[All]" allUniqueName="[Finalizacion].[Cursos Finalizados].[All]" dimensionUniqueName="[Finalizacion]" displayFolder="" count="0" memberValueDatatype="20" unbalanced="0"/>
    <cacheHierarchy uniqueName="[Measures].[__XL_Count Finalizacion]" caption="__XL_Count Finalizacion" measure="1" displayFolder="" measureGroup="Finalizacion" count="0" hidden="1"/>
    <cacheHierarchy uniqueName="[Measures].[__XL_Count Calificaciones]" caption="__XL_Count Calificaciones" measure="1" displayFolder="" measureGroup="Calificaciones" count="0" hidden="1"/>
    <cacheHierarchy uniqueName="[Measures].[__No measures defined]" caption="__No measures defined" measure="1" displayFolder="" count="0" hidden="1"/>
    <cacheHierarchy uniqueName="[Measures].[Recuento de Cédula]" caption="Recuento de Cédula" measure="1" displayFolder="" measureGroup="Finalizacio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Inicial 1]" caption="Suma de Inicial 1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Final 1]" caption="Suma de Final 1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Inicial 2]" caption="Suma de Inicial 2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Final 2]" caption="Suma de Final 2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Inicial 3]" caption="Suma de Inicial 3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Final 3]" caption="Suma de Final 3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Inicial 4]" caption="Suma de Inicial 4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Final 4]" caption="Suma de Final 4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Inicial 5]" caption="Suma de Inicial 5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Final 5]" caption="Suma de Final 5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Inicial 6]" caption="Suma de Inicial 6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Final 6]" caption="Suma de Final 6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Total Inicial]" caption="Suma de Total Inicial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Total Final]" caption="Suma de Total Final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Dummy0" caption="Aula" measure="1" count="0">
      <extLst>
        <ext xmlns:x14="http://schemas.microsoft.com/office/spreadsheetml/2009/9/main" uri="{8CF416AD-EC4C-4aba-99F5-12A058AE0983}">
          <x14:cacheHierarchy ignore="1"/>
        </ext>
      </extLst>
    </cacheHierarchy>
    <cacheHierarchy uniqueName="Dummy1" caption="Aula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3">
    <dimension name="Calificaciones" uniqueName="[Calificaciones]" caption="Calificaciones"/>
    <dimension name="Finalizacion" uniqueName="[Finalizacion]" caption="Finalizacion"/>
    <dimension measure="1" name="Measures" uniqueName="[Measures]" caption="Measures"/>
  </dimensions>
  <measureGroups count="2">
    <measureGroup name="Calificaciones" caption="Calificaciones"/>
    <measureGroup name="Finalizacion" caption="Finalizacion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2.xml><?xml version="1.0" encoding="utf-8"?>
<pivotCacheDefinition xmlns="http://schemas.openxmlformats.org/spreadsheetml/2006/main" xmlns:r="http://schemas.openxmlformats.org/officeDocument/2006/relationships" saveData="0" refreshedBy="Daniel Chiriboga" refreshedDate="44567.77121215278" backgroundQuery="1" createdVersion="7" refreshedVersion="7" minRefreshableVersion="3" recordCount="0" supportSubquery="1" supportAdvancedDrill="1">
  <cacheSource type="external" connectionId="1"/>
  <cacheFields count="7">
    <cacheField name="[Finalizacion].[Género].[Género]" caption="Género" numFmtId="0" hierarchy="50" level="1">
      <sharedItems count="3">
        <s v="Femenino"/>
        <s v="Masculino"/>
        <s v="n/a"/>
      </sharedItems>
    </cacheField>
    <cacheField name="[Finalizacion].[Estatus maximo].[Estatus maximo]" caption="Estatus maximo" numFmtId="0" hierarchy="55" level="1">
      <sharedItems count="2">
        <s v="En Curso"/>
        <s v="Finalizado"/>
      </sharedItems>
    </cacheField>
    <cacheField name="[Measures].[Recuento de Cédula]" caption="Recuento de Cédula" numFmtId="0" hierarchy="61" level="32767"/>
    <cacheField name="[Finalizacion].[Aula].[Aula]" caption="Aula" numFmtId="0" hierarchy="31" level="1">
      <sharedItems containsSemiMixedTypes="0" containsNonDate="0" containsString="0"/>
    </cacheField>
    <cacheField name="[Finalizacion].[Socio].[Socio]" caption="Socio" numFmtId="0" hierarchy="53" level="1">
      <sharedItems containsSemiMixedTypes="0" containsNonDate="0" containsString="0"/>
    </cacheField>
    <cacheField name="Dummy0" numFmtId="0" hierarchy="76" level="32767">
      <extLst>
        <ext xmlns:x14="http://schemas.microsoft.com/office/spreadsheetml/2009/9/main" uri="{63CAB8AC-B538-458d-9737-405883B0398D}">
          <x14:cacheField ignore="1"/>
        </ext>
      </extLst>
    </cacheField>
    <cacheField name="Dummy1" numFmtId="0" hierarchy="77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78">
    <cacheHierarchy uniqueName="[Calificaciones].[Aula]" caption="Aula" attribute="1" defaultMemberUniqueName="[Calificaciones].[Aula].[All]" allUniqueName="[Calificaciones].[Aula].[All]" dimensionUniqueName="[Calificaciones]" displayFolder="" count="0" memberValueDatatype="20" unbalanced="0"/>
    <cacheHierarchy uniqueName="[Calificaciones].[Nombre]" caption="Nombre" attribute="1" defaultMemberUniqueName="[Calificaciones].[Nombre].[All]" allUniqueName="[Calificaciones].[Nombre].[All]" dimensionUniqueName="[Calificaciones]" displayFolder="" count="0" memberValueDatatype="130" unbalanced="0"/>
    <cacheHierarchy uniqueName="[Calificaciones].[Apellido(s)]" caption="Apellido(s)" attribute="1" defaultMemberUniqueName="[Calificaciones].[Apellido(s)].[All]" allUniqueName="[Calificaciones].[Apellido(s)].[All]" dimensionUniqueName="[Calificaciones]" displayFolder="" count="0" memberValueDatatype="130" unbalanced="0"/>
    <cacheHierarchy uniqueName="[Calificaciones].[Dirección de correo]" caption="Dirección de correo" attribute="1" defaultMemberUniqueName="[Calificaciones].[Dirección de correo].[All]" allUniqueName="[Calificaciones].[Dirección de correo].[All]" dimensionUniqueName="[Calificaciones]" displayFolder="" count="0" memberValueDatatype="130" unbalanced="0"/>
    <cacheHierarchy uniqueName="[Calificaciones].[Cédula]" caption="Cédula" attribute="1" defaultMemberUniqueName="[Calificaciones].[Cédula].[All]" allUniqueName="[Calificaciones].[Cédula].[All]" dimensionUniqueName="[Calificaciones]" displayFolder="" count="0" memberValueDatatype="130" unbalanced="0"/>
    <cacheHierarchy uniqueName="[Calificaciones].[Inicial 1]" caption="Inicial 1" attribute="1" defaultMemberUniqueName="[Calificaciones].[Inicial 1].[All]" allUniqueName="[Calificaciones].[Inicial 1].[All]" dimensionUniqueName="[Calificaciones]" displayFolder="" count="0" memberValueDatatype="20" unbalanced="0"/>
    <cacheHierarchy uniqueName="[Calificaciones].[Final 1]" caption="Final 1" attribute="1" defaultMemberUniqueName="[Calificaciones].[Final 1].[All]" allUniqueName="[Calificaciones].[Final 1].[All]" dimensionUniqueName="[Calificaciones]" displayFolder="" count="0" memberValueDatatype="20" unbalanced="0"/>
    <cacheHierarchy uniqueName="[Calificaciones].[Inicial 2]" caption="Inicial 2" attribute="1" defaultMemberUniqueName="[Calificaciones].[Inicial 2].[All]" allUniqueName="[Calificaciones].[Inicial 2].[All]" dimensionUniqueName="[Calificaciones]" displayFolder="" count="0" memberValueDatatype="20" unbalanced="0"/>
    <cacheHierarchy uniqueName="[Calificaciones].[Final 2]" caption="Final 2" attribute="1" defaultMemberUniqueName="[Calificaciones].[Final 2].[All]" allUniqueName="[Calificaciones].[Final 2].[All]" dimensionUniqueName="[Calificaciones]" displayFolder="" count="0" memberValueDatatype="20" unbalanced="0"/>
    <cacheHierarchy uniqueName="[Calificaciones].[Inicial 3]" caption="Inicial 3" attribute="1" defaultMemberUniqueName="[Calificaciones].[Inicial 3].[All]" allUniqueName="[Calificaciones].[Inicial 3].[All]" dimensionUniqueName="[Calificaciones]" displayFolder="" count="0" memberValueDatatype="20" unbalanced="0"/>
    <cacheHierarchy uniqueName="[Calificaciones].[Final 3]" caption="Final 3" attribute="1" defaultMemberUniqueName="[Calificaciones].[Final 3].[All]" allUniqueName="[Calificaciones].[Final 3].[All]" dimensionUniqueName="[Calificaciones]" displayFolder="" count="0" memberValueDatatype="20" unbalanced="0"/>
    <cacheHierarchy uniqueName="[Calificaciones].[Inicial 4]" caption="Inicial 4" attribute="1" defaultMemberUniqueName="[Calificaciones].[Inicial 4].[All]" allUniqueName="[Calificaciones].[Inicial 4].[All]" dimensionUniqueName="[Calificaciones]" displayFolder="" count="0" memberValueDatatype="5" unbalanced="0"/>
    <cacheHierarchy uniqueName="[Calificaciones].[Final 4]" caption="Final 4" attribute="1" defaultMemberUniqueName="[Calificaciones].[Final 4].[All]" allUniqueName="[Calificaciones].[Final 4].[All]" dimensionUniqueName="[Calificaciones]" displayFolder="" count="0" memberValueDatatype="20" unbalanced="0"/>
    <cacheHierarchy uniqueName="[Calificaciones].[Inicial 5]" caption="Inicial 5" attribute="1" defaultMemberUniqueName="[Calificaciones].[Inicial 5].[All]" allUniqueName="[Calificaciones].[Inicial 5].[All]" dimensionUniqueName="[Calificaciones]" displayFolder="" count="0" memberValueDatatype="20" unbalanced="0"/>
    <cacheHierarchy uniqueName="[Calificaciones].[Final 5]" caption="Final 5" attribute="1" defaultMemberUniqueName="[Calificaciones].[Final 5].[All]" allUniqueName="[Calificaciones].[Final 5].[All]" dimensionUniqueName="[Calificaciones]" displayFolder="" count="0" memberValueDatatype="20" unbalanced="0"/>
    <cacheHierarchy uniqueName="[Calificaciones].[Inicial 6]" caption="Inicial 6" attribute="1" defaultMemberUniqueName="[Calificaciones].[Inicial 6].[All]" allUniqueName="[Calificaciones].[Inicial 6].[All]" dimensionUniqueName="[Calificaciones]" displayFolder="" count="0" memberValueDatatype="5" unbalanced="0"/>
    <cacheHierarchy uniqueName="[Calificaciones].[Final 6]" caption="Final 6" attribute="1" defaultMemberUniqueName="[Calificaciones].[Final 6].[All]" allUniqueName="[Calificaciones].[Final 6].[All]" dimensionUniqueName="[Calificaciones]" displayFolder="" count="0" memberValueDatatype="20" unbalanced="0"/>
    <cacheHierarchy uniqueName="[Calificaciones].[Total Inicial]" caption="Total Inicial" attribute="1" defaultMemberUniqueName="[Calificaciones].[Total Inicial].[All]" allUniqueName="[Calificaciones].[Total Inicial].[All]" dimensionUniqueName="[Calificaciones]" displayFolder="" count="0" memberValueDatatype="5" unbalanced="0"/>
    <cacheHierarchy uniqueName="[Calificaciones].[Total Final]" caption="Total Final" attribute="1" defaultMemberUniqueName="[Calificaciones].[Total Final].[All]" allUniqueName="[Calificaciones].[Total Final].[All]" dimensionUniqueName="[Calificaciones]" displayFolder="" count="0" memberValueDatatype="20" unbalanced="0"/>
    <cacheHierarchy uniqueName="[Calificaciones].[Género]" caption="Género" attribute="1" defaultMemberUniqueName="[Calificaciones].[Género].[All]" allUniqueName="[Calificaciones].[Género].[All]" dimensionUniqueName="[Calificaciones]" displayFolder="" count="0" memberValueDatatype="130" unbalanced="0"/>
    <cacheHierarchy uniqueName="[Calificaciones].[Escolaridad]" caption="Escolaridad" attribute="1" defaultMemberUniqueName="[Calificaciones].[Escolaridad].[All]" allUniqueName="[Calificaciones].[Escolaridad].[All]" dimensionUniqueName="[Calificaciones]" displayFolder="" count="0" memberValueDatatype="130" unbalanced="0"/>
    <cacheHierarchy uniqueName="[Calificaciones].[Grupo Etáreo]" caption="Grupo Etáreo" attribute="1" defaultMemberUniqueName="[Calificaciones].[Grupo Etáreo].[All]" allUniqueName="[Calificaciones].[Grupo Etáreo].[All]" dimensionUniqueName="[Calificaciones]" displayFolder="" count="0" memberValueDatatype="130" unbalanced="0"/>
    <cacheHierarchy uniqueName="[Calificaciones].[Socio]" caption="Socio" attribute="1" defaultMemberUniqueName="[Calificaciones].[Socio].[All]" allUniqueName="[Calificaciones].[Socio].[All]" dimensionUniqueName="[Calificaciones]" displayFolder="" count="0" memberValueDatatype="130" unbalanced="0"/>
    <cacheHierarchy uniqueName="[Calificaciones].[Ini 1 real]" caption="Ini 1 real" attribute="1" defaultMemberUniqueName="[Calificaciones].[Ini 1 real].[All]" allUniqueName="[Calificaciones].[Ini 1 real].[All]" dimensionUniqueName="[Calificaciones]" displayFolder="" count="0" memberValueDatatype="130" unbalanced="0"/>
    <cacheHierarchy uniqueName="[Calificaciones].[Ini 2 real]" caption="Ini 2 real" attribute="1" defaultMemberUniqueName="[Calificaciones].[Ini 2 real].[All]" allUniqueName="[Calificaciones].[Ini 2 real].[All]" dimensionUniqueName="[Calificaciones]" displayFolder="" count="0" memberValueDatatype="130" unbalanced="0"/>
    <cacheHierarchy uniqueName="[Calificaciones].[Ini 3 real]" caption="Ini 3 real" attribute="1" defaultMemberUniqueName="[Calificaciones].[Ini 3 real].[All]" allUniqueName="[Calificaciones].[Ini 3 real].[All]" dimensionUniqueName="[Calificaciones]" displayFolder="" count="0" memberValueDatatype="130" unbalanced="0"/>
    <cacheHierarchy uniqueName="[Calificaciones].[Ini 4 real]" caption="Ini 4 real" attribute="1" defaultMemberUniqueName="[Calificaciones].[Ini 4 real].[All]" allUniqueName="[Calificaciones].[Ini 4 real].[All]" dimensionUniqueName="[Calificaciones]" displayFolder="" count="0" memberValueDatatype="130" unbalanced="0"/>
    <cacheHierarchy uniqueName="[Calificaciones].[Ini 5 real]" caption="Ini 5 real" attribute="1" defaultMemberUniqueName="[Calificaciones].[Ini 5 real].[All]" allUniqueName="[Calificaciones].[Ini 5 real].[All]" dimensionUniqueName="[Calificaciones]" displayFolder="" count="0" memberValueDatatype="130" unbalanced="0"/>
    <cacheHierarchy uniqueName="[Calificaciones].[Ini 6 real]" caption="Ini 6 real" attribute="1" defaultMemberUniqueName="[Calificaciones].[Ini 6 real].[All]" allUniqueName="[Calificaciones].[Ini 6 real].[All]" dimensionUniqueName="[Calificaciones]" displayFolder="" count="0" memberValueDatatype="130" unbalanced="0"/>
    <cacheHierarchy uniqueName="[Calificaciones].[Mínima Inicial]" caption="Mínima Inicial" attribute="1" defaultMemberUniqueName="[Calificaciones].[Mínima Inicial].[All]" allUniqueName="[Calificaciones].[Mínima Inicial].[All]" dimensionUniqueName="[Calificaciones]" displayFolder="" count="0" memberValueDatatype="20" unbalanced="0"/>
    <cacheHierarchy uniqueName="[Calificaciones].[Máxima Final]" caption="Máxima Final" attribute="1" defaultMemberUniqueName="[Calificaciones].[Máxima Final].[All]" allUniqueName="[Calificaciones].[Máxima Final].[All]" dimensionUniqueName="[Calificaciones]" displayFolder="" count="0" memberValueDatatype="20" unbalanced="0"/>
    <cacheHierarchy uniqueName="[Finalizacion].[Aula]" caption="Aula" attribute="1" defaultMemberUniqueName="[Finalizacion].[Aula].[All]" allUniqueName="[Finalizacion].[Aula].[All]" dimensionUniqueName="[Finalizacion]" displayFolder="" count="2" memberValueDatatype="20" unbalanced="0">
      <fieldsUsage count="2">
        <fieldUsage x="-1"/>
        <fieldUsage x="3"/>
      </fieldsUsage>
    </cacheHierarchy>
    <cacheHierarchy uniqueName="[Finalizacion].[Nombre]" caption="Nombre" attribute="1" defaultMemberUniqueName="[Finalizacion].[Nombre].[All]" allUniqueName="[Finalizacion].[Nombre].[All]" dimensionUniqueName="[Finalizacion]" displayFolder="" count="0" memberValueDatatype="130" unbalanced="0"/>
    <cacheHierarchy uniqueName="[Finalizacion].[Cédula]" caption="Cédula" attribute="1" defaultMemberUniqueName="[Finalizacion].[Cédula].[All]" allUniqueName="[Finalizacion].[Cédula].[All]" dimensionUniqueName="[Finalizacion]" displayFolder="" count="0" memberValueDatatype="130" unbalanced="0"/>
    <cacheHierarchy uniqueName="[Finalizacion].[Dirección de correo]" caption="Dirección de correo" attribute="1" defaultMemberUniqueName="[Finalizacion].[Dirección de correo].[All]" allUniqueName="[Finalizacion].[Dirección de correo].[All]" dimensionUniqueName="[Finalizacion]" displayFolder="" count="0" memberValueDatatype="130" unbalanced="0"/>
    <cacheHierarchy uniqueName="[Finalizacion].[Grupo]" caption="Grupo" attribute="1" defaultMemberUniqueName="[Finalizacion].[Grupo].[All]" allUniqueName="[Finalizacion].[Grupo].[All]" dimensionUniqueName="[Finalizacion]" displayFolder="" count="0" memberValueDatatype="130" unbalanced="0"/>
    <cacheHierarchy uniqueName="[Finalizacion].[Avance]" caption="Avance" attribute="1" defaultMemberUniqueName="[Finalizacion].[Avance].[All]" allUniqueName="[Finalizacion].[Avance].[All]" dimensionUniqueName="[Finalizacion]" displayFolder="" count="0" memberValueDatatype="5" unbalanced="0"/>
    <cacheHierarchy uniqueName="[Finalizacion].[Estatus]" caption="Estatus" attribute="1" defaultMemberUniqueName="[Finalizacion].[Estatus].[All]" allUniqueName="[Finalizacion].[Estatus].[All]" dimensionUniqueName="[Finalizacion]" displayFolder="" count="0" memberValueDatatype="130" unbalanced="0"/>
    <cacheHierarchy uniqueName="[Finalizacion].[Avance Curso 1]" caption="Avance Curso 1" attribute="1" defaultMemberUniqueName="[Finalizacion].[Avance Curso 1].[All]" allUniqueName="[Finalizacion].[Avance Curso 1].[All]" dimensionUniqueName="[Finalizacion]" displayFolder="" count="0" memberValueDatatype="5" unbalanced="0"/>
    <cacheHierarchy uniqueName="[Finalizacion].[Estatus Curso 1]" caption="Estatus Curso 1" attribute="1" defaultMemberUniqueName="[Finalizacion].[Estatus Curso 1].[All]" allUniqueName="[Finalizacion].[Estatus Curso 1].[All]" dimensionUniqueName="[Finalizacion]" displayFolder="" count="0" memberValueDatatype="130" unbalanced="0"/>
    <cacheHierarchy uniqueName="[Finalizacion].[Avance Curso 2]" caption="Avance Curso 2" attribute="1" defaultMemberUniqueName="[Finalizacion].[Avance Curso 2].[All]" allUniqueName="[Finalizacion].[Avance Curso 2].[All]" dimensionUniqueName="[Finalizacion]" displayFolder="" count="0" memberValueDatatype="5" unbalanced="0"/>
    <cacheHierarchy uniqueName="[Finalizacion].[Estatus Curso 2]" caption="Estatus Curso 2" attribute="1" defaultMemberUniqueName="[Finalizacion].[Estatus Curso 2].[All]" allUniqueName="[Finalizacion].[Estatus Curso 2].[All]" dimensionUniqueName="[Finalizacion]" displayFolder="" count="0" memberValueDatatype="130" unbalanced="0"/>
    <cacheHierarchy uniqueName="[Finalizacion].[Avance Curso 3]" caption="Avance Curso 3" attribute="1" defaultMemberUniqueName="[Finalizacion].[Avance Curso 3].[All]" allUniqueName="[Finalizacion].[Avance Curso 3].[All]" dimensionUniqueName="[Finalizacion]" displayFolder="" count="0" memberValueDatatype="5" unbalanced="0"/>
    <cacheHierarchy uniqueName="[Finalizacion].[Estatus Curso 3]" caption="Estatus Curso 3" attribute="1" defaultMemberUniqueName="[Finalizacion].[Estatus Curso 3].[All]" allUniqueName="[Finalizacion].[Estatus Curso 3].[All]" dimensionUniqueName="[Finalizacion]" displayFolder="" count="0" memberValueDatatype="130" unbalanced="0"/>
    <cacheHierarchy uniqueName="[Finalizacion].[Avance Curso 4]" caption="Avance Curso 4" attribute="1" defaultMemberUniqueName="[Finalizacion].[Avance Curso 4].[All]" allUniqueName="[Finalizacion].[Avance Curso 4].[All]" dimensionUniqueName="[Finalizacion]" displayFolder="" count="0" memberValueDatatype="5" unbalanced="0"/>
    <cacheHierarchy uniqueName="[Finalizacion].[Estatus Curso 4]" caption="Estatus Curso 4" attribute="1" defaultMemberUniqueName="[Finalizacion].[Estatus Curso 4].[All]" allUniqueName="[Finalizacion].[Estatus Curso 4].[All]" dimensionUniqueName="[Finalizacion]" displayFolder="" count="0" memberValueDatatype="130" unbalanced="0"/>
    <cacheHierarchy uniqueName="[Finalizacion].[Avance Curso 5]" caption="Avance Curso 5" attribute="1" defaultMemberUniqueName="[Finalizacion].[Avance Curso 5].[All]" allUniqueName="[Finalizacion].[Avance Curso 5].[All]" dimensionUniqueName="[Finalizacion]" displayFolder="" count="0" memberValueDatatype="5" unbalanced="0"/>
    <cacheHierarchy uniqueName="[Finalizacion].[Estatus Curso 5]" caption="Estatus Curso 5" attribute="1" defaultMemberUniqueName="[Finalizacion].[Estatus Curso 5].[All]" allUniqueName="[Finalizacion].[Estatus Curso 5].[All]" dimensionUniqueName="[Finalizacion]" displayFolder="" count="0" memberValueDatatype="130" unbalanced="0"/>
    <cacheHierarchy uniqueName="[Finalizacion].[Avance Curso 6]" caption="Avance Curso 6" attribute="1" defaultMemberUniqueName="[Finalizacion].[Avance Curso 6].[All]" allUniqueName="[Finalizacion].[Avance Curso 6].[All]" dimensionUniqueName="[Finalizacion]" displayFolder="" count="0" memberValueDatatype="5" unbalanced="0"/>
    <cacheHierarchy uniqueName="[Finalizacion].[Estatus Curso 6]" caption="Estatus Curso 6" attribute="1" defaultMemberUniqueName="[Finalizacion].[Estatus Curso 6].[All]" allUniqueName="[Finalizacion].[Estatus Curso 6].[All]" dimensionUniqueName="[Finalizacion]" displayFolder="" count="0" memberValueDatatype="130" unbalanced="0"/>
    <cacheHierarchy uniqueName="[Finalizacion].[Género]" caption="Género" attribute="1" defaultMemberUniqueName="[Finalizacion].[Género].[All]" allUniqueName="[Finalizacion].[Género].[All]" dimensionUniqueName="[Finalizacion]" displayFolder="" count="2" memberValueDatatype="130" unbalanced="0">
      <fieldsUsage count="2">
        <fieldUsage x="-1"/>
        <fieldUsage x="0"/>
      </fieldsUsage>
    </cacheHierarchy>
    <cacheHierarchy uniqueName="[Finalizacion].[Escolaridad]" caption="Escolaridad" attribute="1" defaultMemberUniqueName="[Finalizacion].[Escolaridad].[All]" allUniqueName="[Finalizacion].[Escolaridad].[All]" dimensionUniqueName="[Finalizacion]" displayFolder="" count="0" memberValueDatatype="130" unbalanced="0"/>
    <cacheHierarchy uniqueName="[Finalizacion].[Grupo Etáreo]" caption="Grupo Etáreo" attribute="1" defaultMemberUniqueName="[Finalizacion].[Grupo Etáreo].[All]" allUniqueName="[Finalizacion].[Grupo Etáreo].[All]" dimensionUniqueName="[Finalizacion]" displayFolder="" count="0" memberValueDatatype="130" unbalanced="0"/>
    <cacheHierarchy uniqueName="[Finalizacion].[Socio]" caption="Socio" attribute="1" defaultMemberUniqueName="[Finalizacion].[Socio].[All]" allUniqueName="[Finalizacion].[Socio].[All]" dimensionUniqueName="[Finalizacion]" displayFolder="" count="2" memberValueDatatype="130" unbalanced="0">
      <fieldsUsage count="2">
        <fieldUsage x="-1"/>
        <fieldUsage x="4"/>
      </fieldsUsage>
    </cacheHierarchy>
    <cacheHierarchy uniqueName="[Finalizacion].[Maximo alcanzado]" caption="Maximo alcanzado" attribute="1" defaultMemberUniqueName="[Finalizacion].[Maximo alcanzado].[All]" allUniqueName="[Finalizacion].[Maximo alcanzado].[All]" dimensionUniqueName="[Finalizacion]" displayFolder="" count="0" memberValueDatatype="5" unbalanced="0"/>
    <cacheHierarchy uniqueName="[Finalizacion].[Estatus maximo]" caption="Estatus maximo" attribute="1" defaultMemberUniqueName="[Finalizacion].[Estatus maximo].[All]" allUniqueName="[Finalizacion].[Estatus maximo].[All]" dimensionUniqueName="[Finalizacion]" displayFolder="" count="2" memberValueDatatype="130" unbalanced="0">
      <fieldsUsage count="2">
        <fieldUsage x="-1"/>
        <fieldUsage x="1"/>
      </fieldsUsage>
    </cacheHierarchy>
    <cacheHierarchy uniqueName="[Finalizacion].[Cursos en curso]" caption="Cursos en curso" attribute="1" defaultMemberUniqueName="[Finalizacion].[Cursos en curso].[All]" allUniqueName="[Finalizacion].[Cursos en curso].[All]" dimensionUniqueName="[Finalizacion]" displayFolder="" count="0" memberValueDatatype="20" unbalanced="0"/>
    <cacheHierarchy uniqueName="[Finalizacion].[Cursos Finalizados]" caption="Cursos Finalizados" attribute="1" defaultMemberUniqueName="[Finalizacion].[Cursos Finalizados].[All]" allUniqueName="[Finalizacion].[Cursos Finalizados].[All]" dimensionUniqueName="[Finalizacion]" displayFolder="" count="0" memberValueDatatype="20" unbalanced="0"/>
    <cacheHierarchy uniqueName="[Measures].[__XL_Count Finalizacion]" caption="__XL_Count Finalizacion" measure="1" displayFolder="" measureGroup="Finalizacion" count="0" hidden="1"/>
    <cacheHierarchy uniqueName="[Measures].[__XL_Count Calificaciones]" caption="__XL_Count Calificaciones" measure="1" displayFolder="" measureGroup="Calificaciones" count="0" hidden="1"/>
    <cacheHierarchy uniqueName="[Measures].[__No measures defined]" caption="__No measures defined" measure="1" displayFolder="" count="0" hidden="1"/>
    <cacheHierarchy uniqueName="[Measures].[Recuento de Cédula]" caption="Recuento de Cédula" measure="1" displayFolder="" measureGroup="Finalizacion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Inicial 1]" caption="Suma de Inicial 1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Final 1]" caption="Suma de Final 1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Inicial 2]" caption="Suma de Inicial 2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Final 2]" caption="Suma de Final 2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Inicial 3]" caption="Suma de Inicial 3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Final 3]" caption="Suma de Final 3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Inicial 4]" caption="Suma de Inicial 4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Final 4]" caption="Suma de Final 4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Inicial 5]" caption="Suma de Inicial 5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Final 5]" caption="Suma de Final 5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Inicial 6]" caption="Suma de Inicial 6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Final 6]" caption="Suma de Final 6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Total Inicial]" caption="Suma de Total Inicial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Total Final]" caption="Suma de Total Final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Dummy0" caption="Aula" measure="1" count="0">
      <extLst>
        <ext xmlns:x14="http://schemas.microsoft.com/office/spreadsheetml/2009/9/main" uri="{8CF416AD-EC4C-4aba-99F5-12A058AE0983}">
          <x14:cacheHierarchy ignore="1"/>
        </ext>
      </extLst>
    </cacheHierarchy>
    <cacheHierarchy uniqueName="Dummy1" caption="Aula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3">
    <dimension name="Calificaciones" uniqueName="[Calificaciones]" caption="Calificaciones"/>
    <dimension name="Finalizacion" uniqueName="[Finalizacion]" caption="Finalizacion"/>
    <dimension measure="1" name="Measures" uniqueName="[Measures]" caption="Measures"/>
  </dimensions>
  <measureGroups count="2">
    <measureGroup name="Calificaciones" caption="Calificaciones"/>
    <measureGroup name="Finalizacion" caption="Finalizacion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3.xml><?xml version="1.0" encoding="utf-8"?>
<pivotCacheDefinition xmlns="http://schemas.openxmlformats.org/spreadsheetml/2006/main" xmlns:r="http://schemas.openxmlformats.org/officeDocument/2006/relationships" saveData="0" refreshedBy="Daniel Chiriboga" refreshedDate="44567.771213657405" backgroundQuery="1" createdVersion="7" refreshedVersion="7" minRefreshableVersion="3" recordCount="0" supportSubquery="1" supportAdvancedDrill="1">
  <cacheSource type="external" connectionId="1"/>
  <cacheFields count="7">
    <cacheField name="[Finalizacion].[Estatus maximo].[Estatus maximo]" caption="Estatus maximo" numFmtId="0" hierarchy="55" level="1">
      <sharedItems count="2">
        <s v="En Curso"/>
        <s v="Finalizado"/>
      </sharedItems>
    </cacheField>
    <cacheField name="[Measures].[Recuento de Cédula]" caption="Recuento de Cédula" numFmtId="0" hierarchy="61" level="32767"/>
    <cacheField name="[Finalizacion].[Grupo Etáreo].[Grupo Etáreo]" caption="Grupo Etáreo" numFmtId="0" hierarchy="52" level="1">
      <sharedItems count="4">
        <s v="Adultos"/>
        <s v="Jóvenes de 18-29 años"/>
        <s v="Menores de edad"/>
        <s v="n/a"/>
      </sharedItems>
    </cacheField>
    <cacheField name="[Finalizacion].[Aula].[Aula]" caption="Aula" numFmtId="0" hierarchy="31" level="1">
      <sharedItems containsSemiMixedTypes="0" containsNonDate="0" containsString="0"/>
    </cacheField>
    <cacheField name="[Finalizacion].[Socio].[Socio]" caption="Socio" numFmtId="0" hierarchy="53" level="1">
      <sharedItems containsSemiMixedTypes="0" containsNonDate="0" containsString="0"/>
    </cacheField>
    <cacheField name="Dummy0" numFmtId="0" hierarchy="76" level="32767">
      <extLst>
        <ext xmlns:x14="http://schemas.microsoft.com/office/spreadsheetml/2009/9/main" uri="{63CAB8AC-B538-458d-9737-405883B0398D}">
          <x14:cacheField ignore="1"/>
        </ext>
      </extLst>
    </cacheField>
    <cacheField name="Dummy1" numFmtId="0" hierarchy="77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78">
    <cacheHierarchy uniqueName="[Calificaciones].[Aula]" caption="Aula" attribute="1" defaultMemberUniqueName="[Calificaciones].[Aula].[All]" allUniqueName="[Calificaciones].[Aula].[All]" dimensionUniqueName="[Calificaciones]" displayFolder="" count="0" memberValueDatatype="20" unbalanced="0"/>
    <cacheHierarchy uniqueName="[Calificaciones].[Nombre]" caption="Nombre" attribute="1" defaultMemberUniqueName="[Calificaciones].[Nombre].[All]" allUniqueName="[Calificaciones].[Nombre].[All]" dimensionUniqueName="[Calificaciones]" displayFolder="" count="0" memberValueDatatype="130" unbalanced="0"/>
    <cacheHierarchy uniqueName="[Calificaciones].[Apellido(s)]" caption="Apellido(s)" attribute="1" defaultMemberUniqueName="[Calificaciones].[Apellido(s)].[All]" allUniqueName="[Calificaciones].[Apellido(s)].[All]" dimensionUniqueName="[Calificaciones]" displayFolder="" count="0" memberValueDatatype="130" unbalanced="0"/>
    <cacheHierarchy uniqueName="[Calificaciones].[Dirección de correo]" caption="Dirección de correo" attribute="1" defaultMemberUniqueName="[Calificaciones].[Dirección de correo].[All]" allUniqueName="[Calificaciones].[Dirección de correo].[All]" dimensionUniqueName="[Calificaciones]" displayFolder="" count="0" memberValueDatatype="130" unbalanced="0"/>
    <cacheHierarchy uniqueName="[Calificaciones].[Cédula]" caption="Cédula" attribute="1" defaultMemberUniqueName="[Calificaciones].[Cédula].[All]" allUniqueName="[Calificaciones].[Cédula].[All]" dimensionUniqueName="[Calificaciones]" displayFolder="" count="0" memberValueDatatype="130" unbalanced="0"/>
    <cacheHierarchy uniqueName="[Calificaciones].[Inicial 1]" caption="Inicial 1" attribute="1" defaultMemberUniqueName="[Calificaciones].[Inicial 1].[All]" allUniqueName="[Calificaciones].[Inicial 1].[All]" dimensionUniqueName="[Calificaciones]" displayFolder="" count="0" memberValueDatatype="20" unbalanced="0"/>
    <cacheHierarchy uniqueName="[Calificaciones].[Final 1]" caption="Final 1" attribute="1" defaultMemberUniqueName="[Calificaciones].[Final 1].[All]" allUniqueName="[Calificaciones].[Final 1].[All]" dimensionUniqueName="[Calificaciones]" displayFolder="" count="0" memberValueDatatype="20" unbalanced="0"/>
    <cacheHierarchy uniqueName="[Calificaciones].[Inicial 2]" caption="Inicial 2" attribute="1" defaultMemberUniqueName="[Calificaciones].[Inicial 2].[All]" allUniqueName="[Calificaciones].[Inicial 2].[All]" dimensionUniqueName="[Calificaciones]" displayFolder="" count="0" memberValueDatatype="20" unbalanced="0"/>
    <cacheHierarchy uniqueName="[Calificaciones].[Final 2]" caption="Final 2" attribute="1" defaultMemberUniqueName="[Calificaciones].[Final 2].[All]" allUniqueName="[Calificaciones].[Final 2].[All]" dimensionUniqueName="[Calificaciones]" displayFolder="" count="0" memberValueDatatype="20" unbalanced="0"/>
    <cacheHierarchy uniqueName="[Calificaciones].[Inicial 3]" caption="Inicial 3" attribute="1" defaultMemberUniqueName="[Calificaciones].[Inicial 3].[All]" allUniqueName="[Calificaciones].[Inicial 3].[All]" dimensionUniqueName="[Calificaciones]" displayFolder="" count="0" memberValueDatatype="20" unbalanced="0"/>
    <cacheHierarchy uniqueName="[Calificaciones].[Final 3]" caption="Final 3" attribute="1" defaultMemberUniqueName="[Calificaciones].[Final 3].[All]" allUniqueName="[Calificaciones].[Final 3].[All]" dimensionUniqueName="[Calificaciones]" displayFolder="" count="0" memberValueDatatype="20" unbalanced="0"/>
    <cacheHierarchy uniqueName="[Calificaciones].[Inicial 4]" caption="Inicial 4" attribute="1" defaultMemberUniqueName="[Calificaciones].[Inicial 4].[All]" allUniqueName="[Calificaciones].[Inicial 4].[All]" dimensionUniqueName="[Calificaciones]" displayFolder="" count="0" memberValueDatatype="5" unbalanced="0"/>
    <cacheHierarchy uniqueName="[Calificaciones].[Final 4]" caption="Final 4" attribute="1" defaultMemberUniqueName="[Calificaciones].[Final 4].[All]" allUniqueName="[Calificaciones].[Final 4].[All]" dimensionUniqueName="[Calificaciones]" displayFolder="" count="0" memberValueDatatype="20" unbalanced="0"/>
    <cacheHierarchy uniqueName="[Calificaciones].[Inicial 5]" caption="Inicial 5" attribute="1" defaultMemberUniqueName="[Calificaciones].[Inicial 5].[All]" allUniqueName="[Calificaciones].[Inicial 5].[All]" dimensionUniqueName="[Calificaciones]" displayFolder="" count="0" memberValueDatatype="20" unbalanced="0"/>
    <cacheHierarchy uniqueName="[Calificaciones].[Final 5]" caption="Final 5" attribute="1" defaultMemberUniqueName="[Calificaciones].[Final 5].[All]" allUniqueName="[Calificaciones].[Final 5].[All]" dimensionUniqueName="[Calificaciones]" displayFolder="" count="0" memberValueDatatype="20" unbalanced="0"/>
    <cacheHierarchy uniqueName="[Calificaciones].[Inicial 6]" caption="Inicial 6" attribute="1" defaultMemberUniqueName="[Calificaciones].[Inicial 6].[All]" allUniqueName="[Calificaciones].[Inicial 6].[All]" dimensionUniqueName="[Calificaciones]" displayFolder="" count="0" memberValueDatatype="5" unbalanced="0"/>
    <cacheHierarchy uniqueName="[Calificaciones].[Final 6]" caption="Final 6" attribute="1" defaultMemberUniqueName="[Calificaciones].[Final 6].[All]" allUniqueName="[Calificaciones].[Final 6].[All]" dimensionUniqueName="[Calificaciones]" displayFolder="" count="0" memberValueDatatype="20" unbalanced="0"/>
    <cacheHierarchy uniqueName="[Calificaciones].[Total Inicial]" caption="Total Inicial" attribute="1" defaultMemberUniqueName="[Calificaciones].[Total Inicial].[All]" allUniqueName="[Calificaciones].[Total Inicial].[All]" dimensionUniqueName="[Calificaciones]" displayFolder="" count="0" memberValueDatatype="5" unbalanced="0"/>
    <cacheHierarchy uniqueName="[Calificaciones].[Total Final]" caption="Total Final" attribute="1" defaultMemberUniqueName="[Calificaciones].[Total Final].[All]" allUniqueName="[Calificaciones].[Total Final].[All]" dimensionUniqueName="[Calificaciones]" displayFolder="" count="0" memberValueDatatype="20" unbalanced="0"/>
    <cacheHierarchy uniqueName="[Calificaciones].[Género]" caption="Género" attribute="1" defaultMemberUniqueName="[Calificaciones].[Género].[All]" allUniqueName="[Calificaciones].[Género].[All]" dimensionUniqueName="[Calificaciones]" displayFolder="" count="0" memberValueDatatype="130" unbalanced="0"/>
    <cacheHierarchy uniqueName="[Calificaciones].[Escolaridad]" caption="Escolaridad" attribute="1" defaultMemberUniqueName="[Calificaciones].[Escolaridad].[All]" allUniqueName="[Calificaciones].[Escolaridad].[All]" dimensionUniqueName="[Calificaciones]" displayFolder="" count="0" memberValueDatatype="130" unbalanced="0"/>
    <cacheHierarchy uniqueName="[Calificaciones].[Grupo Etáreo]" caption="Grupo Etáreo" attribute="1" defaultMemberUniqueName="[Calificaciones].[Grupo Etáreo].[All]" allUniqueName="[Calificaciones].[Grupo Etáreo].[All]" dimensionUniqueName="[Calificaciones]" displayFolder="" count="0" memberValueDatatype="130" unbalanced="0"/>
    <cacheHierarchy uniqueName="[Calificaciones].[Socio]" caption="Socio" attribute="1" defaultMemberUniqueName="[Calificaciones].[Socio].[All]" allUniqueName="[Calificaciones].[Socio].[All]" dimensionUniqueName="[Calificaciones]" displayFolder="" count="0" memberValueDatatype="130" unbalanced="0"/>
    <cacheHierarchy uniqueName="[Calificaciones].[Ini 1 real]" caption="Ini 1 real" attribute="1" defaultMemberUniqueName="[Calificaciones].[Ini 1 real].[All]" allUniqueName="[Calificaciones].[Ini 1 real].[All]" dimensionUniqueName="[Calificaciones]" displayFolder="" count="0" memberValueDatatype="130" unbalanced="0"/>
    <cacheHierarchy uniqueName="[Calificaciones].[Ini 2 real]" caption="Ini 2 real" attribute="1" defaultMemberUniqueName="[Calificaciones].[Ini 2 real].[All]" allUniqueName="[Calificaciones].[Ini 2 real].[All]" dimensionUniqueName="[Calificaciones]" displayFolder="" count="0" memberValueDatatype="130" unbalanced="0"/>
    <cacheHierarchy uniqueName="[Calificaciones].[Ini 3 real]" caption="Ini 3 real" attribute="1" defaultMemberUniqueName="[Calificaciones].[Ini 3 real].[All]" allUniqueName="[Calificaciones].[Ini 3 real].[All]" dimensionUniqueName="[Calificaciones]" displayFolder="" count="0" memberValueDatatype="130" unbalanced="0"/>
    <cacheHierarchy uniqueName="[Calificaciones].[Ini 4 real]" caption="Ini 4 real" attribute="1" defaultMemberUniqueName="[Calificaciones].[Ini 4 real].[All]" allUniqueName="[Calificaciones].[Ini 4 real].[All]" dimensionUniqueName="[Calificaciones]" displayFolder="" count="0" memberValueDatatype="130" unbalanced="0"/>
    <cacheHierarchy uniqueName="[Calificaciones].[Ini 5 real]" caption="Ini 5 real" attribute="1" defaultMemberUniqueName="[Calificaciones].[Ini 5 real].[All]" allUniqueName="[Calificaciones].[Ini 5 real].[All]" dimensionUniqueName="[Calificaciones]" displayFolder="" count="0" memberValueDatatype="130" unbalanced="0"/>
    <cacheHierarchy uniqueName="[Calificaciones].[Ini 6 real]" caption="Ini 6 real" attribute="1" defaultMemberUniqueName="[Calificaciones].[Ini 6 real].[All]" allUniqueName="[Calificaciones].[Ini 6 real].[All]" dimensionUniqueName="[Calificaciones]" displayFolder="" count="0" memberValueDatatype="130" unbalanced="0"/>
    <cacheHierarchy uniqueName="[Calificaciones].[Mínima Inicial]" caption="Mínima Inicial" attribute="1" defaultMemberUniqueName="[Calificaciones].[Mínima Inicial].[All]" allUniqueName="[Calificaciones].[Mínima Inicial].[All]" dimensionUniqueName="[Calificaciones]" displayFolder="" count="0" memberValueDatatype="20" unbalanced="0"/>
    <cacheHierarchy uniqueName="[Calificaciones].[Máxima Final]" caption="Máxima Final" attribute="1" defaultMemberUniqueName="[Calificaciones].[Máxima Final].[All]" allUniqueName="[Calificaciones].[Máxima Final].[All]" dimensionUniqueName="[Calificaciones]" displayFolder="" count="0" memberValueDatatype="20" unbalanced="0"/>
    <cacheHierarchy uniqueName="[Finalizacion].[Aula]" caption="Aula" attribute="1" defaultMemberUniqueName="[Finalizacion].[Aula].[All]" allUniqueName="[Finalizacion].[Aula].[All]" dimensionUniqueName="[Finalizacion]" displayFolder="" count="2" memberValueDatatype="20" unbalanced="0">
      <fieldsUsage count="2">
        <fieldUsage x="-1"/>
        <fieldUsage x="3"/>
      </fieldsUsage>
    </cacheHierarchy>
    <cacheHierarchy uniqueName="[Finalizacion].[Nombre]" caption="Nombre" attribute="1" defaultMemberUniqueName="[Finalizacion].[Nombre].[All]" allUniqueName="[Finalizacion].[Nombre].[All]" dimensionUniqueName="[Finalizacion]" displayFolder="" count="0" memberValueDatatype="130" unbalanced="0"/>
    <cacheHierarchy uniqueName="[Finalizacion].[Cédula]" caption="Cédula" attribute="1" defaultMemberUniqueName="[Finalizacion].[Cédula].[All]" allUniqueName="[Finalizacion].[Cédula].[All]" dimensionUniqueName="[Finalizacion]" displayFolder="" count="0" memberValueDatatype="130" unbalanced="0"/>
    <cacheHierarchy uniqueName="[Finalizacion].[Dirección de correo]" caption="Dirección de correo" attribute="1" defaultMemberUniqueName="[Finalizacion].[Dirección de correo].[All]" allUniqueName="[Finalizacion].[Dirección de correo].[All]" dimensionUniqueName="[Finalizacion]" displayFolder="" count="0" memberValueDatatype="130" unbalanced="0"/>
    <cacheHierarchy uniqueName="[Finalizacion].[Grupo]" caption="Grupo" attribute="1" defaultMemberUniqueName="[Finalizacion].[Grupo].[All]" allUniqueName="[Finalizacion].[Grupo].[All]" dimensionUniqueName="[Finalizacion]" displayFolder="" count="0" memberValueDatatype="130" unbalanced="0"/>
    <cacheHierarchy uniqueName="[Finalizacion].[Avance]" caption="Avance" attribute="1" defaultMemberUniqueName="[Finalizacion].[Avance].[All]" allUniqueName="[Finalizacion].[Avance].[All]" dimensionUniqueName="[Finalizacion]" displayFolder="" count="0" memberValueDatatype="5" unbalanced="0"/>
    <cacheHierarchy uniqueName="[Finalizacion].[Estatus]" caption="Estatus" attribute="1" defaultMemberUniqueName="[Finalizacion].[Estatus].[All]" allUniqueName="[Finalizacion].[Estatus].[All]" dimensionUniqueName="[Finalizacion]" displayFolder="" count="0" memberValueDatatype="130" unbalanced="0"/>
    <cacheHierarchy uniqueName="[Finalizacion].[Avance Curso 1]" caption="Avance Curso 1" attribute="1" defaultMemberUniqueName="[Finalizacion].[Avance Curso 1].[All]" allUniqueName="[Finalizacion].[Avance Curso 1].[All]" dimensionUniqueName="[Finalizacion]" displayFolder="" count="0" memberValueDatatype="5" unbalanced="0"/>
    <cacheHierarchy uniqueName="[Finalizacion].[Estatus Curso 1]" caption="Estatus Curso 1" attribute="1" defaultMemberUniqueName="[Finalizacion].[Estatus Curso 1].[All]" allUniqueName="[Finalizacion].[Estatus Curso 1].[All]" dimensionUniqueName="[Finalizacion]" displayFolder="" count="0" memberValueDatatype="130" unbalanced="0"/>
    <cacheHierarchy uniqueName="[Finalizacion].[Avance Curso 2]" caption="Avance Curso 2" attribute="1" defaultMemberUniqueName="[Finalizacion].[Avance Curso 2].[All]" allUniqueName="[Finalizacion].[Avance Curso 2].[All]" dimensionUniqueName="[Finalizacion]" displayFolder="" count="0" memberValueDatatype="5" unbalanced="0"/>
    <cacheHierarchy uniqueName="[Finalizacion].[Estatus Curso 2]" caption="Estatus Curso 2" attribute="1" defaultMemberUniqueName="[Finalizacion].[Estatus Curso 2].[All]" allUniqueName="[Finalizacion].[Estatus Curso 2].[All]" dimensionUniqueName="[Finalizacion]" displayFolder="" count="0" memberValueDatatype="130" unbalanced="0"/>
    <cacheHierarchy uniqueName="[Finalizacion].[Avance Curso 3]" caption="Avance Curso 3" attribute="1" defaultMemberUniqueName="[Finalizacion].[Avance Curso 3].[All]" allUniqueName="[Finalizacion].[Avance Curso 3].[All]" dimensionUniqueName="[Finalizacion]" displayFolder="" count="0" memberValueDatatype="5" unbalanced="0"/>
    <cacheHierarchy uniqueName="[Finalizacion].[Estatus Curso 3]" caption="Estatus Curso 3" attribute="1" defaultMemberUniqueName="[Finalizacion].[Estatus Curso 3].[All]" allUniqueName="[Finalizacion].[Estatus Curso 3].[All]" dimensionUniqueName="[Finalizacion]" displayFolder="" count="0" memberValueDatatype="130" unbalanced="0"/>
    <cacheHierarchy uniqueName="[Finalizacion].[Avance Curso 4]" caption="Avance Curso 4" attribute="1" defaultMemberUniqueName="[Finalizacion].[Avance Curso 4].[All]" allUniqueName="[Finalizacion].[Avance Curso 4].[All]" dimensionUniqueName="[Finalizacion]" displayFolder="" count="0" memberValueDatatype="5" unbalanced="0"/>
    <cacheHierarchy uniqueName="[Finalizacion].[Estatus Curso 4]" caption="Estatus Curso 4" attribute="1" defaultMemberUniqueName="[Finalizacion].[Estatus Curso 4].[All]" allUniqueName="[Finalizacion].[Estatus Curso 4].[All]" dimensionUniqueName="[Finalizacion]" displayFolder="" count="0" memberValueDatatype="130" unbalanced="0"/>
    <cacheHierarchy uniqueName="[Finalizacion].[Avance Curso 5]" caption="Avance Curso 5" attribute="1" defaultMemberUniqueName="[Finalizacion].[Avance Curso 5].[All]" allUniqueName="[Finalizacion].[Avance Curso 5].[All]" dimensionUniqueName="[Finalizacion]" displayFolder="" count="0" memberValueDatatype="5" unbalanced="0"/>
    <cacheHierarchy uniqueName="[Finalizacion].[Estatus Curso 5]" caption="Estatus Curso 5" attribute="1" defaultMemberUniqueName="[Finalizacion].[Estatus Curso 5].[All]" allUniqueName="[Finalizacion].[Estatus Curso 5].[All]" dimensionUniqueName="[Finalizacion]" displayFolder="" count="0" memberValueDatatype="130" unbalanced="0"/>
    <cacheHierarchy uniqueName="[Finalizacion].[Avance Curso 6]" caption="Avance Curso 6" attribute="1" defaultMemberUniqueName="[Finalizacion].[Avance Curso 6].[All]" allUniqueName="[Finalizacion].[Avance Curso 6].[All]" dimensionUniqueName="[Finalizacion]" displayFolder="" count="0" memberValueDatatype="5" unbalanced="0"/>
    <cacheHierarchy uniqueName="[Finalizacion].[Estatus Curso 6]" caption="Estatus Curso 6" attribute="1" defaultMemberUniqueName="[Finalizacion].[Estatus Curso 6].[All]" allUniqueName="[Finalizacion].[Estatus Curso 6].[All]" dimensionUniqueName="[Finalizacion]" displayFolder="" count="0" memberValueDatatype="130" unbalanced="0"/>
    <cacheHierarchy uniqueName="[Finalizacion].[Género]" caption="Género" attribute="1" defaultMemberUniqueName="[Finalizacion].[Género].[All]" allUniqueName="[Finalizacion].[Género].[All]" dimensionUniqueName="[Finalizacion]" displayFolder="" count="0" memberValueDatatype="130" unbalanced="0"/>
    <cacheHierarchy uniqueName="[Finalizacion].[Escolaridad]" caption="Escolaridad" attribute="1" defaultMemberUniqueName="[Finalizacion].[Escolaridad].[All]" allUniqueName="[Finalizacion].[Escolaridad].[All]" dimensionUniqueName="[Finalizacion]" displayFolder="" count="0" memberValueDatatype="130" unbalanced="0"/>
    <cacheHierarchy uniqueName="[Finalizacion].[Grupo Etáreo]" caption="Grupo Etáreo" attribute="1" defaultMemberUniqueName="[Finalizacion].[Grupo Etáreo].[All]" allUniqueName="[Finalizacion].[Grupo Etáreo].[All]" dimensionUniqueName="[Finalizacion]" displayFolder="" count="2" memberValueDatatype="130" unbalanced="0">
      <fieldsUsage count="2">
        <fieldUsage x="-1"/>
        <fieldUsage x="2"/>
      </fieldsUsage>
    </cacheHierarchy>
    <cacheHierarchy uniqueName="[Finalizacion].[Socio]" caption="Socio" attribute="1" defaultMemberUniqueName="[Finalizacion].[Socio].[All]" allUniqueName="[Finalizacion].[Socio].[All]" dimensionUniqueName="[Finalizacion]" displayFolder="" count="2" memberValueDatatype="130" unbalanced="0">
      <fieldsUsage count="2">
        <fieldUsage x="-1"/>
        <fieldUsage x="4"/>
      </fieldsUsage>
    </cacheHierarchy>
    <cacheHierarchy uniqueName="[Finalizacion].[Maximo alcanzado]" caption="Maximo alcanzado" attribute="1" defaultMemberUniqueName="[Finalizacion].[Maximo alcanzado].[All]" allUniqueName="[Finalizacion].[Maximo alcanzado].[All]" dimensionUniqueName="[Finalizacion]" displayFolder="" count="0" memberValueDatatype="5" unbalanced="0"/>
    <cacheHierarchy uniqueName="[Finalizacion].[Estatus maximo]" caption="Estatus maximo" attribute="1" defaultMemberUniqueName="[Finalizacion].[Estatus maximo].[All]" allUniqueName="[Finalizacion].[Estatus maximo].[All]" dimensionUniqueName="[Finalizacion]" displayFolder="" count="2" memberValueDatatype="130" unbalanced="0">
      <fieldsUsage count="2">
        <fieldUsage x="-1"/>
        <fieldUsage x="0"/>
      </fieldsUsage>
    </cacheHierarchy>
    <cacheHierarchy uniqueName="[Finalizacion].[Cursos en curso]" caption="Cursos en curso" attribute="1" defaultMemberUniqueName="[Finalizacion].[Cursos en curso].[All]" allUniqueName="[Finalizacion].[Cursos en curso].[All]" dimensionUniqueName="[Finalizacion]" displayFolder="" count="0" memberValueDatatype="20" unbalanced="0"/>
    <cacheHierarchy uniqueName="[Finalizacion].[Cursos Finalizados]" caption="Cursos Finalizados" attribute="1" defaultMemberUniqueName="[Finalizacion].[Cursos Finalizados].[All]" allUniqueName="[Finalizacion].[Cursos Finalizados].[All]" dimensionUniqueName="[Finalizacion]" displayFolder="" count="0" memberValueDatatype="20" unbalanced="0"/>
    <cacheHierarchy uniqueName="[Measures].[__XL_Count Finalizacion]" caption="__XL_Count Finalizacion" measure="1" displayFolder="" measureGroup="Finalizacion" count="0" hidden="1"/>
    <cacheHierarchy uniqueName="[Measures].[__XL_Count Calificaciones]" caption="__XL_Count Calificaciones" measure="1" displayFolder="" measureGroup="Calificaciones" count="0" hidden="1"/>
    <cacheHierarchy uniqueName="[Measures].[__No measures defined]" caption="__No measures defined" measure="1" displayFolder="" count="0" hidden="1"/>
    <cacheHierarchy uniqueName="[Measures].[Recuento de Cédula]" caption="Recuento de Cédula" measure="1" displayFolder="" measureGroup="Finalizacio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Inicial 1]" caption="Suma de Inicial 1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Final 1]" caption="Suma de Final 1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Inicial 2]" caption="Suma de Inicial 2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Final 2]" caption="Suma de Final 2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Inicial 3]" caption="Suma de Inicial 3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Final 3]" caption="Suma de Final 3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Inicial 4]" caption="Suma de Inicial 4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Final 4]" caption="Suma de Final 4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Inicial 5]" caption="Suma de Inicial 5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Final 5]" caption="Suma de Final 5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Inicial 6]" caption="Suma de Inicial 6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Final 6]" caption="Suma de Final 6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Total Inicial]" caption="Suma de Total Inicial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Total Final]" caption="Suma de Total Final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Dummy0" caption="Aula" measure="1" count="0">
      <extLst>
        <ext xmlns:x14="http://schemas.microsoft.com/office/spreadsheetml/2009/9/main" uri="{8CF416AD-EC4C-4aba-99F5-12A058AE0983}">
          <x14:cacheHierarchy ignore="1"/>
        </ext>
      </extLst>
    </cacheHierarchy>
    <cacheHierarchy uniqueName="Dummy1" caption="Aula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3">
    <dimension name="Calificaciones" uniqueName="[Calificaciones]" caption="Calificaciones"/>
    <dimension name="Finalizacion" uniqueName="[Finalizacion]" caption="Finalizacion"/>
    <dimension measure="1" name="Measures" uniqueName="[Measures]" caption="Measures"/>
  </dimensions>
  <measureGroups count="2">
    <measureGroup name="Calificaciones" caption="Calificaciones"/>
    <measureGroup name="Finalizacion" caption="Finalizacion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4.xml><?xml version="1.0" encoding="utf-8"?>
<pivotCacheDefinition xmlns="http://schemas.openxmlformats.org/spreadsheetml/2006/main" xmlns:r="http://schemas.openxmlformats.org/officeDocument/2006/relationships" saveData="0" refreshedBy="Daniel Chiriboga" refreshedDate="44565.560357291666" backgroundQuery="1" createdVersion="3" refreshedVersion="7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76">
    <cacheHierarchy uniqueName="[Calificaciones].[Aula]" caption="Aula" attribute="1" defaultMemberUniqueName="[Calificaciones].[Aula].[All]" allUniqueName="[Calificaciones].[Aula].[All]" dimensionUniqueName="[Calificaciones]" displayFolder="" count="0" memberValueDatatype="20" unbalanced="0"/>
    <cacheHierarchy uniqueName="[Calificaciones].[Nombre]" caption="Nombre" attribute="1" defaultMemberUniqueName="[Calificaciones].[Nombre].[All]" allUniqueName="[Calificaciones].[Nombre].[All]" dimensionUniqueName="[Calificaciones]" displayFolder="" count="0" memberValueDatatype="130" unbalanced="0"/>
    <cacheHierarchy uniqueName="[Calificaciones].[Apellido(s)]" caption="Apellido(s)" attribute="1" defaultMemberUniqueName="[Calificaciones].[Apellido(s)].[All]" allUniqueName="[Calificaciones].[Apellido(s)].[All]" dimensionUniqueName="[Calificaciones]" displayFolder="" count="0" memberValueDatatype="130" unbalanced="0"/>
    <cacheHierarchy uniqueName="[Calificaciones].[Dirección de correo]" caption="Dirección de correo" attribute="1" defaultMemberUniqueName="[Calificaciones].[Dirección de correo].[All]" allUniqueName="[Calificaciones].[Dirección de correo].[All]" dimensionUniqueName="[Calificaciones]" displayFolder="" count="0" memberValueDatatype="130" unbalanced="0"/>
    <cacheHierarchy uniqueName="[Calificaciones].[Cédula]" caption="Cédula" attribute="1" defaultMemberUniqueName="[Calificaciones].[Cédula].[All]" allUniqueName="[Calificaciones].[Cédula].[All]" dimensionUniqueName="[Calificaciones]" displayFolder="" count="0" memberValueDatatype="130" unbalanced="0"/>
    <cacheHierarchy uniqueName="[Calificaciones].[Inicial 1]" caption="Inicial 1" attribute="1" defaultMemberUniqueName="[Calificaciones].[Inicial 1].[All]" allUniqueName="[Calificaciones].[Inicial 1].[All]" dimensionUniqueName="[Calificaciones]" displayFolder="" count="0" memberValueDatatype="20" unbalanced="0"/>
    <cacheHierarchy uniqueName="[Calificaciones].[Final 1]" caption="Final 1" attribute="1" defaultMemberUniqueName="[Calificaciones].[Final 1].[All]" allUniqueName="[Calificaciones].[Final 1].[All]" dimensionUniqueName="[Calificaciones]" displayFolder="" count="0" memberValueDatatype="20" unbalanced="0"/>
    <cacheHierarchy uniqueName="[Calificaciones].[Inicial 2]" caption="Inicial 2" attribute="1" defaultMemberUniqueName="[Calificaciones].[Inicial 2].[All]" allUniqueName="[Calificaciones].[Inicial 2].[All]" dimensionUniqueName="[Calificaciones]" displayFolder="" count="0" memberValueDatatype="20" unbalanced="0"/>
    <cacheHierarchy uniqueName="[Calificaciones].[Final 2]" caption="Final 2" attribute="1" defaultMemberUniqueName="[Calificaciones].[Final 2].[All]" allUniqueName="[Calificaciones].[Final 2].[All]" dimensionUniqueName="[Calificaciones]" displayFolder="" count="0" memberValueDatatype="20" unbalanced="0"/>
    <cacheHierarchy uniqueName="[Calificaciones].[Inicial 3]" caption="Inicial 3" attribute="1" defaultMemberUniqueName="[Calificaciones].[Inicial 3].[All]" allUniqueName="[Calificaciones].[Inicial 3].[All]" dimensionUniqueName="[Calificaciones]" displayFolder="" count="0" memberValueDatatype="20" unbalanced="0"/>
    <cacheHierarchy uniqueName="[Calificaciones].[Final 3]" caption="Final 3" attribute="1" defaultMemberUniqueName="[Calificaciones].[Final 3].[All]" allUniqueName="[Calificaciones].[Final 3].[All]" dimensionUniqueName="[Calificaciones]" displayFolder="" count="0" memberValueDatatype="20" unbalanced="0"/>
    <cacheHierarchy uniqueName="[Calificaciones].[Inicial 4]" caption="Inicial 4" attribute="1" defaultMemberUniqueName="[Calificaciones].[Inicial 4].[All]" allUniqueName="[Calificaciones].[Inicial 4].[All]" dimensionUniqueName="[Calificaciones]" displayFolder="" count="0" memberValueDatatype="5" unbalanced="0"/>
    <cacheHierarchy uniqueName="[Calificaciones].[Final 4]" caption="Final 4" attribute="1" defaultMemberUniqueName="[Calificaciones].[Final 4].[All]" allUniqueName="[Calificaciones].[Final 4].[All]" dimensionUniqueName="[Calificaciones]" displayFolder="" count="0" memberValueDatatype="20" unbalanced="0"/>
    <cacheHierarchy uniqueName="[Calificaciones].[Inicial 5]" caption="Inicial 5" attribute="1" defaultMemberUniqueName="[Calificaciones].[Inicial 5].[All]" allUniqueName="[Calificaciones].[Inicial 5].[All]" dimensionUniqueName="[Calificaciones]" displayFolder="" count="0" memberValueDatatype="20" unbalanced="0"/>
    <cacheHierarchy uniqueName="[Calificaciones].[Final 5]" caption="Final 5" attribute="1" defaultMemberUniqueName="[Calificaciones].[Final 5].[All]" allUniqueName="[Calificaciones].[Final 5].[All]" dimensionUniqueName="[Calificaciones]" displayFolder="" count="0" memberValueDatatype="20" unbalanced="0"/>
    <cacheHierarchy uniqueName="[Calificaciones].[Inicial 6]" caption="Inicial 6" attribute="1" defaultMemberUniqueName="[Calificaciones].[Inicial 6].[All]" allUniqueName="[Calificaciones].[Inicial 6].[All]" dimensionUniqueName="[Calificaciones]" displayFolder="" count="0" memberValueDatatype="5" unbalanced="0"/>
    <cacheHierarchy uniqueName="[Calificaciones].[Final 6]" caption="Final 6" attribute="1" defaultMemberUniqueName="[Calificaciones].[Final 6].[All]" allUniqueName="[Calificaciones].[Final 6].[All]" dimensionUniqueName="[Calificaciones]" displayFolder="" count="0" memberValueDatatype="20" unbalanced="0"/>
    <cacheHierarchy uniqueName="[Calificaciones].[Total Inicial]" caption="Total Inicial" attribute="1" defaultMemberUniqueName="[Calificaciones].[Total Inicial].[All]" allUniqueName="[Calificaciones].[Total Inicial].[All]" dimensionUniqueName="[Calificaciones]" displayFolder="" count="0" memberValueDatatype="5" unbalanced="0"/>
    <cacheHierarchy uniqueName="[Calificaciones].[Total Final]" caption="Total Final" attribute="1" defaultMemberUniqueName="[Calificaciones].[Total Final].[All]" allUniqueName="[Calificaciones].[Total Final].[All]" dimensionUniqueName="[Calificaciones]" displayFolder="" count="0" memberValueDatatype="20" unbalanced="0"/>
    <cacheHierarchy uniqueName="[Calificaciones].[Género]" caption="Género" attribute="1" defaultMemberUniqueName="[Calificaciones].[Género].[All]" allUniqueName="[Calificaciones].[Género].[All]" dimensionUniqueName="[Calificaciones]" displayFolder="" count="2" memberValueDatatype="130" unbalanced="0"/>
    <cacheHierarchy uniqueName="[Calificaciones].[Escolaridad]" caption="Escolaridad" attribute="1" defaultMemberUniqueName="[Calificaciones].[Escolaridad].[All]" allUniqueName="[Calificaciones].[Escolaridad].[All]" dimensionUniqueName="[Calificaciones]" displayFolder="" count="0" memberValueDatatype="130" unbalanced="0"/>
    <cacheHierarchy uniqueName="[Calificaciones].[Grupo Etáreo]" caption="Grupo Etáreo" attribute="1" defaultMemberUniqueName="[Calificaciones].[Grupo Etáreo].[All]" allUniqueName="[Calificaciones].[Grupo Etáreo].[All]" dimensionUniqueName="[Calificaciones]" displayFolder="" count="0" memberValueDatatype="130" unbalanced="0"/>
    <cacheHierarchy uniqueName="[Calificaciones].[Socio]" caption="Socio" attribute="1" defaultMemberUniqueName="[Calificaciones].[Socio].[All]" allUniqueName="[Calificaciones].[Socio].[All]" dimensionUniqueName="[Calificaciones]" displayFolder="" count="2" memberValueDatatype="130" unbalanced="0"/>
    <cacheHierarchy uniqueName="[Calificaciones].[Ini 1 real]" caption="Ini 1 real" attribute="1" defaultMemberUniqueName="[Calificaciones].[Ini 1 real].[All]" allUniqueName="[Calificaciones].[Ini 1 real].[All]" dimensionUniqueName="[Calificaciones]" displayFolder="" count="0" memberValueDatatype="130" unbalanced="0"/>
    <cacheHierarchy uniqueName="[Calificaciones].[Ini 2 real]" caption="Ini 2 real" attribute="1" defaultMemberUniqueName="[Calificaciones].[Ini 2 real].[All]" allUniqueName="[Calificaciones].[Ini 2 real].[All]" dimensionUniqueName="[Calificaciones]" displayFolder="" count="0" memberValueDatatype="130" unbalanced="0"/>
    <cacheHierarchy uniqueName="[Calificaciones].[Ini 3 real]" caption="Ini 3 real" attribute="1" defaultMemberUniqueName="[Calificaciones].[Ini 3 real].[All]" allUniqueName="[Calificaciones].[Ini 3 real].[All]" dimensionUniqueName="[Calificaciones]" displayFolder="" count="0" memberValueDatatype="130" unbalanced="0"/>
    <cacheHierarchy uniqueName="[Calificaciones].[Ini 4 real]" caption="Ini 4 real" attribute="1" defaultMemberUniqueName="[Calificaciones].[Ini 4 real].[All]" allUniqueName="[Calificaciones].[Ini 4 real].[All]" dimensionUniqueName="[Calificaciones]" displayFolder="" count="0" memberValueDatatype="130" unbalanced="0"/>
    <cacheHierarchy uniqueName="[Calificaciones].[Ini 5 real]" caption="Ini 5 real" attribute="1" defaultMemberUniqueName="[Calificaciones].[Ini 5 real].[All]" allUniqueName="[Calificaciones].[Ini 5 real].[All]" dimensionUniqueName="[Calificaciones]" displayFolder="" count="0" memberValueDatatype="130" unbalanced="0"/>
    <cacheHierarchy uniqueName="[Calificaciones].[Ini 6 real]" caption="Ini 6 real" attribute="1" defaultMemberUniqueName="[Calificaciones].[Ini 6 real].[All]" allUniqueName="[Calificaciones].[Ini 6 real].[All]" dimensionUniqueName="[Calificaciones]" displayFolder="" count="0" memberValueDatatype="130" unbalanced="0"/>
    <cacheHierarchy uniqueName="[Calificaciones].[Mínima Inicial]" caption="Mínima Inicial" attribute="1" defaultMemberUniqueName="[Calificaciones].[Mínima Inicial].[All]" allUniqueName="[Calificaciones].[Mínima Inicial].[All]" dimensionUniqueName="[Calificaciones]" displayFolder="" count="0" memberValueDatatype="20" unbalanced="0"/>
    <cacheHierarchy uniqueName="[Calificaciones].[Máxima Final]" caption="Máxima Final" attribute="1" defaultMemberUniqueName="[Calificaciones].[Máxima Final].[All]" allUniqueName="[Calificaciones].[Máxima Final].[All]" dimensionUniqueName="[Calificaciones]" displayFolder="" count="0" memberValueDatatype="20" unbalanced="0"/>
    <cacheHierarchy uniqueName="[Finalizacion].[Aula]" caption="Aula" attribute="1" defaultMemberUniqueName="[Finalizacion].[Aula].[All]" allUniqueName="[Finalizacion].[Aula].[All]" dimensionUniqueName="[Finalizacion]" displayFolder="" count="0" memberValueDatatype="20" unbalanced="0"/>
    <cacheHierarchy uniqueName="[Finalizacion].[Nombre]" caption="Nombre" attribute="1" defaultMemberUniqueName="[Finalizacion].[Nombre].[All]" allUniqueName="[Finalizacion].[Nombre].[All]" dimensionUniqueName="[Finalizacion]" displayFolder="" count="0" memberValueDatatype="130" unbalanced="0"/>
    <cacheHierarchy uniqueName="[Finalizacion].[Cédula]" caption="Cédula" attribute="1" defaultMemberUniqueName="[Finalizacion].[Cédula].[All]" allUniqueName="[Finalizacion].[Cédula].[All]" dimensionUniqueName="[Finalizacion]" displayFolder="" count="0" memberValueDatatype="130" unbalanced="0"/>
    <cacheHierarchy uniqueName="[Finalizacion].[Dirección de correo]" caption="Dirección de correo" attribute="1" defaultMemberUniqueName="[Finalizacion].[Dirección de correo].[All]" allUniqueName="[Finalizacion].[Dirección de correo].[All]" dimensionUniqueName="[Finalizacion]" displayFolder="" count="0" memberValueDatatype="130" unbalanced="0"/>
    <cacheHierarchy uniqueName="[Finalizacion].[Grupo]" caption="Grupo" attribute="1" defaultMemberUniqueName="[Finalizacion].[Grupo].[All]" allUniqueName="[Finalizacion].[Grupo].[All]" dimensionUniqueName="[Finalizacion]" displayFolder="" count="0" memberValueDatatype="130" unbalanced="0"/>
    <cacheHierarchy uniqueName="[Finalizacion].[Avance]" caption="Avance" attribute="1" defaultMemberUniqueName="[Finalizacion].[Avance].[All]" allUniqueName="[Finalizacion].[Avance].[All]" dimensionUniqueName="[Finalizacion]" displayFolder="" count="0" memberValueDatatype="5" unbalanced="0"/>
    <cacheHierarchy uniqueName="[Finalizacion].[Estatus]" caption="Estatus" attribute="1" defaultMemberUniqueName="[Finalizacion].[Estatus].[All]" allUniqueName="[Finalizacion].[Estatus].[All]" dimensionUniqueName="[Finalizacion]" displayFolder="" count="0" memberValueDatatype="130" unbalanced="0"/>
    <cacheHierarchy uniqueName="[Finalizacion].[Avance Curso 1]" caption="Avance Curso 1" attribute="1" defaultMemberUniqueName="[Finalizacion].[Avance Curso 1].[All]" allUniqueName="[Finalizacion].[Avance Curso 1].[All]" dimensionUniqueName="[Finalizacion]" displayFolder="" count="0" memberValueDatatype="5" unbalanced="0"/>
    <cacheHierarchy uniqueName="[Finalizacion].[Estatus Curso 1]" caption="Estatus Curso 1" attribute="1" defaultMemberUniqueName="[Finalizacion].[Estatus Curso 1].[All]" allUniqueName="[Finalizacion].[Estatus Curso 1].[All]" dimensionUniqueName="[Finalizacion]" displayFolder="" count="0" memberValueDatatype="130" unbalanced="0"/>
    <cacheHierarchy uniqueName="[Finalizacion].[Avance Curso 2]" caption="Avance Curso 2" attribute="1" defaultMemberUniqueName="[Finalizacion].[Avance Curso 2].[All]" allUniqueName="[Finalizacion].[Avance Curso 2].[All]" dimensionUniqueName="[Finalizacion]" displayFolder="" count="0" memberValueDatatype="5" unbalanced="0"/>
    <cacheHierarchy uniqueName="[Finalizacion].[Estatus Curso 2]" caption="Estatus Curso 2" attribute="1" defaultMemberUniqueName="[Finalizacion].[Estatus Curso 2].[All]" allUniqueName="[Finalizacion].[Estatus Curso 2].[All]" dimensionUniqueName="[Finalizacion]" displayFolder="" count="0" memberValueDatatype="130" unbalanced="0"/>
    <cacheHierarchy uniqueName="[Finalizacion].[Avance Curso 3]" caption="Avance Curso 3" attribute="1" defaultMemberUniqueName="[Finalizacion].[Avance Curso 3].[All]" allUniqueName="[Finalizacion].[Avance Curso 3].[All]" dimensionUniqueName="[Finalizacion]" displayFolder="" count="0" memberValueDatatype="5" unbalanced="0"/>
    <cacheHierarchy uniqueName="[Finalizacion].[Estatus Curso 3]" caption="Estatus Curso 3" attribute="1" defaultMemberUniqueName="[Finalizacion].[Estatus Curso 3].[All]" allUniqueName="[Finalizacion].[Estatus Curso 3].[All]" dimensionUniqueName="[Finalizacion]" displayFolder="" count="0" memberValueDatatype="130" unbalanced="0"/>
    <cacheHierarchy uniqueName="[Finalizacion].[Avance Curso 4]" caption="Avance Curso 4" attribute="1" defaultMemberUniqueName="[Finalizacion].[Avance Curso 4].[All]" allUniqueName="[Finalizacion].[Avance Curso 4].[All]" dimensionUniqueName="[Finalizacion]" displayFolder="" count="0" memberValueDatatype="5" unbalanced="0"/>
    <cacheHierarchy uniqueName="[Finalizacion].[Estatus Curso 4]" caption="Estatus Curso 4" attribute="1" defaultMemberUniqueName="[Finalizacion].[Estatus Curso 4].[All]" allUniqueName="[Finalizacion].[Estatus Curso 4].[All]" dimensionUniqueName="[Finalizacion]" displayFolder="" count="0" memberValueDatatype="130" unbalanced="0"/>
    <cacheHierarchy uniqueName="[Finalizacion].[Avance Curso 5]" caption="Avance Curso 5" attribute="1" defaultMemberUniqueName="[Finalizacion].[Avance Curso 5].[All]" allUniqueName="[Finalizacion].[Avance Curso 5].[All]" dimensionUniqueName="[Finalizacion]" displayFolder="" count="0" memberValueDatatype="5" unbalanced="0"/>
    <cacheHierarchy uniqueName="[Finalizacion].[Estatus Curso 5]" caption="Estatus Curso 5" attribute="1" defaultMemberUniqueName="[Finalizacion].[Estatus Curso 5].[All]" allUniqueName="[Finalizacion].[Estatus Curso 5].[All]" dimensionUniqueName="[Finalizacion]" displayFolder="" count="0" memberValueDatatype="130" unbalanced="0"/>
    <cacheHierarchy uniqueName="[Finalizacion].[Avance Curso 6]" caption="Avance Curso 6" attribute="1" defaultMemberUniqueName="[Finalizacion].[Avance Curso 6].[All]" allUniqueName="[Finalizacion].[Avance Curso 6].[All]" dimensionUniqueName="[Finalizacion]" displayFolder="" count="0" memberValueDatatype="5" unbalanced="0"/>
    <cacheHierarchy uniqueName="[Finalizacion].[Estatus Curso 6]" caption="Estatus Curso 6" attribute="1" defaultMemberUniqueName="[Finalizacion].[Estatus Curso 6].[All]" allUniqueName="[Finalizacion].[Estatus Curso 6].[All]" dimensionUniqueName="[Finalizacion]" displayFolder="" count="0" memberValueDatatype="130" unbalanced="0"/>
    <cacheHierarchy uniqueName="[Finalizacion].[Género]" caption="Género" attribute="1" defaultMemberUniqueName="[Finalizacion].[Género].[All]" allUniqueName="[Finalizacion].[Género].[All]" dimensionUniqueName="[Finalizacion]" displayFolder="" count="0" memberValueDatatype="130" unbalanced="0"/>
    <cacheHierarchy uniqueName="[Finalizacion].[Escolaridad]" caption="Escolaridad" attribute="1" defaultMemberUniqueName="[Finalizacion].[Escolaridad].[All]" allUniqueName="[Finalizacion].[Escolaridad].[All]" dimensionUniqueName="[Finalizacion]" displayFolder="" count="0" memberValueDatatype="130" unbalanced="0"/>
    <cacheHierarchy uniqueName="[Finalizacion].[Grupo Etáreo]" caption="Grupo Etáreo" attribute="1" defaultMemberUniqueName="[Finalizacion].[Grupo Etáreo].[All]" allUniqueName="[Finalizacion].[Grupo Etáreo].[All]" dimensionUniqueName="[Finalizacion]" displayFolder="" count="0" memberValueDatatype="130" unbalanced="0"/>
    <cacheHierarchy uniqueName="[Finalizacion].[Socio]" caption="Socio" attribute="1" defaultMemberUniqueName="[Finalizacion].[Socio].[All]" allUniqueName="[Finalizacion].[Socio].[All]" dimensionUniqueName="[Finalizacion]" displayFolder="" count="0" memberValueDatatype="130" unbalanced="0"/>
    <cacheHierarchy uniqueName="[Finalizacion].[Maximo alcanzado]" caption="Maximo alcanzado" attribute="1" defaultMemberUniqueName="[Finalizacion].[Maximo alcanzado].[All]" allUniqueName="[Finalizacion].[Maximo alcanzado].[All]" dimensionUniqueName="[Finalizacion]" displayFolder="" count="0" memberValueDatatype="5" unbalanced="0"/>
    <cacheHierarchy uniqueName="[Finalizacion].[Estatus maximo]" caption="Estatus maximo" attribute="1" defaultMemberUniqueName="[Finalizacion].[Estatus maximo].[All]" allUniqueName="[Finalizacion].[Estatus maximo].[All]" dimensionUniqueName="[Finalizacion]" displayFolder="" count="0" memberValueDatatype="130" unbalanced="0"/>
    <cacheHierarchy uniqueName="[Finalizacion].[Cursos en curso]" caption="Cursos en curso" attribute="1" defaultMemberUniqueName="[Finalizacion].[Cursos en curso].[All]" allUniqueName="[Finalizacion].[Cursos en curso].[All]" dimensionUniqueName="[Finalizacion]" displayFolder="" count="0" memberValueDatatype="20" unbalanced="0"/>
    <cacheHierarchy uniqueName="[Finalizacion].[Cursos Finalizados]" caption="Cursos Finalizados" attribute="1" defaultMemberUniqueName="[Finalizacion].[Cursos Finalizados].[All]" allUniqueName="[Finalizacion].[Cursos Finalizados].[All]" dimensionUniqueName="[Finalizacion]" displayFolder="" count="0" memberValueDatatype="20" unbalanced="0"/>
    <cacheHierarchy uniqueName="[Measures].[__XL_Count Finalizacion]" caption="__XL_Count Finalizacion" measure="1" displayFolder="" measureGroup="Finalizacion" count="0" hidden="1"/>
    <cacheHierarchy uniqueName="[Measures].[__XL_Count Calificaciones]" caption="__XL_Count Calificaciones" measure="1" displayFolder="" measureGroup="Calificaciones" count="0" hidden="1"/>
    <cacheHierarchy uniqueName="[Measures].[__No measures defined]" caption="__No measures defined" measure="1" displayFolder="" count="0" hidden="1"/>
    <cacheHierarchy uniqueName="[Measures].[Recuento de Cédula]" caption="Recuento de Cédula" measure="1" displayFolder="" measureGroup="Finalizacion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Inicial 1]" caption="Suma de Inicial 1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Final 1]" caption="Suma de Final 1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Inicial 2]" caption="Suma de Inicial 2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Final 2]" caption="Suma de Final 2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Inicial 3]" caption="Suma de Inicial 3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Final 3]" caption="Suma de Final 3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Inicial 4]" caption="Suma de Inicial 4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Final 4]" caption="Suma de Final 4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Inicial 5]" caption="Suma de Inicial 5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Final 5]" caption="Suma de Final 5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Inicial 6]" caption="Suma de Inicial 6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Final 6]" caption="Suma de Final 6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Total Inicial]" caption="Suma de Total Inicial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Total Final]" caption="Suma de Total Final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676932518" supportSubqueryNonVisual="1" supportSubqueryCalcMem="1" supportAddCalcMems="1"/>
    </ext>
  </extLst>
</pivotCacheDefinition>
</file>

<file path=xl/pivotCache/pivotCacheDefinition25.xml><?xml version="1.0" encoding="utf-8"?>
<pivotCacheDefinition xmlns="http://schemas.openxmlformats.org/spreadsheetml/2006/main" xmlns:r="http://schemas.openxmlformats.org/officeDocument/2006/relationships" saveData="0" refreshedBy="Daniel Chiriboga" refreshedDate="44567.771184027777" backgroundQuery="1" createdVersion="3" refreshedVersion="7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76">
    <cacheHierarchy uniqueName="[Calificaciones].[Aula]" caption="Aula" attribute="1" defaultMemberUniqueName="[Calificaciones].[Aula].[All]" allUniqueName="[Calificaciones].[Aula].[All]" dimensionUniqueName="[Calificaciones]" displayFolder="" count="0" memberValueDatatype="20" unbalanced="0"/>
    <cacheHierarchy uniqueName="[Calificaciones].[Nombre]" caption="Nombre" attribute="1" defaultMemberUniqueName="[Calificaciones].[Nombre].[All]" allUniqueName="[Calificaciones].[Nombre].[All]" dimensionUniqueName="[Calificaciones]" displayFolder="" count="0" memberValueDatatype="130" unbalanced="0"/>
    <cacheHierarchy uniqueName="[Calificaciones].[Apellido(s)]" caption="Apellido(s)" attribute="1" defaultMemberUniqueName="[Calificaciones].[Apellido(s)].[All]" allUniqueName="[Calificaciones].[Apellido(s)].[All]" dimensionUniqueName="[Calificaciones]" displayFolder="" count="0" memberValueDatatype="130" unbalanced="0"/>
    <cacheHierarchy uniqueName="[Calificaciones].[Dirección de correo]" caption="Dirección de correo" attribute="1" defaultMemberUniqueName="[Calificaciones].[Dirección de correo].[All]" allUniqueName="[Calificaciones].[Dirección de correo].[All]" dimensionUniqueName="[Calificaciones]" displayFolder="" count="0" memberValueDatatype="130" unbalanced="0"/>
    <cacheHierarchy uniqueName="[Calificaciones].[Cédula]" caption="Cédula" attribute="1" defaultMemberUniqueName="[Calificaciones].[Cédula].[All]" allUniqueName="[Calificaciones].[Cédula].[All]" dimensionUniqueName="[Calificaciones]" displayFolder="" count="0" memberValueDatatype="130" unbalanced="0"/>
    <cacheHierarchy uniqueName="[Calificaciones].[Inicial 1]" caption="Inicial 1" attribute="1" defaultMemberUniqueName="[Calificaciones].[Inicial 1].[All]" allUniqueName="[Calificaciones].[Inicial 1].[All]" dimensionUniqueName="[Calificaciones]" displayFolder="" count="0" memberValueDatatype="20" unbalanced="0"/>
    <cacheHierarchy uniqueName="[Calificaciones].[Final 1]" caption="Final 1" attribute="1" defaultMemberUniqueName="[Calificaciones].[Final 1].[All]" allUniqueName="[Calificaciones].[Final 1].[All]" dimensionUniqueName="[Calificaciones]" displayFolder="" count="0" memberValueDatatype="20" unbalanced="0"/>
    <cacheHierarchy uniqueName="[Calificaciones].[Inicial 2]" caption="Inicial 2" attribute="1" defaultMemberUniqueName="[Calificaciones].[Inicial 2].[All]" allUniqueName="[Calificaciones].[Inicial 2].[All]" dimensionUniqueName="[Calificaciones]" displayFolder="" count="0" memberValueDatatype="20" unbalanced="0"/>
    <cacheHierarchy uniqueName="[Calificaciones].[Final 2]" caption="Final 2" attribute="1" defaultMemberUniqueName="[Calificaciones].[Final 2].[All]" allUniqueName="[Calificaciones].[Final 2].[All]" dimensionUniqueName="[Calificaciones]" displayFolder="" count="0" memberValueDatatype="20" unbalanced="0"/>
    <cacheHierarchy uniqueName="[Calificaciones].[Inicial 3]" caption="Inicial 3" attribute="1" defaultMemberUniqueName="[Calificaciones].[Inicial 3].[All]" allUniqueName="[Calificaciones].[Inicial 3].[All]" dimensionUniqueName="[Calificaciones]" displayFolder="" count="0" memberValueDatatype="20" unbalanced="0"/>
    <cacheHierarchy uniqueName="[Calificaciones].[Final 3]" caption="Final 3" attribute="1" defaultMemberUniqueName="[Calificaciones].[Final 3].[All]" allUniqueName="[Calificaciones].[Final 3].[All]" dimensionUniqueName="[Calificaciones]" displayFolder="" count="0" memberValueDatatype="20" unbalanced="0"/>
    <cacheHierarchy uniqueName="[Calificaciones].[Inicial 4]" caption="Inicial 4" attribute="1" defaultMemberUniqueName="[Calificaciones].[Inicial 4].[All]" allUniqueName="[Calificaciones].[Inicial 4].[All]" dimensionUniqueName="[Calificaciones]" displayFolder="" count="0" memberValueDatatype="5" unbalanced="0"/>
    <cacheHierarchy uniqueName="[Calificaciones].[Final 4]" caption="Final 4" attribute="1" defaultMemberUniqueName="[Calificaciones].[Final 4].[All]" allUniqueName="[Calificaciones].[Final 4].[All]" dimensionUniqueName="[Calificaciones]" displayFolder="" count="0" memberValueDatatype="20" unbalanced="0"/>
    <cacheHierarchy uniqueName="[Calificaciones].[Inicial 5]" caption="Inicial 5" attribute="1" defaultMemberUniqueName="[Calificaciones].[Inicial 5].[All]" allUniqueName="[Calificaciones].[Inicial 5].[All]" dimensionUniqueName="[Calificaciones]" displayFolder="" count="0" memberValueDatatype="20" unbalanced="0"/>
    <cacheHierarchy uniqueName="[Calificaciones].[Final 5]" caption="Final 5" attribute="1" defaultMemberUniqueName="[Calificaciones].[Final 5].[All]" allUniqueName="[Calificaciones].[Final 5].[All]" dimensionUniqueName="[Calificaciones]" displayFolder="" count="0" memberValueDatatype="20" unbalanced="0"/>
    <cacheHierarchy uniqueName="[Calificaciones].[Inicial 6]" caption="Inicial 6" attribute="1" defaultMemberUniqueName="[Calificaciones].[Inicial 6].[All]" allUniqueName="[Calificaciones].[Inicial 6].[All]" dimensionUniqueName="[Calificaciones]" displayFolder="" count="0" memberValueDatatype="5" unbalanced="0"/>
    <cacheHierarchy uniqueName="[Calificaciones].[Final 6]" caption="Final 6" attribute="1" defaultMemberUniqueName="[Calificaciones].[Final 6].[All]" allUniqueName="[Calificaciones].[Final 6].[All]" dimensionUniqueName="[Calificaciones]" displayFolder="" count="0" memberValueDatatype="20" unbalanced="0"/>
    <cacheHierarchy uniqueName="[Calificaciones].[Total Inicial]" caption="Total Inicial" attribute="1" defaultMemberUniqueName="[Calificaciones].[Total Inicial].[All]" allUniqueName="[Calificaciones].[Total Inicial].[All]" dimensionUniqueName="[Calificaciones]" displayFolder="" count="0" memberValueDatatype="5" unbalanced="0"/>
    <cacheHierarchy uniqueName="[Calificaciones].[Total Final]" caption="Total Final" attribute="1" defaultMemberUniqueName="[Calificaciones].[Total Final].[All]" allUniqueName="[Calificaciones].[Total Final].[All]" dimensionUniqueName="[Calificaciones]" displayFolder="" count="0" memberValueDatatype="20" unbalanced="0"/>
    <cacheHierarchy uniqueName="[Calificaciones].[Género]" caption="Género" attribute="1" defaultMemberUniqueName="[Calificaciones].[Género].[All]" allUniqueName="[Calificaciones].[Género].[All]" dimensionUniqueName="[Calificaciones]" displayFolder="" count="0" memberValueDatatype="130" unbalanced="0"/>
    <cacheHierarchy uniqueName="[Calificaciones].[Escolaridad]" caption="Escolaridad" attribute="1" defaultMemberUniqueName="[Calificaciones].[Escolaridad].[All]" allUniqueName="[Calificaciones].[Escolaridad].[All]" dimensionUniqueName="[Calificaciones]" displayFolder="" count="0" memberValueDatatype="130" unbalanced="0"/>
    <cacheHierarchy uniqueName="[Calificaciones].[Grupo Etáreo]" caption="Grupo Etáreo" attribute="1" defaultMemberUniqueName="[Calificaciones].[Grupo Etáreo].[All]" allUniqueName="[Calificaciones].[Grupo Etáreo].[All]" dimensionUniqueName="[Calificaciones]" displayFolder="" count="0" memberValueDatatype="130" unbalanced="0"/>
    <cacheHierarchy uniqueName="[Calificaciones].[Socio]" caption="Socio" attribute="1" defaultMemberUniqueName="[Calificaciones].[Socio].[All]" allUniqueName="[Calificaciones].[Socio].[All]" dimensionUniqueName="[Calificaciones]" displayFolder="" count="0" memberValueDatatype="130" unbalanced="0"/>
    <cacheHierarchy uniqueName="[Calificaciones].[Ini 1 real]" caption="Ini 1 real" attribute="1" defaultMemberUniqueName="[Calificaciones].[Ini 1 real].[All]" allUniqueName="[Calificaciones].[Ini 1 real].[All]" dimensionUniqueName="[Calificaciones]" displayFolder="" count="0" memberValueDatatype="130" unbalanced="0"/>
    <cacheHierarchy uniqueName="[Calificaciones].[Ini 2 real]" caption="Ini 2 real" attribute="1" defaultMemberUniqueName="[Calificaciones].[Ini 2 real].[All]" allUniqueName="[Calificaciones].[Ini 2 real].[All]" dimensionUniqueName="[Calificaciones]" displayFolder="" count="0" memberValueDatatype="130" unbalanced="0"/>
    <cacheHierarchy uniqueName="[Calificaciones].[Ini 3 real]" caption="Ini 3 real" attribute="1" defaultMemberUniqueName="[Calificaciones].[Ini 3 real].[All]" allUniqueName="[Calificaciones].[Ini 3 real].[All]" dimensionUniqueName="[Calificaciones]" displayFolder="" count="0" memberValueDatatype="130" unbalanced="0"/>
    <cacheHierarchy uniqueName="[Calificaciones].[Ini 4 real]" caption="Ini 4 real" attribute="1" defaultMemberUniqueName="[Calificaciones].[Ini 4 real].[All]" allUniqueName="[Calificaciones].[Ini 4 real].[All]" dimensionUniqueName="[Calificaciones]" displayFolder="" count="0" memberValueDatatype="130" unbalanced="0"/>
    <cacheHierarchy uniqueName="[Calificaciones].[Ini 5 real]" caption="Ini 5 real" attribute="1" defaultMemberUniqueName="[Calificaciones].[Ini 5 real].[All]" allUniqueName="[Calificaciones].[Ini 5 real].[All]" dimensionUniqueName="[Calificaciones]" displayFolder="" count="0" memberValueDatatype="130" unbalanced="0"/>
    <cacheHierarchy uniqueName="[Calificaciones].[Ini 6 real]" caption="Ini 6 real" attribute="1" defaultMemberUniqueName="[Calificaciones].[Ini 6 real].[All]" allUniqueName="[Calificaciones].[Ini 6 real].[All]" dimensionUniqueName="[Calificaciones]" displayFolder="" count="0" memberValueDatatype="130" unbalanced="0"/>
    <cacheHierarchy uniqueName="[Calificaciones].[Mínima Inicial]" caption="Mínima Inicial" attribute="1" defaultMemberUniqueName="[Calificaciones].[Mínima Inicial].[All]" allUniqueName="[Calificaciones].[Mínima Inicial].[All]" dimensionUniqueName="[Calificaciones]" displayFolder="" count="0" memberValueDatatype="20" unbalanced="0"/>
    <cacheHierarchy uniqueName="[Calificaciones].[Máxima Final]" caption="Máxima Final" attribute="1" defaultMemberUniqueName="[Calificaciones].[Máxima Final].[All]" allUniqueName="[Calificaciones].[Máxima Final].[All]" dimensionUniqueName="[Calificaciones]" displayFolder="" count="0" memberValueDatatype="20" unbalanced="0"/>
    <cacheHierarchy uniqueName="[Finalizacion].[Aula]" caption="Aula" attribute="1" defaultMemberUniqueName="[Finalizacion].[Aula].[All]" allUniqueName="[Finalizacion].[Aula].[All]" dimensionUniqueName="[Finalizacion]" displayFolder="" count="2" memberValueDatatype="20" unbalanced="0"/>
    <cacheHierarchy uniqueName="[Finalizacion].[Nombre]" caption="Nombre" attribute="1" defaultMemberUniqueName="[Finalizacion].[Nombre].[All]" allUniqueName="[Finalizacion].[Nombre].[All]" dimensionUniqueName="[Finalizacion]" displayFolder="" count="0" memberValueDatatype="130" unbalanced="0"/>
    <cacheHierarchy uniqueName="[Finalizacion].[Cédula]" caption="Cédula" attribute="1" defaultMemberUniqueName="[Finalizacion].[Cédula].[All]" allUniqueName="[Finalizacion].[Cédula].[All]" dimensionUniqueName="[Finalizacion]" displayFolder="" count="0" memberValueDatatype="130" unbalanced="0"/>
    <cacheHierarchy uniqueName="[Finalizacion].[Dirección de correo]" caption="Dirección de correo" attribute="1" defaultMemberUniqueName="[Finalizacion].[Dirección de correo].[All]" allUniqueName="[Finalizacion].[Dirección de correo].[All]" dimensionUniqueName="[Finalizacion]" displayFolder="" count="0" memberValueDatatype="130" unbalanced="0"/>
    <cacheHierarchy uniqueName="[Finalizacion].[Grupo]" caption="Grupo" attribute="1" defaultMemberUniqueName="[Finalizacion].[Grupo].[All]" allUniqueName="[Finalizacion].[Grupo].[All]" dimensionUniqueName="[Finalizacion]" displayFolder="" count="0" memberValueDatatype="130" unbalanced="0"/>
    <cacheHierarchy uniqueName="[Finalizacion].[Avance]" caption="Avance" attribute="1" defaultMemberUniqueName="[Finalizacion].[Avance].[All]" allUniqueName="[Finalizacion].[Avance].[All]" dimensionUniqueName="[Finalizacion]" displayFolder="" count="0" memberValueDatatype="5" unbalanced="0"/>
    <cacheHierarchy uniqueName="[Finalizacion].[Estatus]" caption="Estatus" attribute="1" defaultMemberUniqueName="[Finalizacion].[Estatus].[All]" allUniqueName="[Finalizacion].[Estatus].[All]" dimensionUniqueName="[Finalizacion]" displayFolder="" count="0" memberValueDatatype="130" unbalanced="0"/>
    <cacheHierarchy uniqueName="[Finalizacion].[Avance Curso 1]" caption="Avance Curso 1" attribute="1" defaultMemberUniqueName="[Finalizacion].[Avance Curso 1].[All]" allUniqueName="[Finalizacion].[Avance Curso 1].[All]" dimensionUniqueName="[Finalizacion]" displayFolder="" count="0" memberValueDatatype="5" unbalanced="0"/>
    <cacheHierarchy uniqueName="[Finalizacion].[Estatus Curso 1]" caption="Estatus Curso 1" attribute="1" defaultMemberUniqueName="[Finalizacion].[Estatus Curso 1].[All]" allUniqueName="[Finalizacion].[Estatus Curso 1].[All]" dimensionUniqueName="[Finalizacion]" displayFolder="" count="0" memberValueDatatype="130" unbalanced="0"/>
    <cacheHierarchy uniqueName="[Finalizacion].[Avance Curso 2]" caption="Avance Curso 2" attribute="1" defaultMemberUniqueName="[Finalizacion].[Avance Curso 2].[All]" allUniqueName="[Finalizacion].[Avance Curso 2].[All]" dimensionUniqueName="[Finalizacion]" displayFolder="" count="0" memberValueDatatype="5" unbalanced="0"/>
    <cacheHierarchy uniqueName="[Finalizacion].[Estatus Curso 2]" caption="Estatus Curso 2" attribute="1" defaultMemberUniqueName="[Finalizacion].[Estatus Curso 2].[All]" allUniqueName="[Finalizacion].[Estatus Curso 2].[All]" dimensionUniqueName="[Finalizacion]" displayFolder="" count="0" memberValueDatatype="130" unbalanced="0"/>
    <cacheHierarchy uniqueName="[Finalizacion].[Avance Curso 3]" caption="Avance Curso 3" attribute="1" defaultMemberUniqueName="[Finalizacion].[Avance Curso 3].[All]" allUniqueName="[Finalizacion].[Avance Curso 3].[All]" dimensionUniqueName="[Finalizacion]" displayFolder="" count="0" memberValueDatatype="5" unbalanced="0"/>
    <cacheHierarchy uniqueName="[Finalizacion].[Estatus Curso 3]" caption="Estatus Curso 3" attribute="1" defaultMemberUniqueName="[Finalizacion].[Estatus Curso 3].[All]" allUniqueName="[Finalizacion].[Estatus Curso 3].[All]" dimensionUniqueName="[Finalizacion]" displayFolder="" count="0" memberValueDatatype="130" unbalanced="0"/>
    <cacheHierarchy uniqueName="[Finalizacion].[Avance Curso 4]" caption="Avance Curso 4" attribute="1" defaultMemberUniqueName="[Finalizacion].[Avance Curso 4].[All]" allUniqueName="[Finalizacion].[Avance Curso 4].[All]" dimensionUniqueName="[Finalizacion]" displayFolder="" count="0" memberValueDatatype="5" unbalanced="0"/>
    <cacheHierarchy uniqueName="[Finalizacion].[Estatus Curso 4]" caption="Estatus Curso 4" attribute="1" defaultMemberUniqueName="[Finalizacion].[Estatus Curso 4].[All]" allUniqueName="[Finalizacion].[Estatus Curso 4].[All]" dimensionUniqueName="[Finalizacion]" displayFolder="" count="0" memberValueDatatype="130" unbalanced="0"/>
    <cacheHierarchy uniqueName="[Finalizacion].[Avance Curso 5]" caption="Avance Curso 5" attribute="1" defaultMemberUniqueName="[Finalizacion].[Avance Curso 5].[All]" allUniqueName="[Finalizacion].[Avance Curso 5].[All]" dimensionUniqueName="[Finalizacion]" displayFolder="" count="0" memberValueDatatype="5" unbalanced="0"/>
    <cacheHierarchy uniqueName="[Finalizacion].[Estatus Curso 5]" caption="Estatus Curso 5" attribute="1" defaultMemberUniqueName="[Finalizacion].[Estatus Curso 5].[All]" allUniqueName="[Finalizacion].[Estatus Curso 5].[All]" dimensionUniqueName="[Finalizacion]" displayFolder="" count="0" memberValueDatatype="130" unbalanced="0"/>
    <cacheHierarchy uniqueName="[Finalizacion].[Avance Curso 6]" caption="Avance Curso 6" attribute="1" defaultMemberUniqueName="[Finalizacion].[Avance Curso 6].[All]" allUniqueName="[Finalizacion].[Avance Curso 6].[All]" dimensionUniqueName="[Finalizacion]" displayFolder="" count="0" memberValueDatatype="5" unbalanced="0"/>
    <cacheHierarchy uniqueName="[Finalizacion].[Estatus Curso 6]" caption="Estatus Curso 6" attribute="1" defaultMemberUniqueName="[Finalizacion].[Estatus Curso 6].[All]" allUniqueName="[Finalizacion].[Estatus Curso 6].[All]" dimensionUniqueName="[Finalizacion]" displayFolder="" count="0" memberValueDatatype="130" unbalanced="0"/>
    <cacheHierarchy uniqueName="[Finalizacion].[Género]" caption="Género" attribute="1" defaultMemberUniqueName="[Finalizacion].[Género].[All]" allUniqueName="[Finalizacion].[Género].[All]" dimensionUniqueName="[Finalizacion]" displayFolder="" count="0" memberValueDatatype="130" unbalanced="0"/>
    <cacheHierarchy uniqueName="[Finalizacion].[Escolaridad]" caption="Escolaridad" attribute="1" defaultMemberUniqueName="[Finalizacion].[Escolaridad].[All]" allUniqueName="[Finalizacion].[Escolaridad].[All]" dimensionUniqueName="[Finalizacion]" displayFolder="" count="0" memberValueDatatype="130" unbalanced="0"/>
    <cacheHierarchy uniqueName="[Finalizacion].[Grupo Etáreo]" caption="Grupo Etáreo" attribute="1" defaultMemberUniqueName="[Finalizacion].[Grupo Etáreo].[All]" allUniqueName="[Finalizacion].[Grupo Etáreo].[All]" dimensionUniqueName="[Finalizacion]" displayFolder="" count="0" memberValueDatatype="130" unbalanced="0"/>
    <cacheHierarchy uniqueName="[Finalizacion].[Socio]" caption="Socio" attribute="1" defaultMemberUniqueName="[Finalizacion].[Socio].[All]" allUniqueName="[Finalizacion].[Socio].[All]" dimensionUniqueName="[Finalizacion]" displayFolder="" count="2" memberValueDatatype="130" unbalanced="0"/>
    <cacheHierarchy uniqueName="[Finalizacion].[Maximo alcanzado]" caption="Maximo alcanzado" attribute="1" defaultMemberUniqueName="[Finalizacion].[Maximo alcanzado].[All]" allUniqueName="[Finalizacion].[Maximo alcanzado].[All]" dimensionUniqueName="[Finalizacion]" displayFolder="" count="0" memberValueDatatype="5" unbalanced="0"/>
    <cacheHierarchy uniqueName="[Finalizacion].[Estatus maximo]" caption="Estatus maximo" attribute="1" defaultMemberUniqueName="[Finalizacion].[Estatus maximo].[All]" allUniqueName="[Finalizacion].[Estatus maximo].[All]" dimensionUniqueName="[Finalizacion]" displayFolder="" count="0" memberValueDatatype="130" unbalanced="0"/>
    <cacheHierarchy uniqueName="[Finalizacion].[Cursos en curso]" caption="Cursos en curso" attribute="1" defaultMemberUniqueName="[Finalizacion].[Cursos en curso].[All]" allUniqueName="[Finalizacion].[Cursos en curso].[All]" dimensionUniqueName="[Finalizacion]" displayFolder="" count="0" memberValueDatatype="20" unbalanced="0"/>
    <cacheHierarchy uniqueName="[Finalizacion].[Cursos Finalizados]" caption="Cursos Finalizados" attribute="1" defaultMemberUniqueName="[Finalizacion].[Cursos Finalizados].[All]" allUniqueName="[Finalizacion].[Cursos Finalizados].[All]" dimensionUniqueName="[Finalizacion]" displayFolder="" count="0" memberValueDatatype="20" unbalanced="0"/>
    <cacheHierarchy uniqueName="[Measures].[__XL_Count Finalizacion]" caption="__XL_Count Finalizacion" measure="1" displayFolder="" measureGroup="Finalizacion" count="0" hidden="1"/>
    <cacheHierarchy uniqueName="[Measures].[__XL_Count Calificaciones]" caption="__XL_Count Calificaciones" measure="1" displayFolder="" measureGroup="Calificaciones" count="0" hidden="1"/>
    <cacheHierarchy uniqueName="[Measures].[__No measures defined]" caption="__No measures defined" measure="1" displayFolder="" count="0" hidden="1"/>
    <cacheHierarchy uniqueName="[Measures].[Recuento de Cédula]" caption="Recuento de Cédula" measure="1" displayFolder="" measureGroup="Finalizacion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Inicial 1]" caption="Suma de Inicial 1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Final 1]" caption="Suma de Final 1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Inicial 2]" caption="Suma de Inicial 2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Final 2]" caption="Suma de Final 2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Inicial 3]" caption="Suma de Inicial 3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Final 3]" caption="Suma de Final 3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Inicial 4]" caption="Suma de Inicial 4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Final 4]" caption="Suma de Final 4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Inicial 5]" caption="Suma de Inicial 5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Final 5]" caption="Suma de Final 5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Inicial 6]" caption="Suma de Inicial 6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Final 6]" caption="Suma de Final 6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Total Inicial]" caption="Suma de Total Inicial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Total Final]" caption="Suma de Total Final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888298398"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Daniel Chiriboga" refreshedDate="44567.771186574071" backgroundQuery="1" createdVersion="7" refreshedVersion="7" minRefreshableVersion="3" recordCount="0" supportSubquery="1" supportAdvancedDrill="1">
  <cacheSource type="external" connectionId="1"/>
  <cacheFields count="7">
    <cacheField name="[Finalizacion].[Estatus maximo].[Estatus maximo]" caption="Estatus maximo" numFmtId="0" hierarchy="55" level="1">
      <sharedItems count="2">
        <s v="En Curso"/>
        <s v="Finalizado"/>
      </sharedItems>
    </cacheField>
    <cacheField name="[Measures].[Recuento de Cédula]" caption="Recuento de Cédula" numFmtId="0" hierarchy="61" level="32767"/>
    <cacheField name="[Finalizacion].[Escolaridad].[Escolaridad]" caption="Escolaridad" numFmtId="0" hierarchy="51" level="1">
      <sharedItems count="7">
        <s v="Estudiantes básica"/>
        <s v="Estudiantes secundarios"/>
        <s v="Estudiantes terciarios"/>
        <s v="Graduados básica"/>
        <s v="Graduados secundarios"/>
        <s v="Graduados terciarios"/>
        <s v="n/a"/>
      </sharedItems>
    </cacheField>
    <cacheField name="[Finalizacion].[Aula].[Aula]" caption="Aula" numFmtId="0" hierarchy="31" level="1">
      <sharedItems containsSemiMixedTypes="0" containsNonDate="0" containsString="0"/>
    </cacheField>
    <cacheField name="[Finalizacion].[Socio].[Socio]" caption="Socio" numFmtId="0" hierarchy="53" level="1">
      <sharedItems containsSemiMixedTypes="0" containsNonDate="0" containsString="0"/>
    </cacheField>
    <cacheField name="Dummy0" numFmtId="0" hierarchy="76" level="32767">
      <extLst>
        <ext xmlns:x14="http://schemas.microsoft.com/office/spreadsheetml/2009/9/main" uri="{63CAB8AC-B538-458d-9737-405883B0398D}">
          <x14:cacheField ignore="1"/>
        </ext>
      </extLst>
    </cacheField>
    <cacheField name="Dummy1" numFmtId="0" hierarchy="77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78">
    <cacheHierarchy uniqueName="[Calificaciones].[Aula]" caption="Aula" attribute="1" defaultMemberUniqueName="[Calificaciones].[Aula].[All]" allUniqueName="[Calificaciones].[Aula].[All]" dimensionUniqueName="[Calificaciones]" displayFolder="" count="0" memberValueDatatype="20" unbalanced="0"/>
    <cacheHierarchy uniqueName="[Calificaciones].[Nombre]" caption="Nombre" attribute="1" defaultMemberUniqueName="[Calificaciones].[Nombre].[All]" allUniqueName="[Calificaciones].[Nombre].[All]" dimensionUniqueName="[Calificaciones]" displayFolder="" count="0" memberValueDatatype="130" unbalanced="0"/>
    <cacheHierarchy uniqueName="[Calificaciones].[Apellido(s)]" caption="Apellido(s)" attribute="1" defaultMemberUniqueName="[Calificaciones].[Apellido(s)].[All]" allUniqueName="[Calificaciones].[Apellido(s)].[All]" dimensionUniqueName="[Calificaciones]" displayFolder="" count="0" memberValueDatatype="130" unbalanced="0"/>
    <cacheHierarchy uniqueName="[Calificaciones].[Dirección de correo]" caption="Dirección de correo" attribute="1" defaultMemberUniqueName="[Calificaciones].[Dirección de correo].[All]" allUniqueName="[Calificaciones].[Dirección de correo].[All]" dimensionUniqueName="[Calificaciones]" displayFolder="" count="0" memberValueDatatype="130" unbalanced="0"/>
    <cacheHierarchy uniqueName="[Calificaciones].[Cédula]" caption="Cédula" attribute="1" defaultMemberUniqueName="[Calificaciones].[Cédula].[All]" allUniqueName="[Calificaciones].[Cédula].[All]" dimensionUniqueName="[Calificaciones]" displayFolder="" count="0" memberValueDatatype="130" unbalanced="0"/>
    <cacheHierarchy uniqueName="[Calificaciones].[Inicial 1]" caption="Inicial 1" attribute="1" defaultMemberUniqueName="[Calificaciones].[Inicial 1].[All]" allUniqueName="[Calificaciones].[Inicial 1].[All]" dimensionUniqueName="[Calificaciones]" displayFolder="" count="0" memberValueDatatype="20" unbalanced="0"/>
    <cacheHierarchy uniqueName="[Calificaciones].[Final 1]" caption="Final 1" attribute="1" defaultMemberUniqueName="[Calificaciones].[Final 1].[All]" allUniqueName="[Calificaciones].[Final 1].[All]" dimensionUniqueName="[Calificaciones]" displayFolder="" count="0" memberValueDatatype="20" unbalanced="0"/>
    <cacheHierarchy uniqueName="[Calificaciones].[Inicial 2]" caption="Inicial 2" attribute="1" defaultMemberUniqueName="[Calificaciones].[Inicial 2].[All]" allUniqueName="[Calificaciones].[Inicial 2].[All]" dimensionUniqueName="[Calificaciones]" displayFolder="" count="0" memberValueDatatype="20" unbalanced="0"/>
    <cacheHierarchy uniqueName="[Calificaciones].[Final 2]" caption="Final 2" attribute="1" defaultMemberUniqueName="[Calificaciones].[Final 2].[All]" allUniqueName="[Calificaciones].[Final 2].[All]" dimensionUniqueName="[Calificaciones]" displayFolder="" count="0" memberValueDatatype="20" unbalanced="0"/>
    <cacheHierarchy uniqueName="[Calificaciones].[Inicial 3]" caption="Inicial 3" attribute="1" defaultMemberUniqueName="[Calificaciones].[Inicial 3].[All]" allUniqueName="[Calificaciones].[Inicial 3].[All]" dimensionUniqueName="[Calificaciones]" displayFolder="" count="0" memberValueDatatype="20" unbalanced="0"/>
    <cacheHierarchy uniqueName="[Calificaciones].[Final 3]" caption="Final 3" attribute="1" defaultMemberUniqueName="[Calificaciones].[Final 3].[All]" allUniqueName="[Calificaciones].[Final 3].[All]" dimensionUniqueName="[Calificaciones]" displayFolder="" count="0" memberValueDatatype="20" unbalanced="0"/>
    <cacheHierarchy uniqueName="[Calificaciones].[Inicial 4]" caption="Inicial 4" attribute="1" defaultMemberUniqueName="[Calificaciones].[Inicial 4].[All]" allUniqueName="[Calificaciones].[Inicial 4].[All]" dimensionUniqueName="[Calificaciones]" displayFolder="" count="0" memberValueDatatype="5" unbalanced="0"/>
    <cacheHierarchy uniqueName="[Calificaciones].[Final 4]" caption="Final 4" attribute="1" defaultMemberUniqueName="[Calificaciones].[Final 4].[All]" allUniqueName="[Calificaciones].[Final 4].[All]" dimensionUniqueName="[Calificaciones]" displayFolder="" count="0" memberValueDatatype="20" unbalanced="0"/>
    <cacheHierarchy uniqueName="[Calificaciones].[Inicial 5]" caption="Inicial 5" attribute="1" defaultMemberUniqueName="[Calificaciones].[Inicial 5].[All]" allUniqueName="[Calificaciones].[Inicial 5].[All]" dimensionUniqueName="[Calificaciones]" displayFolder="" count="0" memberValueDatatype="20" unbalanced="0"/>
    <cacheHierarchy uniqueName="[Calificaciones].[Final 5]" caption="Final 5" attribute="1" defaultMemberUniqueName="[Calificaciones].[Final 5].[All]" allUniqueName="[Calificaciones].[Final 5].[All]" dimensionUniqueName="[Calificaciones]" displayFolder="" count="0" memberValueDatatype="20" unbalanced="0"/>
    <cacheHierarchy uniqueName="[Calificaciones].[Inicial 6]" caption="Inicial 6" attribute="1" defaultMemberUniqueName="[Calificaciones].[Inicial 6].[All]" allUniqueName="[Calificaciones].[Inicial 6].[All]" dimensionUniqueName="[Calificaciones]" displayFolder="" count="0" memberValueDatatype="5" unbalanced="0"/>
    <cacheHierarchy uniqueName="[Calificaciones].[Final 6]" caption="Final 6" attribute="1" defaultMemberUniqueName="[Calificaciones].[Final 6].[All]" allUniqueName="[Calificaciones].[Final 6].[All]" dimensionUniqueName="[Calificaciones]" displayFolder="" count="0" memberValueDatatype="20" unbalanced="0"/>
    <cacheHierarchy uniqueName="[Calificaciones].[Total Inicial]" caption="Total Inicial" attribute="1" defaultMemberUniqueName="[Calificaciones].[Total Inicial].[All]" allUniqueName="[Calificaciones].[Total Inicial].[All]" dimensionUniqueName="[Calificaciones]" displayFolder="" count="0" memberValueDatatype="5" unbalanced="0"/>
    <cacheHierarchy uniqueName="[Calificaciones].[Total Final]" caption="Total Final" attribute="1" defaultMemberUniqueName="[Calificaciones].[Total Final].[All]" allUniqueName="[Calificaciones].[Total Final].[All]" dimensionUniqueName="[Calificaciones]" displayFolder="" count="0" memberValueDatatype="20" unbalanced="0"/>
    <cacheHierarchy uniqueName="[Calificaciones].[Género]" caption="Género" attribute="1" defaultMemberUniqueName="[Calificaciones].[Género].[All]" allUniqueName="[Calificaciones].[Género].[All]" dimensionUniqueName="[Calificaciones]" displayFolder="" count="0" memberValueDatatype="130" unbalanced="0"/>
    <cacheHierarchy uniqueName="[Calificaciones].[Escolaridad]" caption="Escolaridad" attribute="1" defaultMemberUniqueName="[Calificaciones].[Escolaridad].[All]" allUniqueName="[Calificaciones].[Escolaridad].[All]" dimensionUniqueName="[Calificaciones]" displayFolder="" count="0" memberValueDatatype="130" unbalanced="0"/>
    <cacheHierarchy uniqueName="[Calificaciones].[Grupo Etáreo]" caption="Grupo Etáreo" attribute="1" defaultMemberUniqueName="[Calificaciones].[Grupo Etáreo].[All]" allUniqueName="[Calificaciones].[Grupo Etáreo].[All]" dimensionUniqueName="[Calificaciones]" displayFolder="" count="0" memberValueDatatype="130" unbalanced="0"/>
    <cacheHierarchy uniqueName="[Calificaciones].[Socio]" caption="Socio" attribute="1" defaultMemberUniqueName="[Calificaciones].[Socio].[All]" allUniqueName="[Calificaciones].[Socio].[All]" dimensionUniqueName="[Calificaciones]" displayFolder="" count="0" memberValueDatatype="130" unbalanced="0"/>
    <cacheHierarchy uniqueName="[Calificaciones].[Ini 1 real]" caption="Ini 1 real" attribute="1" defaultMemberUniqueName="[Calificaciones].[Ini 1 real].[All]" allUniqueName="[Calificaciones].[Ini 1 real].[All]" dimensionUniqueName="[Calificaciones]" displayFolder="" count="0" memberValueDatatype="130" unbalanced="0"/>
    <cacheHierarchy uniqueName="[Calificaciones].[Ini 2 real]" caption="Ini 2 real" attribute="1" defaultMemberUniqueName="[Calificaciones].[Ini 2 real].[All]" allUniqueName="[Calificaciones].[Ini 2 real].[All]" dimensionUniqueName="[Calificaciones]" displayFolder="" count="0" memberValueDatatype="130" unbalanced="0"/>
    <cacheHierarchy uniqueName="[Calificaciones].[Ini 3 real]" caption="Ini 3 real" attribute="1" defaultMemberUniqueName="[Calificaciones].[Ini 3 real].[All]" allUniqueName="[Calificaciones].[Ini 3 real].[All]" dimensionUniqueName="[Calificaciones]" displayFolder="" count="0" memberValueDatatype="130" unbalanced="0"/>
    <cacheHierarchy uniqueName="[Calificaciones].[Ini 4 real]" caption="Ini 4 real" attribute="1" defaultMemberUniqueName="[Calificaciones].[Ini 4 real].[All]" allUniqueName="[Calificaciones].[Ini 4 real].[All]" dimensionUniqueName="[Calificaciones]" displayFolder="" count="0" memberValueDatatype="130" unbalanced="0"/>
    <cacheHierarchy uniqueName="[Calificaciones].[Ini 5 real]" caption="Ini 5 real" attribute="1" defaultMemberUniqueName="[Calificaciones].[Ini 5 real].[All]" allUniqueName="[Calificaciones].[Ini 5 real].[All]" dimensionUniqueName="[Calificaciones]" displayFolder="" count="0" memberValueDatatype="130" unbalanced="0"/>
    <cacheHierarchy uniqueName="[Calificaciones].[Ini 6 real]" caption="Ini 6 real" attribute="1" defaultMemberUniqueName="[Calificaciones].[Ini 6 real].[All]" allUniqueName="[Calificaciones].[Ini 6 real].[All]" dimensionUniqueName="[Calificaciones]" displayFolder="" count="0" memberValueDatatype="130" unbalanced="0"/>
    <cacheHierarchy uniqueName="[Calificaciones].[Mínima Inicial]" caption="Mínima Inicial" attribute="1" defaultMemberUniqueName="[Calificaciones].[Mínima Inicial].[All]" allUniqueName="[Calificaciones].[Mínima Inicial].[All]" dimensionUniqueName="[Calificaciones]" displayFolder="" count="0" memberValueDatatype="20" unbalanced="0"/>
    <cacheHierarchy uniqueName="[Calificaciones].[Máxima Final]" caption="Máxima Final" attribute="1" defaultMemberUniqueName="[Calificaciones].[Máxima Final].[All]" allUniqueName="[Calificaciones].[Máxima Final].[All]" dimensionUniqueName="[Calificaciones]" displayFolder="" count="0" memberValueDatatype="20" unbalanced="0"/>
    <cacheHierarchy uniqueName="[Finalizacion].[Aula]" caption="Aula" attribute="1" defaultMemberUniqueName="[Finalizacion].[Aula].[All]" allUniqueName="[Finalizacion].[Aula].[All]" dimensionUniqueName="[Finalizacion]" displayFolder="" count="2" memberValueDatatype="20" unbalanced="0">
      <fieldsUsage count="2">
        <fieldUsage x="-1"/>
        <fieldUsage x="3"/>
      </fieldsUsage>
    </cacheHierarchy>
    <cacheHierarchy uniqueName="[Finalizacion].[Nombre]" caption="Nombre" attribute="1" defaultMemberUniqueName="[Finalizacion].[Nombre].[All]" allUniqueName="[Finalizacion].[Nombre].[All]" dimensionUniqueName="[Finalizacion]" displayFolder="" count="0" memberValueDatatype="130" unbalanced="0"/>
    <cacheHierarchy uniqueName="[Finalizacion].[Cédula]" caption="Cédula" attribute="1" defaultMemberUniqueName="[Finalizacion].[Cédula].[All]" allUniqueName="[Finalizacion].[Cédula].[All]" dimensionUniqueName="[Finalizacion]" displayFolder="" count="0" memberValueDatatype="130" unbalanced="0"/>
    <cacheHierarchy uniqueName="[Finalizacion].[Dirección de correo]" caption="Dirección de correo" attribute="1" defaultMemberUniqueName="[Finalizacion].[Dirección de correo].[All]" allUniqueName="[Finalizacion].[Dirección de correo].[All]" dimensionUniqueName="[Finalizacion]" displayFolder="" count="0" memberValueDatatype="130" unbalanced="0"/>
    <cacheHierarchy uniqueName="[Finalizacion].[Grupo]" caption="Grupo" attribute="1" defaultMemberUniqueName="[Finalizacion].[Grupo].[All]" allUniqueName="[Finalizacion].[Grupo].[All]" dimensionUniqueName="[Finalizacion]" displayFolder="" count="0" memberValueDatatype="130" unbalanced="0"/>
    <cacheHierarchy uniqueName="[Finalizacion].[Avance]" caption="Avance" attribute="1" defaultMemberUniqueName="[Finalizacion].[Avance].[All]" allUniqueName="[Finalizacion].[Avance].[All]" dimensionUniqueName="[Finalizacion]" displayFolder="" count="0" memberValueDatatype="5" unbalanced="0"/>
    <cacheHierarchy uniqueName="[Finalizacion].[Estatus]" caption="Estatus" attribute="1" defaultMemberUniqueName="[Finalizacion].[Estatus].[All]" allUniqueName="[Finalizacion].[Estatus].[All]" dimensionUniqueName="[Finalizacion]" displayFolder="" count="0" memberValueDatatype="130" unbalanced="0"/>
    <cacheHierarchy uniqueName="[Finalizacion].[Avance Curso 1]" caption="Avance Curso 1" attribute="1" defaultMemberUniqueName="[Finalizacion].[Avance Curso 1].[All]" allUniqueName="[Finalizacion].[Avance Curso 1].[All]" dimensionUniqueName="[Finalizacion]" displayFolder="" count="0" memberValueDatatype="5" unbalanced="0"/>
    <cacheHierarchy uniqueName="[Finalizacion].[Estatus Curso 1]" caption="Estatus Curso 1" attribute="1" defaultMemberUniqueName="[Finalizacion].[Estatus Curso 1].[All]" allUniqueName="[Finalizacion].[Estatus Curso 1].[All]" dimensionUniqueName="[Finalizacion]" displayFolder="" count="0" memberValueDatatype="130" unbalanced="0"/>
    <cacheHierarchy uniqueName="[Finalizacion].[Avance Curso 2]" caption="Avance Curso 2" attribute="1" defaultMemberUniqueName="[Finalizacion].[Avance Curso 2].[All]" allUniqueName="[Finalizacion].[Avance Curso 2].[All]" dimensionUniqueName="[Finalizacion]" displayFolder="" count="0" memberValueDatatype="5" unbalanced="0"/>
    <cacheHierarchy uniqueName="[Finalizacion].[Estatus Curso 2]" caption="Estatus Curso 2" attribute="1" defaultMemberUniqueName="[Finalizacion].[Estatus Curso 2].[All]" allUniqueName="[Finalizacion].[Estatus Curso 2].[All]" dimensionUniqueName="[Finalizacion]" displayFolder="" count="0" memberValueDatatype="130" unbalanced="0"/>
    <cacheHierarchy uniqueName="[Finalizacion].[Avance Curso 3]" caption="Avance Curso 3" attribute="1" defaultMemberUniqueName="[Finalizacion].[Avance Curso 3].[All]" allUniqueName="[Finalizacion].[Avance Curso 3].[All]" dimensionUniqueName="[Finalizacion]" displayFolder="" count="0" memberValueDatatype="5" unbalanced="0"/>
    <cacheHierarchy uniqueName="[Finalizacion].[Estatus Curso 3]" caption="Estatus Curso 3" attribute="1" defaultMemberUniqueName="[Finalizacion].[Estatus Curso 3].[All]" allUniqueName="[Finalizacion].[Estatus Curso 3].[All]" dimensionUniqueName="[Finalizacion]" displayFolder="" count="0" memberValueDatatype="130" unbalanced="0"/>
    <cacheHierarchy uniqueName="[Finalizacion].[Avance Curso 4]" caption="Avance Curso 4" attribute="1" defaultMemberUniqueName="[Finalizacion].[Avance Curso 4].[All]" allUniqueName="[Finalizacion].[Avance Curso 4].[All]" dimensionUniqueName="[Finalizacion]" displayFolder="" count="0" memberValueDatatype="5" unbalanced="0"/>
    <cacheHierarchy uniqueName="[Finalizacion].[Estatus Curso 4]" caption="Estatus Curso 4" attribute="1" defaultMemberUniqueName="[Finalizacion].[Estatus Curso 4].[All]" allUniqueName="[Finalizacion].[Estatus Curso 4].[All]" dimensionUniqueName="[Finalizacion]" displayFolder="" count="0" memberValueDatatype="130" unbalanced="0"/>
    <cacheHierarchy uniqueName="[Finalizacion].[Avance Curso 5]" caption="Avance Curso 5" attribute="1" defaultMemberUniqueName="[Finalizacion].[Avance Curso 5].[All]" allUniqueName="[Finalizacion].[Avance Curso 5].[All]" dimensionUniqueName="[Finalizacion]" displayFolder="" count="0" memberValueDatatype="5" unbalanced="0"/>
    <cacheHierarchy uniqueName="[Finalizacion].[Estatus Curso 5]" caption="Estatus Curso 5" attribute="1" defaultMemberUniqueName="[Finalizacion].[Estatus Curso 5].[All]" allUniqueName="[Finalizacion].[Estatus Curso 5].[All]" dimensionUniqueName="[Finalizacion]" displayFolder="" count="0" memberValueDatatype="130" unbalanced="0"/>
    <cacheHierarchy uniqueName="[Finalizacion].[Avance Curso 6]" caption="Avance Curso 6" attribute="1" defaultMemberUniqueName="[Finalizacion].[Avance Curso 6].[All]" allUniqueName="[Finalizacion].[Avance Curso 6].[All]" dimensionUniqueName="[Finalizacion]" displayFolder="" count="0" memberValueDatatype="5" unbalanced="0"/>
    <cacheHierarchy uniqueName="[Finalizacion].[Estatus Curso 6]" caption="Estatus Curso 6" attribute="1" defaultMemberUniqueName="[Finalizacion].[Estatus Curso 6].[All]" allUniqueName="[Finalizacion].[Estatus Curso 6].[All]" dimensionUniqueName="[Finalizacion]" displayFolder="" count="0" memberValueDatatype="130" unbalanced="0"/>
    <cacheHierarchy uniqueName="[Finalizacion].[Género]" caption="Género" attribute="1" defaultMemberUniqueName="[Finalizacion].[Género].[All]" allUniqueName="[Finalizacion].[Género].[All]" dimensionUniqueName="[Finalizacion]" displayFolder="" count="0" memberValueDatatype="130" unbalanced="0"/>
    <cacheHierarchy uniqueName="[Finalizacion].[Escolaridad]" caption="Escolaridad" attribute="1" defaultMemberUniqueName="[Finalizacion].[Escolaridad].[All]" allUniqueName="[Finalizacion].[Escolaridad].[All]" dimensionUniqueName="[Finalizacion]" displayFolder="" count="2" memberValueDatatype="130" unbalanced="0">
      <fieldsUsage count="2">
        <fieldUsage x="-1"/>
        <fieldUsage x="2"/>
      </fieldsUsage>
    </cacheHierarchy>
    <cacheHierarchy uniqueName="[Finalizacion].[Grupo Etáreo]" caption="Grupo Etáreo" attribute="1" defaultMemberUniqueName="[Finalizacion].[Grupo Etáreo].[All]" allUniqueName="[Finalizacion].[Grupo Etáreo].[All]" dimensionUniqueName="[Finalizacion]" displayFolder="" count="0" memberValueDatatype="130" unbalanced="0"/>
    <cacheHierarchy uniqueName="[Finalizacion].[Socio]" caption="Socio" attribute="1" defaultMemberUniqueName="[Finalizacion].[Socio].[All]" allUniqueName="[Finalizacion].[Socio].[All]" dimensionUniqueName="[Finalizacion]" displayFolder="" count="2" memberValueDatatype="130" unbalanced="0">
      <fieldsUsage count="2">
        <fieldUsage x="-1"/>
        <fieldUsage x="4"/>
      </fieldsUsage>
    </cacheHierarchy>
    <cacheHierarchy uniqueName="[Finalizacion].[Maximo alcanzado]" caption="Maximo alcanzado" attribute="1" defaultMemberUniqueName="[Finalizacion].[Maximo alcanzado].[All]" allUniqueName="[Finalizacion].[Maximo alcanzado].[All]" dimensionUniqueName="[Finalizacion]" displayFolder="" count="0" memberValueDatatype="5" unbalanced="0"/>
    <cacheHierarchy uniqueName="[Finalizacion].[Estatus maximo]" caption="Estatus maximo" attribute="1" defaultMemberUniqueName="[Finalizacion].[Estatus maximo].[All]" allUniqueName="[Finalizacion].[Estatus maximo].[All]" dimensionUniqueName="[Finalizacion]" displayFolder="" count="2" memberValueDatatype="130" unbalanced="0">
      <fieldsUsage count="2">
        <fieldUsage x="-1"/>
        <fieldUsage x="0"/>
      </fieldsUsage>
    </cacheHierarchy>
    <cacheHierarchy uniqueName="[Finalizacion].[Cursos en curso]" caption="Cursos en curso" attribute="1" defaultMemberUniqueName="[Finalizacion].[Cursos en curso].[All]" allUniqueName="[Finalizacion].[Cursos en curso].[All]" dimensionUniqueName="[Finalizacion]" displayFolder="" count="0" memberValueDatatype="20" unbalanced="0"/>
    <cacheHierarchy uniqueName="[Finalizacion].[Cursos Finalizados]" caption="Cursos Finalizados" attribute="1" defaultMemberUniqueName="[Finalizacion].[Cursos Finalizados].[All]" allUniqueName="[Finalizacion].[Cursos Finalizados].[All]" dimensionUniqueName="[Finalizacion]" displayFolder="" count="0" memberValueDatatype="20" unbalanced="0"/>
    <cacheHierarchy uniqueName="[Measures].[__XL_Count Finalizacion]" caption="__XL_Count Finalizacion" measure="1" displayFolder="" measureGroup="Finalizacion" count="0" hidden="1"/>
    <cacheHierarchy uniqueName="[Measures].[__XL_Count Calificaciones]" caption="__XL_Count Calificaciones" measure="1" displayFolder="" measureGroup="Calificaciones" count="0" hidden="1"/>
    <cacheHierarchy uniqueName="[Measures].[__No measures defined]" caption="__No measures defined" measure="1" displayFolder="" count="0" hidden="1"/>
    <cacheHierarchy uniqueName="[Measures].[Recuento de Cédula]" caption="Recuento de Cédula" measure="1" displayFolder="" measureGroup="Finalizacio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Inicial 1]" caption="Suma de Inicial 1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Final 1]" caption="Suma de Final 1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Inicial 2]" caption="Suma de Inicial 2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Final 2]" caption="Suma de Final 2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Inicial 3]" caption="Suma de Inicial 3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Final 3]" caption="Suma de Final 3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Inicial 4]" caption="Suma de Inicial 4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Final 4]" caption="Suma de Final 4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Inicial 5]" caption="Suma de Inicial 5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Final 5]" caption="Suma de Final 5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Inicial 6]" caption="Suma de Inicial 6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Final 6]" caption="Suma de Final 6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Total Inicial]" caption="Suma de Total Inicial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Total Final]" caption="Suma de Total Final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Dummy0" caption="Aula" measure="1" count="0">
      <extLst>
        <ext xmlns:x14="http://schemas.microsoft.com/office/spreadsheetml/2009/9/main" uri="{8CF416AD-EC4C-4aba-99F5-12A058AE0983}">
          <x14:cacheHierarchy ignore="1"/>
        </ext>
      </extLst>
    </cacheHierarchy>
    <cacheHierarchy uniqueName="Dummy1" caption="Aula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3">
    <dimension name="Calificaciones" uniqueName="[Calificaciones]" caption="Calificaciones"/>
    <dimension name="Finalizacion" uniqueName="[Finalizacion]" caption="Finalizacion"/>
    <dimension measure="1" name="Measures" uniqueName="[Measures]" caption="Measures"/>
  </dimensions>
  <measureGroups count="2">
    <measureGroup name="Calificaciones" caption="Calificaciones"/>
    <measureGroup name="Finalizacion" caption="Finalizacion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Daniel Chiriboga" refreshedDate="44567.771188078703" backgroundQuery="1" createdVersion="7" refreshedVersion="7" minRefreshableVersion="3" recordCount="0" supportSubquery="1" supportAdvancedDrill="1">
  <cacheSource type="external" connectionId="1"/>
  <cacheFields count="7">
    <cacheField name="[Finalizacion].[Género].[Género]" caption="Género" numFmtId="0" hierarchy="50" level="1">
      <sharedItems count="3">
        <s v="Femenino"/>
        <s v="Masculino"/>
        <s v="n/a"/>
      </sharedItems>
    </cacheField>
    <cacheField name="[Finalizacion].[Estatus maximo].[Estatus maximo]" caption="Estatus maximo" numFmtId="0" hierarchy="55" level="1">
      <sharedItems count="2">
        <s v="En Curso"/>
        <s v="Finalizado"/>
      </sharedItems>
    </cacheField>
    <cacheField name="[Measures].[Recuento de Cédula]" caption="Recuento de Cédula" numFmtId="0" hierarchy="61" level="32767"/>
    <cacheField name="[Finalizacion].[Aula].[Aula]" caption="Aula" numFmtId="0" hierarchy="31" level="1">
      <sharedItems containsSemiMixedTypes="0" containsNonDate="0" containsString="0"/>
    </cacheField>
    <cacheField name="[Finalizacion].[Socio].[Socio]" caption="Socio" numFmtId="0" hierarchy="53" level="1">
      <sharedItems containsSemiMixedTypes="0" containsNonDate="0" containsString="0"/>
    </cacheField>
    <cacheField name="Dummy0" numFmtId="0" hierarchy="76" level="32767">
      <extLst>
        <ext xmlns:x14="http://schemas.microsoft.com/office/spreadsheetml/2009/9/main" uri="{63CAB8AC-B538-458d-9737-405883B0398D}">
          <x14:cacheField ignore="1"/>
        </ext>
      </extLst>
    </cacheField>
    <cacheField name="Dummy1" numFmtId="0" hierarchy="77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78">
    <cacheHierarchy uniqueName="[Calificaciones].[Aula]" caption="Aula" attribute="1" defaultMemberUniqueName="[Calificaciones].[Aula].[All]" allUniqueName="[Calificaciones].[Aula].[All]" dimensionUniqueName="[Calificaciones]" displayFolder="" count="0" memberValueDatatype="20" unbalanced="0"/>
    <cacheHierarchy uniqueName="[Calificaciones].[Nombre]" caption="Nombre" attribute="1" defaultMemberUniqueName="[Calificaciones].[Nombre].[All]" allUniqueName="[Calificaciones].[Nombre].[All]" dimensionUniqueName="[Calificaciones]" displayFolder="" count="0" memberValueDatatype="130" unbalanced="0"/>
    <cacheHierarchy uniqueName="[Calificaciones].[Apellido(s)]" caption="Apellido(s)" attribute="1" defaultMemberUniqueName="[Calificaciones].[Apellido(s)].[All]" allUniqueName="[Calificaciones].[Apellido(s)].[All]" dimensionUniqueName="[Calificaciones]" displayFolder="" count="0" memberValueDatatype="130" unbalanced="0"/>
    <cacheHierarchy uniqueName="[Calificaciones].[Dirección de correo]" caption="Dirección de correo" attribute="1" defaultMemberUniqueName="[Calificaciones].[Dirección de correo].[All]" allUniqueName="[Calificaciones].[Dirección de correo].[All]" dimensionUniqueName="[Calificaciones]" displayFolder="" count="0" memberValueDatatype="130" unbalanced="0"/>
    <cacheHierarchy uniqueName="[Calificaciones].[Cédula]" caption="Cédula" attribute="1" defaultMemberUniqueName="[Calificaciones].[Cédula].[All]" allUniqueName="[Calificaciones].[Cédula].[All]" dimensionUniqueName="[Calificaciones]" displayFolder="" count="0" memberValueDatatype="130" unbalanced="0"/>
    <cacheHierarchy uniqueName="[Calificaciones].[Inicial 1]" caption="Inicial 1" attribute="1" defaultMemberUniqueName="[Calificaciones].[Inicial 1].[All]" allUniqueName="[Calificaciones].[Inicial 1].[All]" dimensionUniqueName="[Calificaciones]" displayFolder="" count="0" memberValueDatatype="20" unbalanced="0"/>
    <cacheHierarchy uniqueName="[Calificaciones].[Final 1]" caption="Final 1" attribute="1" defaultMemberUniqueName="[Calificaciones].[Final 1].[All]" allUniqueName="[Calificaciones].[Final 1].[All]" dimensionUniqueName="[Calificaciones]" displayFolder="" count="0" memberValueDatatype="20" unbalanced="0"/>
    <cacheHierarchy uniqueName="[Calificaciones].[Inicial 2]" caption="Inicial 2" attribute="1" defaultMemberUniqueName="[Calificaciones].[Inicial 2].[All]" allUniqueName="[Calificaciones].[Inicial 2].[All]" dimensionUniqueName="[Calificaciones]" displayFolder="" count="0" memberValueDatatype="20" unbalanced="0"/>
    <cacheHierarchy uniqueName="[Calificaciones].[Final 2]" caption="Final 2" attribute="1" defaultMemberUniqueName="[Calificaciones].[Final 2].[All]" allUniqueName="[Calificaciones].[Final 2].[All]" dimensionUniqueName="[Calificaciones]" displayFolder="" count="0" memberValueDatatype="20" unbalanced="0"/>
    <cacheHierarchy uniqueName="[Calificaciones].[Inicial 3]" caption="Inicial 3" attribute="1" defaultMemberUniqueName="[Calificaciones].[Inicial 3].[All]" allUniqueName="[Calificaciones].[Inicial 3].[All]" dimensionUniqueName="[Calificaciones]" displayFolder="" count="0" memberValueDatatype="20" unbalanced="0"/>
    <cacheHierarchy uniqueName="[Calificaciones].[Final 3]" caption="Final 3" attribute="1" defaultMemberUniqueName="[Calificaciones].[Final 3].[All]" allUniqueName="[Calificaciones].[Final 3].[All]" dimensionUniqueName="[Calificaciones]" displayFolder="" count="0" memberValueDatatype="20" unbalanced="0"/>
    <cacheHierarchy uniqueName="[Calificaciones].[Inicial 4]" caption="Inicial 4" attribute="1" defaultMemberUniqueName="[Calificaciones].[Inicial 4].[All]" allUniqueName="[Calificaciones].[Inicial 4].[All]" dimensionUniqueName="[Calificaciones]" displayFolder="" count="0" memberValueDatatype="5" unbalanced="0"/>
    <cacheHierarchy uniqueName="[Calificaciones].[Final 4]" caption="Final 4" attribute="1" defaultMemberUniqueName="[Calificaciones].[Final 4].[All]" allUniqueName="[Calificaciones].[Final 4].[All]" dimensionUniqueName="[Calificaciones]" displayFolder="" count="0" memberValueDatatype="20" unbalanced="0"/>
    <cacheHierarchy uniqueName="[Calificaciones].[Inicial 5]" caption="Inicial 5" attribute="1" defaultMemberUniqueName="[Calificaciones].[Inicial 5].[All]" allUniqueName="[Calificaciones].[Inicial 5].[All]" dimensionUniqueName="[Calificaciones]" displayFolder="" count="0" memberValueDatatype="20" unbalanced="0"/>
    <cacheHierarchy uniqueName="[Calificaciones].[Final 5]" caption="Final 5" attribute="1" defaultMemberUniqueName="[Calificaciones].[Final 5].[All]" allUniqueName="[Calificaciones].[Final 5].[All]" dimensionUniqueName="[Calificaciones]" displayFolder="" count="0" memberValueDatatype="20" unbalanced="0"/>
    <cacheHierarchy uniqueName="[Calificaciones].[Inicial 6]" caption="Inicial 6" attribute="1" defaultMemberUniqueName="[Calificaciones].[Inicial 6].[All]" allUniqueName="[Calificaciones].[Inicial 6].[All]" dimensionUniqueName="[Calificaciones]" displayFolder="" count="0" memberValueDatatype="5" unbalanced="0"/>
    <cacheHierarchy uniqueName="[Calificaciones].[Final 6]" caption="Final 6" attribute="1" defaultMemberUniqueName="[Calificaciones].[Final 6].[All]" allUniqueName="[Calificaciones].[Final 6].[All]" dimensionUniqueName="[Calificaciones]" displayFolder="" count="0" memberValueDatatype="20" unbalanced="0"/>
    <cacheHierarchy uniqueName="[Calificaciones].[Total Inicial]" caption="Total Inicial" attribute="1" defaultMemberUniqueName="[Calificaciones].[Total Inicial].[All]" allUniqueName="[Calificaciones].[Total Inicial].[All]" dimensionUniqueName="[Calificaciones]" displayFolder="" count="0" memberValueDatatype="5" unbalanced="0"/>
    <cacheHierarchy uniqueName="[Calificaciones].[Total Final]" caption="Total Final" attribute="1" defaultMemberUniqueName="[Calificaciones].[Total Final].[All]" allUniqueName="[Calificaciones].[Total Final].[All]" dimensionUniqueName="[Calificaciones]" displayFolder="" count="0" memberValueDatatype="20" unbalanced="0"/>
    <cacheHierarchy uniqueName="[Calificaciones].[Género]" caption="Género" attribute="1" defaultMemberUniqueName="[Calificaciones].[Género].[All]" allUniqueName="[Calificaciones].[Género].[All]" dimensionUniqueName="[Calificaciones]" displayFolder="" count="0" memberValueDatatype="130" unbalanced="0"/>
    <cacheHierarchy uniqueName="[Calificaciones].[Escolaridad]" caption="Escolaridad" attribute="1" defaultMemberUniqueName="[Calificaciones].[Escolaridad].[All]" allUniqueName="[Calificaciones].[Escolaridad].[All]" dimensionUniqueName="[Calificaciones]" displayFolder="" count="0" memberValueDatatype="130" unbalanced="0"/>
    <cacheHierarchy uniqueName="[Calificaciones].[Grupo Etáreo]" caption="Grupo Etáreo" attribute="1" defaultMemberUniqueName="[Calificaciones].[Grupo Etáreo].[All]" allUniqueName="[Calificaciones].[Grupo Etáreo].[All]" dimensionUniqueName="[Calificaciones]" displayFolder="" count="0" memberValueDatatype="130" unbalanced="0"/>
    <cacheHierarchy uniqueName="[Calificaciones].[Socio]" caption="Socio" attribute="1" defaultMemberUniqueName="[Calificaciones].[Socio].[All]" allUniqueName="[Calificaciones].[Socio].[All]" dimensionUniqueName="[Calificaciones]" displayFolder="" count="0" memberValueDatatype="130" unbalanced="0"/>
    <cacheHierarchy uniqueName="[Calificaciones].[Ini 1 real]" caption="Ini 1 real" attribute="1" defaultMemberUniqueName="[Calificaciones].[Ini 1 real].[All]" allUniqueName="[Calificaciones].[Ini 1 real].[All]" dimensionUniqueName="[Calificaciones]" displayFolder="" count="0" memberValueDatatype="130" unbalanced="0"/>
    <cacheHierarchy uniqueName="[Calificaciones].[Ini 2 real]" caption="Ini 2 real" attribute="1" defaultMemberUniqueName="[Calificaciones].[Ini 2 real].[All]" allUniqueName="[Calificaciones].[Ini 2 real].[All]" dimensionUniqueName="[Calificaciones]" displayFolder="" count="0" memberValueDatatype="130" unbalanced="0"/>
    <cacheHierarchy uniqueName="[Calificaciones].[Ini 3 real]" caption="Ini 3 real" attribute="1" defaultMemberUniqueName="[Calificaciones].[Ini 3 real].[All]" allUniqueName="[Calificaciones].[Ini 3 real].[All]" dimensionUniqueName="[Calificaciones]" displayFolder="" count="0" memberValueDatatype="130" unbalanced="0"/>
    <cacheHierarchy uniqueName="[Calificaciones].[Ini 4 real]" caption="Ini 4 real" attribute="1" defaultMemberUniqueName="[Calificaciones].[Ini 4 real].[All]" allUniqueName="[Calificaciones].[Ini 4 real].[All]" dimensionUniqueName="[Calificaciones]" displayFolder="" count="0" memberValueDatatype="130" unbalanced="0"/>
    <cacheHierarchy uniqueName="[Calificaciones].[Ini 5 real]" caption="Ini 5 real" attribute="1" defaultMemberUniqueName="[Calificaciones].[Ini 5 real].[All]" allUniqueName="[Calificaciones].[Ini 5 real].[All]" dimensionUniqueName="[Calificaciones]" displayFolder="" count="0" memberValueDatatype="130" unbalanced="0"/>
    <cacheHierarchy uniqueName="[Calificaciones].[Ini 6 real]" caption="Ini 6 real" attribute="1" defaultMemberUniqueName="[Calificaciones].[Ini 6 real].[All]" allUniqueName="[Calificaciones].[Ini 6 real].[All]" dimensionUniqueName="[Calificaciones]" displayFolder="" count="0" memberValueDatatype="130" unbalanced="0"/>
    <cacheHierarchy uniqueName="[Calificaciones].[Mínima Inicial]" caption="Mínima Inicial" attribute="1" defaultMemberUniqueName="[Calificaciones].[Mínima Inicial].[All]" allUniqueName="[Calificaciones].[Mínima Inicial].[All]" dimensionUniqueName="[Calificaciones]" displayFolder="" count="0" memberValueDatatype="20" unbalanced="0"/>
    <cacheHierarchy uniqueName="[Calificaciones].[Máxima Final]" caption="Máxima Final" attribute="1" defaultMemberUniqueName="[Calificaciones].[Máxima Final].[All]" allUniqueName="[Calificaciones].[Máxima Final].[All]" dimensionUniqueName="[Calificaciones]" displayFolder="" count="0" memberValueDatatype="20" unbalanced="0"/>
    <cacheHierarchy uniqueName="[Finalizacion].[Aula]" caption="Aula" attribute="1" defaultMemberUniqueName="[Finalizacion].[Aula].[All]" allUniqueName="[Finalizacion].[Aula].[All]" dimensionUniqueName="[Finalizacion]" displayFolder="" count="2" memberValueDatatype="20" unbalanced="0">
      <fieldsUsage count="2">
        <fieldUsage x="-1"/>
        <fieldUsage x="3"/>
      </fieldsUsage>
    </cacheHierarchy>
    <cacheHierarchy uniqueName="[Finalizacion].[Nombre]" caption="Nombre" attribute="1" defaultMemberUniqueName="[Finalizacion].[Nombre].[All]" allUniqueName="[Finalizacion].[Nombre].[All]" dimensionUniqueName="[Finalizacion]" displayFolder="" count="0" memberValueDatatype="130" unbalanced="0"/>
    <cacheHierarchy uniqueName="[Finalizacion].[Cédula]" caption="Cédula" attribute="1" defaultMemberUniqueName="[Finalizacion].[Cédula].[All]" allUniqueName="[Finalizacion].[Cédula].[All]" dimensionUniqueName="[Finalizacion]" displayFolder="" count="0" memberValueDatatype="130" unbalanced="0"/>
    <cacheHierarchy uniqueName="[Finalizacion].[Dirección de correo]" caption="Dirección de correo" attribute="1" defaultMemberUniqueName="[Finalizacion].[Dirección de correo].[All]" allUniqueName="[Finalizacion].[Dirección de correo].[All]" dimensionUniqueName="[Finalizacion]" displayFolder="" count="0" memberValueDatatype="130" unbalanced="0"/>
    <cacheHierarchy uniqueName="[Finalizacion].[Grupo]" caption="Grupo" attribute="1" defaultMemberUniqueName="[Finalizacion].[Grupo].[All]" allUniqueName="[Finalizacion].[Grupo].[All]" dimensionUniqueName="[Finalizacion]" displayFolder="" count="0" memberValueDatatype="130" unbalanced="0"/>
    <cacheHierarchy uniqueName="[Finalizacion].[Avance]" caption="Avance" attribute="1" defaultMemberUniqueName="[Finalizacion].[Avance].[All]" allUniqueName="[Finalizacion].[Avance].[All]" dimensionUniqueName="[Finalizacion]" displayFolder="" count="0" memberValueDatatype="5" unbalanced="0"/>
    <cacheHierarchy uniqueName="[Finalizacion].[Estatus]" caption="Estatus" attribute="1" defaultMemberUniqueName="[Finalizacion].[Estatus].[All]" allUniqueName="[Finalizacion].[Estatus].[All]" dimensionUniqueName="[Finalizacion]" displayFolder="" count="0" memberValueDatatype="130" unbalanced="0"/>
    <cacheHierarchy uniqueName="[Finalizacion].[Avance Curso 1]" caption="Avance Curso 1" attribute="1" defaultMemberUniqueName="[Finalizacion].[Avance Curso 1].[All]" allUniqueName="[Finalizacion].[Avance Curso 1].[All]" dimensionUniqueName="[Finalizacion]" displayFolder="" count="0" memberValueDatatype="5" unbalanced="0"/>
    <cacheHierarchy uniqueName="[Finalizacion].[Estatus Curso 1]" caption="Estatus Curso 1" attribute="1" defaultMemberUniqueName="[Finalizacion].[Estatus Curso 1].[All]" allUniqueName="[Finalizacion].[Estatus Curso 1].[All]" dimensionUniqueName="[Finalizacion]" displayFolder="" count="0" memberValueDatatype="130" unbalanced="0"/>
    <cacheHierarchy uniqueName="[Finalizacion].[Avance Curso 2]" caption="Avance Curso 2" attribute="1" defaultMemberUniqueName="[Finalizacion].[Avance Curso 2].[All]" allUniqueName="[Finalizacion].[Avance Curso 2].[All]" dimensionUniqueName="[Finalizacion]" displayFolder="" count="0" memberValueDatatype="5" unbalanced="0"/>
    <cacheHierarchy uniqueName="[Finalizacion].[Estatus Curso 2]" caption="Estatus Curso 2" attribute="1" defaultMemberUniqueName="[Finalizacion].[Estatus Curso 2].[All]" allUniqueName="[Finalizacion].[Estatus Curso 2].[All]" dimensionUniqueName="[Finalizacion]" displayFolder="" count="0" memberValueDatatype="130" unbalanced="0"/>
    <cacheHierarchy uniqueName="[Finalizacion].[Avance Curso 3]" caption="Avance Curso 3" attribute="1" defaultMemberUniqueName="[Finalizacion].[Avance Curso 3].[All]" allUniqueName="[Finalizacion].[Avance Curso 3].[All]" dimensionUniqueName="[Finalizacion]" displayFolder="" count="0" memberValueDatatype="5" unbalanced="0"/>
    <cacheHierarchy uniqueName="[Finalizacion].[Estatus Curso 3]" caption="Estatus Curso 3" attribute="1" defaultMemberUniqueName="[Finalizacion].[Estatus Curso 3].[All]" allUniqueName="[Finalizacion].[Estatus Curso 3].[All]" dimensionUniqueName="[Finalizacion]" displayFolder="" count="0" memberValueDatatype="130" unbalanced="0"/>
    <cacheHierarchy uniqueName="[Finalizacion].[Avance Curso 4]" caption="Avance Curso 4" attribute="1" defaultMemberUniqueName="[Finalizacion].[Avance Curso 4].[All]" allUniqueName="[Finalizacion].[Avance Curso 4].[All]" dimensionUniqueName="[Finalizacion]" displayFolder="" count="0" memberValueDatatype="5" unbalanced="0"/>
    <cacheHierarchy uniqueName="[Finalizacion].[Estatus Curso 4]" caption="Estatus Curso 4" attribute="1" defaultMemberUniqueName="[Finalizacion].[Estatus Curso 4].[All]" allUniqueName="[Finalizacion].[Estatus Curso 4].[All]" dimensionUniqueName="[Finalizacion]" displayFolder="" count="0" memberValueDatatype="130" unbalanced="0"/>
    <cacheHierarchy uniqueName="[Finalizacion].[Avance Curso 5]" caption="Avance Curso 5" attribute="1" defaultMemberUniqueName="[Finalizacion].[Avance Curso 5].[All]" allUniqueName="[Finalizacion].[Avance Curso 5].[All]" dimensionUniqueName="[Finalizacion]" displayFolder="" count="0" memberValueDatatype="5" unbalanced="0"/>
    <cacheHierarchy uniqueName="[Finalizacion].[Estatus Curso 5]" caption="Estatus Curso 5" attribute="1" defaultMemberUniqueName="[Finalizacion].[Estatus Curso 5].[All]" allUniqueName="[Finalizacion].[Estatus Curso 5].[All]" dimensionUniqueName="[Finalizacion]" displayFolder="" count="0" memberValueDatatype="130" unbalanced="0"/>
    <cacheHierarchy uniqueName="[Finalizacion].[Avance Curso 6]" caption="Avance Curso 6" attribute="1" defaultMemberUniqueName="[Finalizacion].[Avance Curso 6].[All]" allUniqueName="[Finalizacion].[Avance Curso 6].[All]" dimensionUniqueName="[Finalizacion]" displayFolder="" count="0" memberValueDatatype="5" unbalanced="0"/>
    <cacheHierarchy uniqueName="[Finalizacion].[Estatus Curso 6]" caption="Estatus Curso 6" attribute="1" defaultMemberUniqueName="[Finalizacion].[Estatus Curso 6].[All]" allUniqueName="[Finalizacion].[Estatus Curso 6].[All]" dimensionUniqueName="[Finalizacion]" displayFolder="" count="0" memberValueDatatype="130" unbalanced="0"/>
    <cacheHierarchy uniqueName="[Finalizacion].[Género]" caption="Género" attribute="1" defaultMemberUniqueName="[Finalizacion].[Género].[All]" allUniqueName="[Finalizacion].[Género].[All]" dimensionUniqueName="[Finalizacion]" displayFolder="" count="2" memberValueDatatype="130" unbalanced="0">
      <fieldsUsage count="2">
        <fieldUsage x="-1"/>
        <fieldUsage x="0"/>
      </fieldsUsage>
    </cacheHierarchy>
    <cacheHierarchy uniqueName="[Finalizacion].[Escolaridad]" caption="Escolaridad" attribute="1" defaultMemberUniqueName="[Finalizacion].[Escolaridad].[All]" allUniqueName="[Finalizacion].[Escolaridad].[All]" dimensionUniqueName="[Finalizacion]" displayFolder="" count="0" memberValueDatatype="130" unbalanced="0"/>
    <cacheHierarchy uniqueName="[Finalizacion].[Grupo Etáreo]" caption="Grupo Etáreo" attribute="1" defaultMemberUniqueName="[Finalizacion].[Grupo Etáreo].[All]" allUniqueName="[Finalizacion].[Grupo Etáreo].[All]" dimensionUniqueName="[Finalizacion]" displayFolder="" count="0" memberValueDatatype="130" unbalanced="0"/>
    <cacheHierarchy uniqueName="[Finalizacion].[Socio]" caption="Socio" attribute="1" defaultMemberUniqueName="[Finalizacion].[Socio].[All]" allUniqueName="[Finalizacion].[Socio].[All]" dimensionUniqueName="[Finalizacion]" displayFolder="" count="2" memberValueDatatype="130" unbalanced="0">
      <fieldsUsage count="2">
        <fieldUsage x="-1"/>
        <fieldUsage x="4"/>
      </fieldsUsage>
    </cacheHierarchy>
    <cacheHierarchy uniqueName="[Finalizacion].[Maximo alcanzado]" caption="Maximo alcanzado" attribute="1" defaultMemberUniqueName="[Finalizacion].[Maximo alcanzado].[All]" allUniqueName="[Finalizacion].[Maximo alcanzado].[All]" dimensionUniqueName="[Finalizacion]" displayFolder="" count="0" memberValueDatatype="5" unbalanced="0"/>
    <cacheHierarchy uniqueName="[Finalizacion].[Estatus maximo]" caption="Estatus maximo" attribute="1" defaultMemberUniqueName="[Finalizacion].[Estatus maximo].[All]" allUniqueName="[Finalizacion].[Estatus maximo].[All]" dimensionUniqueName="[Finalizacion]" displayFolder="" count="2" memberValueDatatype="130" unbalanced="0">
      <fieldsUsage count="2">
        <fieldUsage x="-1"/>
        <fieldUsage x="1"/>
      </fieldsUsage>
    </cacheHierarchy>
    <cacheHierarchy uniqueName="[Finalizacion].[Cursos en curso]" caption="Cursos en curso" attribute="1" defaultMemberUniqueName="[Finalizacion].[Cursos en curso].[All]" allUniqueName="[Finalizacion].[Cursos en curso].[All]" dimensionUniqueName="[Finalizacion]" displayFolder="" count="0" memberValueDatatype="20" unbalanced="0"/>
    <cacheHierarchy uniqueName="[Finalizacion].[Cursos Finalizados]" caption="Cursos Finalizados" attribute="1" defaultMemberUniqueName="[Finalizacion].[Cursos Finalizados].[All]" allUniqueName="[Finalizacion].[Cursos Finalizados].[All]" dimensionUniqueName="[Finalizacion]" displayFolder="" count="0" memberValueDatatype="20" unbalanced="0"/>
    <cacheHierarchy uniqueName="[Measures].[__XL_Count Finalizacion]" caption="__XL_Count Finalizacion" measure="1" displayFolder="" measureGroup="Finalizacion" count="0" hidden="1"/>
    <cacheHierarchy uniqueName="[Measures].[__XL_Count Calificaciones]" caption="__XL_Count Calificaciones" measure="1" displayFolder="" measureGroup="Calificaciones" count="0" hidden="1"/>
    <cacheHierarchy uniqueName="[Measures].[__No measures defined]" caption="__No measures defined" measure="1" displayFolder="" count="0" hidden="1"/>
    <cacheHierarchy uniqueName="[Measures].[Recuento de Cédula]" caption="Recuento de Cédula" measure="1" displayFolder="" measureGroup="Finalizacion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Inicial 1]" caption="Suma de Inicial 1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Final 1]" caption="Suma de Final 1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Inicial 2]" caption="Suma de Inicial 2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Final 2]" caption="Suma de Final 2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Inicial 3]" caption="Suma de Inicial 3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Final 3]" caption="Suma de Final 3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Inicial 4]" caption="Suma de Inicial 4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Final 4]" caption="Suma de Final 4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Inicial 5]" caption="Suma de Inicial 5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Final 5]" caption="Suma de Final 5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Inicial 6]" caption="Suma de Inicial 6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Final 6]" caption="Suma de Final 6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Total Inicial]" caption="Suma de Total Inicial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Total Final]" caption="Suma de Total Final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Dummy0" caption="Aula" measure="1" count="0">
      <extLst>
        <ext xmlns:x14="http://schemas.microsoft.com/office/spreadsheetml/2009/9/main" uri="{8CF416AD-EC4C-4aba-99F5-12A058AE0983}">
          <x14:cacheHierarchy ignore="1"/>
        </ext>
      </extLst>
    </cacheHierarchy>
    <cacheHierarchy uniqueName="Dummy1" caption="Aula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3">
    <dimension name="Calificaciones" uniqueName="[Calificaciones]" caption="Calificaciones"/>
    <dimension name="Finalizacion" uniqueName="[Finalizacion]" caption="Finalizacion"/>
    <dimension measure="1" name="Measures" uniqueName="[Measures]" caption="Measures"/>
  </dimensions>
  <measureGroups count="2">
    <measureGroup name="Calificaciones" caption="Calificaciones"/>
    <measureGroup name="Finalizacion" caption="Finalizacion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Daniel Chiriboga" refreshedDate="44567.77118935185" backgroundQuery="1" createdVersion="7" refreshedVersion="7" minRefreshableVersion="3" recordCount="0" supportSubquery="1" supportAdvancedDrill="1">
  <cacheSource type="external" connectionId="1"/>
  <cacheFields count="8">
    <cacheField name="[Finalizacion].[Estatus maximo].[Estatus maximo]" caption="Estatus maximo" numFmtId="0" hierarchy="55" level="1">
      <sharedItems count="3">
        <s v="En Curso"/>
        <s v="Finalizado"/>
        <s v="Sin actividad"/>
      </sharedItems>
    </cacheField>
    <cacheField name="[Measures].[Recuento de Cédula]" caption="Recuento de Cédula" numFmtId="0" hierarchy="61" level="32767"/>
    <cacheField name="[Finalizacion].[Cursos Finalizados].[Cursos Finalizados]" caption="Cursos Finalizados" numFmtId="0" hierarchy="57" level="1">
      <sharedItems containsSemiMixedTypes="0" containsString="0" containsNumber="1" containsInteger="1" minValue="1" maxValue="6" count="4">
        <n v="3"/>
        <n v="5"/>
        <n v="1"/>
        <n v="6"/>
      </sharedItems>
      <extLst>
        <ext xmlns:x15="http://schemas.microsoft.com/office/spreadsheetml/2010/11/main" uri="{4F2E5C28-24EA-4eb8-9CBF-B6C8F9C3D259}">
          <x15:cachedUniqueNames>
            <x15:cachedUniqueName index="0" name="[Finalizacion].[Cursos Finalizados].&amp;[3]"/>
            <x15:cachedUniqueName index="1" name="[Finalizacion].[Cursos Finalizados].&amp;[5]"/>
            <x15:cachedUniqueName index="2" name="[Finalizacion].[Cursos Finalizados].&amp;[1]"/>
            <x15:cachedUniqueName index="3" name="[Finalizacion].[Cursos Finalizados].&amp;[6]"/>
          </x15:cachedUniqueNames>
        </ext>
      </extLst>
    </cacheField>
    <cacheField name="[Finalizacion].[Grupo Etáreo].[Grupo Etáreo]" caption="Grupo Etáreo" numFmtId="0" hierarchy="52" level="1">
      <sharedItems count="4">
        <s v="Adultos"/>
        <s v="Jóvenes de 18-29 años"/>
        <s v="Menores de edad"/>
        <s v="n/a"/>
      </sharedItems>
    </cacheField>
    <cacheField name="[Finalizacion].[Aula].[Aula]" caption="Aula" numFmtId="0" hierarchy="31" level="1">
      <sharedItems containsSemiMixedTypes="0" containsNonDate="0" containsString="0"/>
    </cacheField>
    <cacheField name="[Finalizacion].[Socio].[Socio]" caption="Socio" numFmtId="0" hierarchy="53" level="1">
      <sharedItems containsSemiMixedTypes="0" containsNonDate="0" containsString="0"/>
    </cacheField>
    <cacheField name="Dummy0" numFmtId="0" hierarchy="76" level="32767">
      <extLst>
        <ext xmlns:x14="http://schemas.microsoft.com/office/spreadsheetml/2009/9/main" uri="{63CAB8AC-B538-458d-9737-405883B0398D}">
          <x14:cacheField ignore="1"/>
        </ext>
      </extLst>
    </cacheField>
    <cacheField name="Dummy1" numFmtId="0" hierarchy="77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78">
    <cacheHierarchy uniqueName="[Calificaciones].[Aula]" caption="Aula" attribute="1" defaultMemberUniqueName="[Calificaciones].[Aula].[All]" allUniqueName="[Calificaciones].[Aula].[All]" dimensionUniqueName="[Calificaciones]" displayFolder="" count="0" memberValueDatatype="20" unbalanced="0"/>
    <cacheHierarchy uniqueName="[Calificaciones].[Nombre]" caption="Nombre" attribute="1" defaultMemberUniqueName="[Calificaciones].[Nombre].[All]" allUniqueName="[Calificaciones].[Nombre].[All]" dimensionUniqueName="[Calificaciones]" displayFolder="" count="0" memberValueDatatype="130" unbalanced="0"/>
    <cacheHierarchy uniqueName="[Calificaciones].[Apellido(s)]" caption="Apellido(s)" attribute="1" defaultMemberUniqueName="[Calificaciones].[Apellido(s)].[All]" allUniqueName="[Calificaciones].[Apellido(s)].[All]" dimensionUniqueName="[Calificaciones]" displayFolder="" count="0" memberValueDatatype="130" unbalanced="0"/>
    <cacheHierarchy uniqueName="[Calificaciones].[Dirección de correo]" caption="Dirección de correo" attribute="1" defaultMemberUniqueName="[Calificaciones].[Dirección de correo].[All]" allUniqueName="[Calificaciones].[Dirección de correo].[All]" dimensionUniqueName="[Calificaciones]" displayFolder="" count="0" memberValueDatatype="130" unbalanced="0"/>
    <cacheHierarchy uniqueName="[Calificaciones].[Cédula]" caption="Cédula" attribute="1" defaultMemberUniqueName="[Calificaciones].[Cédula].[All]" allUniqueName="[Calificaciones].[Cédula].[All]" dimensionUniqueName="[Calificaciones]" displayFolder="" count="0" memberValueDatatype="130" unbalanced="0"/>
    <cacheHierarchy uniqueName="[Calificaciones].[Inicial 1]" caption="Inicial 1" attribute="1" defaultMemberUniqueName="[Calificaciones].[Inicial 1].[All]" allUniqueName="[Calificaciones].[Inicial 1].[All]" dimensionUniqueName="[Calificaciones]" displayFolder="" count="0" memberValueDatatype="20" unbalanced="0"/>
    <cacheHierarchy uniqueName="[Calificaciones].[Final 1]" caption="Final 1" attribute="1" defaultMemberUniqueName="[Calificaciones].[Final 1].[All]" allUniqueName="[Calificaciones].[Final 1].[All]" dimensionUniqueName="[Calificaciones]" displayFolder="" count="0" memberValueDatatype="20" unbalanced="0"/>
    <cacheHierarchy uniqueName="[Calificaciones].[Inicial 2]" caption="Inicial 2" attribute="1" defaultMemberUniqueName="[Calificaciones].[Inicial 2].[All]" allUniqueName="[Calificaciones].[Inicial 2].[All]" dimensionUniqueName="[Calificaciones]" displayFolder="" count="0" memberValueDatatype="20" unbalanced="0"/>
    <cacheHierarchy uniqueName="[Calificaciones].[Final 2]" caption="Final 2" attribute="1" defaultMemberUniqueName="[Calificaciones].[Final 2].[All]" allUniqueName="[Calificaciones].[Final 2].[All]" dimensionUniqueName="[Calificaciones]" displayFolder="" count="0" memberValueDatatype="20" unbalanced="0"/>
    <cacheHierarchy uniqueName="[Calificaciones].[Inicial 3]" caption="Inicial 3" attribute="1" defaultMemberUniqueName="[Calificaciones].[Inicial 3].[All]" allUniqueName="[Calificaciones].[Inicial 3].[All]" dimensionUniqueName="[Calificaciones]" displayFolder="" count="0" memberValueDatatype="20" unbalanced="0"/>
    <cacheHierarchy uniqueName="[Calificaciones].[Final 3]" caption="Final 3" attribute="1" defaultMemberUniqueName="[Calificaciones].[Final 3].[All]" allUniqueName="[Calificaciones].[Final 3].[All]" dimensionUniqueName="[Calificaciones]" displayFolder="" count="0" memberValueDatatype="20" unbalanced="0"/>
    <cacheHierarchy uniqueName="[Calificaciones].[Inicial 4]" caption="Inicial 4" attribute="1" defaultMemberUniqueName="[Calificaciones].[Inicial 4].[All]" allUniqueName="[Calificaciones].[Inicial 4].[All]" dimensionUniqueName="[Calificaciones]" displayFolder="" count="0" memberValueDatatype="5" unbalanced="0"/>
    <cacheHierarchy uniqueName="[Calificaciones].[Final 4]" caption="Final 4" attribute="1" defaultMemberUniqueName="[Calificaciones].[Final 4].[All]" allUniqueName="[Calificaciones].[Final 4].[All]" dimensionUniqueName="[Calificaciones]" displayFolder="" count="0" memberValueDatatype="20" unbalanced="0"/>
    <cacheHierarchy uniqueName="[Calificaciones].[Inicial 5]" caption="Inicial 5" attribute="1" defaultMemberUniqueName="[Calificaciones].[Inicial 5].[All]" allUniqueName="[Calificaciones].[Inicial 5].[All]" dimensionUniqueName="[Calificaciones]" displayFolder="" count="0" memberValueDatatype="20" unbalanced="0"/>
    <cacheHierarchy uniqueName="[Calificaciones].[Final 5]" caption="Final 5" attribute="1" defaultMemberUniqueName="[Calificaciones].[Final 5].[All]" allUniqueName="[Calificaciones].[Final 5].[All]" dimensionUniqueName="[Calificaciones]" displayFolder="" count="0" memberValueDatatype="20" unbalanced="0"/>
    <cacheHierarchy uniqueName="[Calificaciones].[Inicial 6]" caption="Inicial 6" attribute="1" defaultMemberUniqueName="[Calificaciones].[Inicial 6].[All]" allUniqueName="[Calificaciones].[Inicial 6].[All]" dimensionUniqueName="[Calificaciones]" displayFolder="" count="0" memberValueDatatype="5" unbalanced="0"/>
    <cacheHierarchy uniqueName="[Calificaciones].[Final 6]" caption="Final 6" attribute="1" defaultMemberUniqueName="[Calificaciones].[Final 6].[All]" allUniqueName="[Calificaciones].[Final 6].[All]" dimensionUniqueName="[Calificaciones]" displayFolder="" count="0" memberValueDatatype="20" unbalanced="0"/>
    <cacheHierarchy uniqueName="[Calificaciones].[Total Inicial]" caption="Total Inicial" attribute="1" defaultMemberUniqueName="[Calificaciones].[Total Inicial].[All]" allUniqueName="[Calificaciones].[Total Inicial].[All]" dimensionUniqueName="[Calificaciones]" displayFolder="" count="0" memberValueDatatype="5" unbalanced="0"/>
    <cacheHierarchy uniqueName="[Calificaciones].[Total Final]" caption="Total Final" attribute="1" defaultMemberUniqueName="[Calificaciones].[Total Final].[All]" allUniqueName="[Calificaciones].[Total Final].[All]" dimensionUniqueName="[Calificaciones]" displayFolder="" count="0" memberValueDatatype="20" unbalanced="0"/>
    <cacheHierarchy uniqueName="[Calificaciones].[Género]" caption="Género" attribute="1" defaultMemberUniqueName="[Calificaciones].[Género].[All]" allUniqueName="[Calificaciones].[Género].[All]" dimensionUniqueName="[Calificaciones]" displayFolder="" count="0" memberValueDatatype="130" unbalanced="0"/>
    <cacheHierarchy uniqueName="[Calificaciones].[Escolaridad]" caption="Escolaridad" attribute="1" defaultMemberUniqueName="[Calificaciones].[Escolaridad].[All]" allUniqueName="[Calificaciones].[Escolaridad].[All]" dimensionUniqueName="[Calificaciones]" displayFolder="" count="0" memberValueDatatype="130" unbalanced="0"/>
    <cacheHierarchy uniqueName="[Calificaciones].[Grupo Etáreo]" caption="Grupo Etáreo" attribute="1" defaultMemberUniqueName="[Calificaciones].[Grupo Etáreo].[All]" allUniqueName="[Calificaciones].[Grupo Etáreo].[All]" dimensionUniqueName="[Calificaciones]" displayFolder="" count="0" memberValueDatatype="130" unbalanced="0"/>
    <cacheHierarchy uniqueName="[Calificaciones].[Socio]" caption="Socio" attribute="1" defaultMemberUniqueName="[Calificaciones].[Socio].[All]" allUniqueName="[Calificaciones].[Socio].[All]" dimensionUniqueName="[Calificaciones]" displayFolder="" count="0" memberValueDatatype="130" unbalanced="0"/>
    <cacheHierarchy uniqueName="[Calificaciones].[Ini 1 real]" caption="Ini 1 real" attribute="1" defaultMemberUniqueName="[Calificaciones].[Ini 1 real].[All]" allUniqueName="[Calificaciones].[Ini 1 real].[All]" dimensionUniqueName="[Calificaciones]" displayFolder="" count="0" memberValueDatatype="130" unbalanced="0"/>
    <cacheHierarchy uniqueName="[Calificaciones].[Ini 2 real]" caption="Ini 2 real" attribute="1" defaultMemberUniqueName="[Calificaciones].[Ini 2 real].[All]" allUniqueName="[Calificaciones].[Ini 2 real].[All]" dimensionUniqueName="[Calificaciones]" displayFolder="" count="0" memberValueDatatype="130" unbalanced="0"/>
    <cacheHierarchy uniqueName="[Calificaciones].[Ini 3 real]" caption="Ini 3 real" attribute="1" defaultMemberUniqueName="[Calificaciones].[Ini 3 real].[All]" allUniqueName="[Calificaciones].[Ini 3 real].[All]" dimensionUniqueName="[Calificaciones]" displayFolder="" count="0" memberValueDatatype="130" unbalanced="0"/>
    <cacheHierarchy uniqueName="[Calificaciones].[Ini 4 real]" caption="Ini 4 real" attribute="1" defaultMemberUniqueName="[Calificaciones].[Ini 4 real].[All]" allUniqueName="[Calificaciones].[Ini 4 real].[All]" dimensionUniqueName="[Calificaciones]" displayFolder="" count="0" memberValueDatatype="130" unbalanced="0"/>
    <cacheHierarchy uniqueName="[Calificaciones].[Ini 5 real]" caption="Ini 5 real" attribute="1" defaultMemberUniqueName="[Calificaciones].[Ini 5 real].[All]" allUniqueName="[Calificaciones].[Ini 5 real].[All]" dimensionUniqueName="[Calificaciones]" displayFolder="" count="0" memberValueDatatype="130" unbalanced="0"/>
    <cacheHierarchy uniqueName="[Calificaciones].[Ini 6 real]" caption="Ini 6 real" attribute="1" defaultMemberUniqueName="[Calificaciones].[Ini 6 real].[All]" allUniqueName="[Calificaciones].[Ini 6 real].[All]" dimensionUniqueName="[Calificaciones]" displayFolder="" count="0" memberValueDatatype="130" unbalanced="0"/>
    <cacheHierarchy uniqueName="[Calificaciones].[Mínima Inicial]" caption="Mínima Inicial" attribute="1" defaultMemberUniqueName="[Calificaciones].[Mínima Inicial].[All]" allUniqueName="[Calificaciones].[Mínima Inicial].[All]" dimensionUniqueName="[Calificaciones]" displayFolder="" count="0" memberValueDatatype="20" unbalanced="0"/>
    <cacheHierarchy uniqueName="[Calificaciones].[Máxima Final]" caption="Máxima Final" attribute="1" defaultMemberUniqueName="[Calificaciones].[Máxima Final].[All]" allUniqueName="[Calificaciones].[Máxima Final].[All]" dimensionUniqueName="[Calificaciones]" displayFolder="" count="0" memberValueDatatype="20" unbalanced="0"/>
    <cacheHierarchy uniqueName="[Finalizacion].[Aula]" caption="Aula" attribute="1" defaultMemberUniqueName="[Finalizacion].[Aula].[All]" allUniqueName="[Finalizacion].[Aula].[All]" dimensionUniqueName="[Finalizacion]" displayFolder="" count="2" memberValueDatatype="20" unbalanced="0">
      <fieldsUsage count="2">
        <fieldUsage x="-1"/>
        <fieldUsage x="4"/>
      </fieldsUsage>
    </cacheHierarchy>
    <cacheHierarchy uniqueName="[Finalizacion].[Nombre]" caption="Nombre" attribute="1" defaultMemberUniqueName="[Finalizacion].[Nombre].[All]" allUniqueName="[Finalizacion].[Nombre].[All]" dimensionUniqueName="[Finalizacion]" displayFolder="" count="0" memberValueDatatype="130" unbalanced="0"/>
    <cacheHierarchy uniqueName="[Finalizacion].[Cédula]" caption="Cédula" attribute="1" defaultMemberUniqueName="[Finalizacion].[Cédula].[All]" allUniqueName="[Finalizacion].[Cédula].[All]" dimensionUniqueName="[Finalizacion]" displayFolder="" count="0" memberValueDatatype="130" unbalanced="0"/>
    <cacheHierarchy uniqueName="[Finalizacion].[Dirección de correo]" caption="Dirección de correo" attribute="1" defaultMemberUniqueName="[Finalizacion].[Dirección de correo].[All]" allUniqueName="[Finalizacion].[Dirección de correo].[All]" dimensionUniqueName="[Finalizacion]" displayFolder="" count="0" memberValueDatatype="130" unbalanced="0"/>
    <cacheHierarchy uniqueName="[Finalizacion].[Grupo]" caption="Grupo" attribute="1" defaultMemberUniqueName="[Finalizacion].[Grupo].[All]" allUniqueName="[Finalizacion].[Grupo].[All]" dimensionUniqueName="[Finalizacion]" displayFolder="" count="0" memberValueDatatype="130" unbalanced="0"/>
    <cacheHierarchy uniqueName="[Finalizacion].[Avance]" caption="Avance" attribute="1" defaultMemberUniqueName="[Finalizacion].[Avance].[All]" allUniqueName="[Finalizacion].[Avance].[All]" dimensionUniqueName="[Finalizacion]" displayFolder="" count="0" memberValueDatatype="5" unbalanced="0"/>
    <cacheHierarchy uniqueName="[Finalizacion].[Estatus]" caption="Estatus" attribute="1" defaultMemberUniqueName="[Finalizacion].[Estatus].[All]" allUniqueName="[Finalizacion].[Estatus].[All]" dimensionUniqueName="[Finalizacion]" displayFolder="" count="0" memberValueDatatype="130" unbalanced="0"/>
    <cacheHierarchy uniqueName="[Finalizacion].[Avance Curso 1]" caption="Avance Curso 1" attribute="1" defaultMemberUniqueName="[Finalizacion].[Avance Curso 1].[All]" allUniqueName="[Finalizacion].[Avance Curso 1].[All]" dimensionUniqueName="[Finalizacion]" displayFolder="" count="0" memberValueDatatype="5" unbalanced="0"/>
    <cacheHierarchy uniqueName="[Finalizacion].[Estatus Curso 1]" caption="Estatus Curso 1" attribute="1" defaultMemberUniqueName="[Finalizacion].[Estatus Curso 1].[All]" allUniqueName="[Finalizacion].[Estatus Curso 1].[All]" dimensionUniqueName="[Finalizacion]" displayFolder="" count="0" memberValueDatatype="130" unbalanced="0"/>
    <cacheHierarchy uniqueName="[Finalizacion].[Avance Curso 2]" caption="Avance Curso 2" attribute="1" defaultMemberUniqueName="[Finalizacion].[Avance Curso 2].[All]" allUniqueName="[Finalizacion].[Avance Curso 2].[All]" dimensionUniqueName="[Finalizacion]" displayFolder="" count="0" memberValueDatatype="5" unbalanced="0"/>
    <cacheHierarchy uniqueName="[Finalizacion].[Estatus Curso 2]" caption="Estatus Curso 2" attribute="1" defaultMemberUniqueName="[Finalizacion].[Estatus Curso 2].[All]" allUniqueName="[Finalizacion].[Estatus Curso 2].[All]" dimensionUniqueName="[Finalizacion]" displayFolder="" count="0" memberValueDatatype="130" unbalanced="0"/>
    <cacheHierarchy uniqueName="[Finalizacion].[Avance Curso 3]" caption="Avance Curso 3" attribute="1" defaultMemberUniqueName="[Finalizacion].[Avance Curso 3].[All]" allUniqueName="[Finalizacion].[Avance Curso 3].[All]" dimensionUniqueName="[Finalizacion]" displayFolder="" count="0" memberValueDatatype="5" unbalanced="0"/>
    <cacheHierarchy uniqueName="[Finalizacion].[Estatus Curso 3]" caption="Estatus Curso 3" attribute="1" defaultMemberUniqueName="[Finalizacion].[Estatus Curso 3].[All]" allUniqueName="[Finalizacion].[Estatus Curso 3].[All]" dimensionUniqueName="[Finalizacion]" displayFolder="" count="0" memberValueDatatype="130" unbalanced="0"/>
    <cacheHierarchy uniqueName="[Finalizacion].[Avance Curso 4]" caption="Avance Curso 4" attribute="1" defaultMemberUniqueName="[Finalizacion].[Avance Curso 4].[All]" allUniqueName="[Finalizacion].[Avance Curso 4].[All]" dimensionUniqueName="[Finalizacion]" displayFolder="" count="0" memberValueDatatype="5" unbalanced="0"/>
    <cacheHierarchy uniqueName="[Finalizacion].[Estatus Curso 4]" caption="Estatus Curso 4" attribute="1" defaultMemberUniqueName="[Finalizacion].[Estatus Curso 4].[All]" allUniqueName="[Finalizacion].[Estatus Curso 4].[All]" dimensionUniqueName="[Finalizacion]" displayFolder="" count="0" memberValueDatatype="130" unbalanced="0"/>
    <cacheHierarchy uniqueName="[Finalizacion].[Avance Curso 5]" caption="Avance Curso 5" attribute="1" defaultMemberUniqueName="[Finalizacion].[Avance Curso 5].[All]" allUniqueName="[Finalizacion].[Avance Curso 5].[All]" dimensionUniqueName="[Finalizacion]" displayFolder="" count="0" memberValueDatatype="5" unbalanced="0"/>
    <cacheHierarchy uniqueName="[Finalizacion].[Estatus Curso 5]" caption="Estatus Curso 5" attribute="1" defaultMemberUniqueName="[Finalizacion].[Estatus Curso 5].[All]" allUniqueName="[Finalizacion].[Estatus Curso 5].[All]" dimensionUniqueName="[Finalizacion]" displayFolder="" count="0" memberValueDatatype="130" unbalanced="0"/>
    <cacheHierarchy uniqueName="[Finalizacion].[Avance Curso 6]" caption="Avance Curso 6" attribute="1" defaultMemberUniqueName="[Finalizacion].[Avance Curso 6].[All]" allUniqueName="[Finalizacion].[Avance Curso 6].[All]" dimensionUniqueName="[Finalizacion]" displayFolder="" count="0" memberValueDatatype="5" unbalanced="0"/>
    <cacheHierarchy uniqueName="[Finalizacion].[Estatus Curso 6]" caption="Estatus Curso 6" attribute="1" defaultMemberUniqueName="[Finalizacion].[Estatus Curso 6].[All]" allUniqueName="[Finalizacion].[Estatus Curso 6].[All]" dimensionUniqueName="[Finalizacion]" displayFolder="" count="0" memberValueDatatype="130" unbalanced="0"/>
    <cacheHierarchy uniqueName="[Finalizacion].[Género]" caption="Género" attribute="1" defaultMemberUniqueName="[Finalizacion].[Género].[All]" allUniqueName="[Finalizacion].[Género].[All]" dimensionUniqueName="[Finalizacion]" displayFolder="" count="0" memberValueDatatype="130" unbalanced="0"/>
    <cacheHierarchy uniqueName="[Finalizacion].[Escolaridad]" caption="Escolaridad" attribute="1" defaultMemberUniqueName="[Finalizacion].[Escolaridad].[All]" allUniqueName="[Finalizacion].[Escolaridad].[All]" dimensionUniqueName="[Finalizacion]" displayFolder="" count="0" memberValueDatatype="130" unbalanced="0"/>
    <cacheHierarchy uniqueName="[Finalizacion].[Grupo Etáreo]" caption="Grupo Etáreo" attribute="1" defaultMemberUniqueName="[Finalizacion].[Grupo Etáreo].[All]" allUniqueName="[Finalizacion].[Grupo Etáreo].[All]" dimensionUniqueName="[Finalizacion]" displayFolder="" count="2" memberValueDatatype="130" unbalanced="0">
      <fieldsUsage count="2">
        <fieldUsage x="-1"/>
        <fieldUsage x="3"/>
      </fieldsUsage>
    </cacheHierarchy>
    <cacheHierarchy uniqueName="[Finalizacion].[Socio]" caption="Socio" attribute="1" defaultMemberUniqueName="[Finalizacion].[Socio].[All]" allUniqueName="[Finalizacion].[Socio].[All]" dimensionUniqueName="[Finalizacion]" displayFolder="" count="2" memberValueDatatype="130" unbalanced="0">
      <fieldsUsage count="2">
        <fieldUsage x="-1"/>
        <fieldUsage x="5"/>
      </fieldsUsage>
    </cacheHierarchy>
    <cacheHierarchy uniqueName="[Finalizacion].[Maximo alcanzado]" caption="Maximo alcanzado" attribute="1" defaultMemberUniqueName="[Finalizacion].[Maximo alcanzado].[All]" allUniqueName="[Finalizacion].[Maximo alcanzado].[All]" dimensionUniqueName="[Finalizacion]" displayFolder="" count="0" memberValueDatatype="5" unbalanced="0"/>
    <cacheHierarchy uniqueName="[Finalizacion].[Estatus maximo]" caption="Estatus maximo" attribute="1" defaultMemberUniqueName="[Finalizacion].[Estatus maximo].[All]" allUniqueName="[Finalizacion].[Estatus maximo].[All]" dimensionUniqueName="[Finalizacion]" displayFolder="" count="2" memberValueDatatype="130" unbalanced="0">
      <fieldsUsage count="2">
        <fieldUsage x="-1"/>
        <fieldUsage x="0"/>
      </fieldsUsage>
    </cacheHierarchy>
    <cacheHierarchy uniqueName="[Finalizacion].[Cursos en curso]" caption="Cursos en curso" attribute="1" defaultMemberUniqueName="[Finalizacion].[Cursos en curso].[All]" allUniqueName="[Finalizacion].[Cursos en curso].[All]" dimensionUniqueName="[Finalizacion]" displayFolder="" count="0" memberValueDatatype="20" unbalanced="0"/>
    <cacheHierarchy uniqueName="[Finalizacion].[Cursos Finalizados]" caption="Cursos Finalizados" attribute="1" defaultMemberUniqueName="[Finalizacion].[Cursos Finalizados].[All]" allUniqueName="[Finalizacion].[Cursos Finalizados].[All]" dimensionUniqueName="[Finalizacion]" displayFolder="" count="2" memberValueDatatype="20" unbalanced="0">
      <fieldsUsage count="2">
        <fieldUsage x="-1"/>
        <fieldUsage x="2"/>
      </fieldsUsage>
    </cacheHierarchy>
    <cacheHierarchy uniqueName="[Measures].[__XL_Count Finalizacion]" caption="__XL_Count Finalizacion" measure="1" displayFolder="" measureGroup="Finalizacion" count="0" hidden="1"/>
    <cacheHierarchy uniqueName="[Measures].[__XL_Count Calificaciones]" caption="__XL_Count Calificaciones" measure="1" displayFolder="" measureGroup="Calificaciones" count="0" hidden="1"/>
    <cacheHierarchy uniqueName="[Measures].[__No measures defined]" caption="__No measures defined" measure="1" displayFolder="" count="0" hidden="1"/>
    <cacheHierarchy uniqueName="[Measures].[Recuento de Cédula]" caption="Recuento de Cédula" measure="1" displayFolder="" measureGroup="Finalizacio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Inicial 1]" caption="Suma de Inicial 1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Final 1]" caption="Suma de Final 1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Inicial 2]" caption="Suma de Inicial 2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Final 2]" caption="Suma de Final 2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Inicial 3]" caption="Suma de Inicial 3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Final 3]" caption="Suma de Final 3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Inicial 4]" caption="Suma de Inicial 4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Final 4]" caption="Suma de Final 4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Inicial 5]" caption="Suma de Inicial 5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Final 5]" caption="Suma de Final 5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Inicial 6]" caption="Suma de Inicial 6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Final 6]" caption="Suma de Final 6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Total Inicial]" caption="Suma de Total Inicial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Total Final]" caption="Suma de Total Final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Dummy0" caption="Aula" measure="1" count="0">
      <extLst>
        <ext xmlns:x14="http://schemas.microsoft.com/office/spreadsheetml/2009/9/main" uri="{8CF416AD-EC4C-4aba-99F5-12A058AE0983}">
          <x14:cacheHierarchy ignore="1"/>
        </ext>
      </extLst>
    </cacheHierarchy>
    <cacheHierarchy uniqueName="Dummy1" caption="Aula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3">
    <dimension name="Calificaciones" uniqueName="[Calificaciones]" caption="Calificaciones"/>
    <dimension name="Finalizacion" uniqueName="[Finalizacion]" caption="Finalizacion"/>
    <dimension measure="1" name="Measures" uniqueName="[Measures]" caption="Measures"/>
  </dimensions>
  <measureGroups count="2">
    <measureGroup name="Calificaciones" caption="Calificaciones"/>
    <measureGroup name="Finalizacion" caption="Finalizacion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Daniel Chiriboga" refreshedDate="44567.771190509258" backgroundQuery="1" createdVersion="7" refreshedVersion="7" minRefreshableVersion="3" recordCount="0" supportSubquery="1" supportAdvancedDrill="1">
  <cacheSource type="external" connectionId="1"/>
  <cacheFields count="8">
    <cacheField name="[Finalizacion].[Estatus maximo].[Estatus maximo]" caption="Estatus maximo" numFmtId="0" hierarchy="55" level="1">
      <sharedItems count="3">
        <s v="En Curso"/>
        <s v="Finalizado"/>
        <s v="Sin actividad"/>
      </sharedItems>
    </cacheField>
    <cacheField name="[Measures].[Recuento de Cédula]" caption="Recuento de Cédula" numFmtId="0" hierarchy="61" level="32767"/>
    <cacheField name="[Finalizacion].[Cursos Finalizados].[Cursos Finalizados]" caption="Cursos Finalizados" numFmtId="0" hierarchy="57" level="1">
      <sharedItems containsSemiMixedTypes="0" containsString="0" containsNumber="1" containsInteger="1" minValue="1" maxValue="6" count="4">
        <n v="1"/>
        <n v="3"/>
        <n v="5"/>
        <n v="6"/>
      </sharedItems>
      <extLst>
        <ext xmlns:x15="http://schemas.microsoft.com/office/spreadsheetml/2010/11/main" uri="{4F2E5C28-24EA-4eb8-9CBF-B6C8F9C3D259}">
          <x15:cachedUniqueNames>
            <x15:cachedUniqueName index="0" name="[Finalizacion].[Cursos Finalizados].&amp;[1]"/>
            <x15:cachedUniqueName index="1" name="[Finalizacion].[Cursos Finalizados].&amp;[3]"/>
            <x15:cachedUniqueName index="2" name="[Finalizacion].[Cursos Finalizados].&amp;[5]"/>
            <x15:cachedUniqueName index="3" name="[Finalizacion].[Cursos Finalizados].&amp;[6]"/>
          </x15:cachedUniqueNames>
        </ext>
      </extLst>
    </cacheField>
    <cacheField name="[Finalizacion].[Grupo Etáreo].[Grupo Etáreo]" caption="Grupo Etáreo" numFmtId="0" hierarchy="52" level="1">
      <sharedItems count="4">
        <s v="Jóvenes de 18-29 años"/>
        <s v="Menores de edad"/>
        <s v="n/a"/>
        <s v="Adultos"/>
      </sharedItems>
    </cacheField>
    <cacheField name="[Finalizacion].[Aula].[Aula]" caption="Aula" numFmtId="0" hierarchy="31" level="1">
      <sharedItems containsSemiMixedTypes="0" containsNonDate="0" containsString="0"/>
    </cacheField>
    <cacheField name="[Finalizacion].[Socio].[Socio]" caption="Socio" numFmtId="0" hierarchy="53" level="1">
      <sharedItems containsSemiMixedTypes="0" containsNonDate="0" containsString="0"/>
    </cacheField>
    <cacheField name="Dummy0" numFmtId="0" hierarchy="76" level="32767">
      <extLst>
        <ext xmlns:x14="http://schemas.microsoft.com/office/spreadsheetml/2009/9/main" uri="{63CAB8AC-B538-458d-9737-405883B0398D}">
          <x14:cacheField ignore="1"/>
        </ext>
      </extLst>
    </cacheField>
    <cacheField name="Dummy1" numFmtId="0" hierarchy="77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78">
    <cacheHierarchy uniqueName="[Calificaciones].[Aula]" caption="Aula" attribute="1" defaultMemberUniqueName="[Calificaciones].[Aula].[All]" allUniqueName="[Calificaciones].[Aula].[All]" dimensionUniqueName="[Calificaciones]" displayFolder="" count="0" memberValueDatatype="20" unbalanced="0"/>
    <cacheHierarchy uniqueName="[Calificaciones].[Nombre]" caption="Nombre" attribute="1" defaultMemberUniqueName="[Calificaciones].[Nombre].[All]" allUniqueName="[Calificaciones].[Nombre].[All]" dimensionUniqueName="[Calificaciones]" displayFolder="" count="0" memberValueDatatype="130" unbalanced="0"/>
    <cacheHierarchy uniqueName="[Calificaciones].[Apellido(s)]" caption="Apellido(s)" attribute="1" defaultMemberUniqueName="[Calificaciones].[Apellido(s)].[All]" allUniqueName="[Calificaciones].[Apellido(s)].[All]" dimensionUniqueName="[Calificaciones]" displayFolder="" count="0" memberValueDatatype="130" unbalanced="0"/>
    <cacheHierarchy uniqueName="[Calificaciones].[Dirección de correo]" caption="Dirección de correo" attribute="1" defaultMemberUniqueName="[Calificaciones].[Dirección de correo].[All]" allUniqueName="[Calificaciones].[Dirección de correo].[All]" dimensionUniqueName="[Calificaciones]" displayFolder="" count="0" memberValueDatatype="130" unbalanced="0"/>
    <cacheHierarchy uniqueName="[Calificaciones].[Cédula]" caption="Cédula" attribute="1" defaultMemberUniqueName="[Calificaciones].[Cédula].[All]" allUniqueName="[Calificaciones].[Cédula].[All]" dimensionUniqueName="[Calificaciones]" displayFolder="" count="0" memberValueDatatype="130" unbalanced="0"/>
    <cacheHierarchy uniqueName="[Calificaciones].[Inicial 1]" caption="Inicial 1" attribute="1" defaultMemberUniqueName="[Calificaciones].[Inicial 1].[All]" allUniqueName="[Calificaciones].[Inicial 1].[All]" dimensionUniqueName="[Calificaciones]" displayFolder="" count="0" memberValueDatatype="20" unbalanced="0"/>
    <cacheHierarchy uniqueName="[Calificaciones].[Final 1]" caption="Final 1" attribute="1" defaultMemberUniqueName="[Calificaciones].[Final 1].[All]" allUniqueName="[Calificaciones].[Final 1].[All]" dimensionUniqueName="[Calificaciones]" displayFolder="" count="0" memberValueDatatype="20" unbalanced="0"/>
    <cacheHierarchy uniqueName="[Calificaciones].[Inicial 2]" caption="Inicial 2" attribute="1" defaultMemberUniqueName="[Calificaciones].[Inicial 2].[All]" allUniqueName="[Calificaciones].[Inicial 2].[All]" dimensionUniqueName="[Calificaciones]" displayFolder="" count="0" memberValueDatatype="20" unbalanced="0"/>
    <cacheHierarchy uniqueName="[Calificaciones].[Final 2]" caption="Final 2" attribute="1" defaultMemberUniqueName="[Calificaciones].[Final 2].[All]" allUniqueName="[Calificaciones].[Final 2].[All]" dimensionUniqueName="[Calificaciones]" displayFolder="" count="0" memberValueDatatype="20" unbalanced="0"/>
    <cacheHierarchy uniqueName="[Calificaciones].[Inicial 3]" caption="Inicial 3" attribute="1" defaultMemberUniqueName="[Calificaciones].[Inicial 3].[All]" allUniqueName="[Calificaciones].[Inicial 3].[All]" dimensionUniqueName="[Calificaciones]" displayFolder="" count="0" memberValueDatatype="20" unbalanced="0"/>
    <cacheHierarchy uniqueName="[Calificaciones].[Final 3]" caption="Final 3" attribute="1" defaultMemberUniqueName="[Calificaciones].[Final 3].[All]" allUniqueName="[Calificaciones].[Final 3].[All]" dimensionUniqueName="[Calificaciones]" displayFolder="" count="0" memberValueDatatype="20" unbalanced="0"/>
    <cacheHierarchy uniqueName="[Calificaciones].[Inicial 4]" caption="Inicial 4" attribute="1" defaultMemberUniqueName="[Calificaciones].[Inicial 4].[All]" allUniqueName="[Calificaciones].[Inicial 4].[All]" dimensionUniqueName="[Calificaciones]" displayFolder="" count="0" memberValueDatatype="5" unbalanced="0"/>
    <cacheHierarchy uniqueName="[Calificaciones].[Final 4]" caption="Final 4" attribute="1" defaultMemberUniqueName="[Calificaciones].[Final 4].[All]" allUniqueName="[Calificaciones].[Final 4].[All]" dimensionUniqueName="[Calificaciones]" displayFolder="" count="0" memberValueDatatype="20" unbalanced="0"/>
    <cacheHierarchy uniqueName="[Calificaciones].[Inicial 5]" caption="Inicial 5" attribute="1" defaultMemberUniqueName="[Calificaciones].[Inicial 5].[All]" allUniqueName="[Calificaciones].[Inicial 5].[All]" dimensionUniqueName="[Calificaciones]" displayFolder="" count="0" memberValueDatatype="20" unbalanced="0"/>
    <cacheHierarchy uniqueName="[Calificaciones].[Final 5]" caption="Final 5" attribute="1" defaultMemberUniqueName="[Calificaciones].[Final 5].[All]" allUniqueName="[Calificaciones].[Final 5].[All]" dimensionUniqueName="[Calificaciones]" displayFolder="" count="0" memberValueDatatype="20" unbalanced="0"/>
    <cacheHierarchy uniqueName="[Calificaciones].[Inicial 6]" caption="Inicial 6" attribute="1" defaultMemberUniqueName="[Calificaciones].[Inicial 6].[All]" allUniqueName="[Calificaciones].[Inicial 6].[All]" dimensionUniqueName="[Calificaciones]" displayFolder="" count="0" memberValueDatatype="5" unbalanced="0"/>
    <cacheHierarchy uniqueName="[Calificaciones].[Final 6]" caption="Final 6" attribute="1" defaultMemberUniqueName="[Calificaciones].[Final 6].[All]" allUniqueName="[Calificaciones].[Final 6].[All]" dimensionUniqueName="[Calificaciones]" displayFolder="" count="0" memberValueDatatype="20" unbalanced="0"/>
    <cacheHierarchy uniqueName="[Calificaciones].[Total Inicial]" caption="Total Inicial" attribute="1" defaultMemberUniqueName="[Calificaciones].[Total Inicial].[All]" allUniqueName="[Calificaciones].[Total Inicial].[All]" dimensionUniqueName="[Calificaciones]" displayFolder="" count="0" memberValueDatatype="5" unbalanced="0"/>
    <cacheHierarchy uniqueName="[Calificaciones].[Total Final]" caption="Total Final" attribute="1" defaultMemberUniqueName="[Calificaciones].[Total Final].[All]" allUniqueName="[Calificaciones].[Total Final].[All]" dimensionUniqueName="[Calificaciones]" displayFolder="" count="0" memberValueDatatype="20" unbalanced="0"/>
    <cacheHierarchy uniqueName="[Calificaciones].[Género]" caption="Género" attribute="1" defaultMemberUniqueName="[Calificaciones].[Género].[All]" allUniqueName="[Calificaciones].[Género].[All]" dimensionUniqueName="[Calificaciones]" displayFolder="" count="0" memberValueDatatype="130" unbalanced="0"/>
    <cacheHierarchy uniqueName="[Calificaciones].[Escolaridad]" caption="Escolaridad" attribute="1" defaultMemberUniqueName="[Calificaciones].[Escolaridad].[All]" allUniqueName="[Calificaciones].[Escolaridad].[All]" dimensionUniqueName="[Calificaciones]" displayFolder="" count="0" memberValueDatatype="130" unbalanced="0"/>
    <cacheHierarchy uniqueName="[Calificaciones].[Grupo Etáreo]" caption="Grupo Etáreo" attribute="1" defaultMemberUniqueName="[Calificaciones].[Grupo Etáreo].[All]" allUniqueName="[Calificaciones].[Grupo Etáreo].[All]" dimensionUniqueName="[Calificaciones]" displayFolder="" count="0" memberValueDatatype="130" unbalanced="0"/>
    <cacheHierarchy uniqueName="[Calificaciones].[Socio]" caption="Socio" attribute="1" defaultMemberUniqueName="[Calificaciones].[Socio].[All]" allUniqueName="[Calificaciones].[Socio].[All]" dimensionUniqueName="[Calificaciones]" displayFolder="" count="0" memberValueDatatype="130" unbalanced="0"/>
    <cacheHierarchy uniqueName="[Calificaciones].[Ini 1 real]" caption="Ini 1 real" attribute="1" defaultMemberUniqueName="[Calificaciones].[Ini 1 real].[All]" allUniqueName="[Calificaciones].[Ini 1 real].[All]" dimensionUniqueName="[Calificaciones]" displayFolder="" count="0" memberValueDatatype="130" unbalanced="0"/>
    <cacheHierarchy uniqueName="[Calificaciones].[Ini 2 real]" caption="Ini 2 real" attribute="1" defaultMemberUniqueName="[Calificaciones].[Ini 2 real].[All]" allUniqueName="[Calificaciones].[Ini 2 real].[All]" dimensionUniqueName="[Calificaciones]" displayFolder="" count="0" memberValueDatatype="130" unbalanced="0"/>
    <cacheHierarchy uniqueName="[Calificaciones].[Ini 3 real]" caption="Ini 3 real" attribute="1" defaultMemberUniqueName="[Calificaciones].[Ini 3 real].[All]" allUniqueName="[Calificaciones].[Ini 3 real].[All]" dimensionUniqueName="[Calificaciones]" displayFolder="" count="0" memberValueDatatype="130" unbalanced="0"/>
    <cacheHierarchy uniqueName="[Calificaciones].[Ini 4 real]" caption="Ini 4 real" attribute="1" defaultMemberUniqueName="[Calificaciones].[Ini 4 real].[All]" allUniqueName="[Calificaciones].[Ini 4 real].[All]" dimensionUniqueName="[Calificaciones]" displayFolder="" count="0" memberValueDatatype="130" unbalanced="0"/>
    <cacheHierarchy uniqueName="[Calificaciones].[Ini 5 real]" caption="Ini 5 real" attribute="1" defaultMemberUniqueName="[Calificaciones].[Ini 5 real].[All]" allUniqueName="[Calificaciones].[Ini 5 real].[All]" dimensionUniqueName="[Calificaciones]" displayFolder="" count="0" memberValueDatatype="130" unbalanced="0"/>
    <cacheHierarchy uniqueName="[Calificaciones].[Ini 6 real]" caption="Ini 6 real" attribute="1" defaultMemberUniqueName="[Calificaciones].[Ini 6 real].[All]" allUniqueName="[Calificaciones].[Ini 6 real].[All]" dimensionUniqueName="[Calificaciones]" displayFolder="" count="0" memberValueDatatype="130" unbalanced="0"/>
    <cacheHierarchy uniqueName="[Calificaciones].[Mínima Inicial]" caption="Mínima Inicial" attribute="1" defaultMemberUniqueName="[Calificaciones].[Mínima Inicial].[All]" allUniqueName="[Calificaciones].[Mínima Inicial].[All]" dimensionUniqueName="[Calificaciones]" displayFolder="" count="0" memberValueDatatype="20" unbalanced="0"/>
    <cacheHierarchy uniqueName="[Calificaciones].[Máxima Final]" caption="Máxima Final" attribute="1" defaultMemberUniqueName="[Calificaciones].[Máxima Final].[All]" allUniqueName="[Calificaciones].[Máxima Final].[All]" dimensionUniqueName="[Calificaciones]" displayFolder="" count="0" memberValueDatatype="20" unbalanced="0"/>
    <cacheHierarchy uniqueName="[Finalizacion].[Aula]" caption="Aula" attribute="1" defaultMemberUniqueName="[Finalizacion].[Aula].[All]" allUniqueName="[Finalizacion].[Aula].[All]" dimensionUniqueName="[Finalizacion]" displayFolder="" count="2" memberValueDatatype="20" unbalanced="0">
      <fieldsUsage count="2">
        <fieldUsage x="-1"/>
        <fieldUsage x="4"/>
      </fieldsUsage>
    </cacheHierarchy>
    <cacheHierarchy uniqueName="[Finalizacion].[Nombre]" caption="Nombre" attribute="1" defaultMemberUniqueName="[Finalizacion].[Nombre].[All]" allUniqueName="[Finalizacion].[Nombre].[All]" dimensionUniqueName="[Finalizacion]" displayFolder="" count="0" memberValueDatatype="130" unbalanced="0"/>
    <cacheHierarchy uniqueName="[Finalizacion].[Cédula]" caption="Cédula" attribute="1" defaultMemberUniqueName="[Finalizacion].[Cédula].[All]" allUniqueName="[Finalizacion].[Cédula].[All]" dimensionUniqueName="[Finalizacion]" displayFolder="" count="0" memberValueDatatype="130" unbalanced="0"/>
    <cacheHierarchy uniqueName="[Finalizacion].[Dirección de correo]" caption="Dirección de correo" attribute="1" defaultMemberUniqueName="[Finalizacion].[Dirección de correo].[All]" allUniqueName="[Finalizacion].[Dirección de correo].[All]" dimensionUniqueName="[Finalizacion]" displayFolder="" count="0" memberValueDatatype="130" unbalanced="0"/>
    <cacheHierarchy uniqueName="[Finalizacion].[Grupo]" caption="Grupo" attribute="1" defaultMemberUniqueName="[Finalizacion].[Grupo].[All]" allUniqueName="[Finalizacion].[Grupo].[All]" dimensionUniqueName="[Finalizacion]" displayFolder="" count="0" memberValueDatatype="130" unbalanced="0"/>
    <cacheHierarchy uniqueName="[Finalizacion].[Avance]" caption="Avance" attribute="1" defaultMemberUniqueName="[Finalizacion].[Avance].[All]" allUniqueName="[Finalizacion].[Avance].[All]" dimensionUniqueName="[Finalizacion]" displayFolder="" count="0" memberValueDatatype="5" unbalanced="0"/>
    <cacheHierarchy uniqueName="[Finalizacion].[Estatus]" caption="Estatus" attribute="1" defaultMemberUniqueName="[Finalizacion].[Estatus].[All]" allUniqueName="[Finalizacion].[Estatus].[All]" dimensionUniqueName="[Finalizacion]" displayFolder="" count="0" memberValueDatatype="130" unbalanced="0"/>
    <cacheHierarchy uniqueName="[Finalizacion].[Avance Curso 1]" caption="Avance Curso 1" attribute="1" defaultMemberUniqueName="[Finalizacion].[Avance Curso 1].[All]" allUniqueName="[Finalizacion].[Avance Curso 1].[All]" dimensionUniqueName="[Finalizacion]" displayFolder="" count="0" memberValueDatatype="5" unbalanced="0"/>
    <cacheHierarchy uniqueName="[Finalizacion].[Estatus Curso 1]" caption="Estatus Curso 1" attribute="1" defaultMemberUniqueName="[Finalizacion].[Estatus Curso 1].[All]" allUniqueName="[Finalizacion].[Estatus Curso 1].[All]" dimensionUniqueName="[Finalizacion]" displayFolder="" count="0" memberValueDatatype="130" unbalanced="0"/>
    <cacheHierarchy uniqueName="[Finalizacion].[Avance Curso 2]" caption="Avance Curso 2" attribute="1" defaultMemberUniqueName="[Finalizacion].[Avance Curso 2].[All]" allUniqueName="[Finalizacion].[Avance Curso 2].[All]" dimensionUniqueName="[Finalizacion]" displayFolder="" count="0" memberValueDatatype="5" unbalanced="0"/>
    <cacheHierarchy uniqueName="[Finalizacion].[Estatus Curso 2]" caption="Estatus Curso 2" attribute="1" defaultMemberUniqueName="[Finalizacion].[Estatus Curso 2].[All]" allUniqueName="[Finalizacion].[Estatus Curso 2].[All]" dimensionUniqueName="[Finalizacion]" displayFolder="" count="0" memberValueDatatype="130" unbalanced="0"/>
    <cacheHierarchy uniqueName="[Finalizacion].[Avance Curso 3]" caption="Avance Curso 3" attribute="1" defaultMemberUniqueName="[Finalizacion].[Avance Curso 3].[All]" allUniqueName="[Finalizacion].[Avance Curso 3].[All]" dimensionUniqueName="[Finalizacion]" displayFolder="" count="0" memberValueDatatype="5" unbalanced="0"/>
    <cacheHierarchy uniqueName="[Finalizacion].[Estatus Curso 3]" caption="Estatus Curso 3" attribute="1" defaultMemberUniqueName="[Finalizacion].[Estatus Curso 3].[All]" allUniqueName="[Finalizacion].[Estatus Curso 3].[All]" dimensionUniqueName="[Finalizacion]" displayFolder="" count="0" memberValueDatatype="130" unbalanced="0"/>
    <cacheHierarchy uniqueName="[Finalizacion].[Avance Curso 4]" caption="Avance Curso 4" attribute="1" defaultMemberUniqueName="[Finalizacion].[Avance Curso 4].[All]" allUniqueName="[Finalizacion].[Avance Curso 4].[All]" dimensionUniqueName="[Finalizacion]" displayFolder="" count="0" memberValueDatatype="5" unbalanced="0"/>
    <cacheHierarchy uniqueName="[Finalizacion].[Estatus Curso 4]" caption="Estatus Curso 4" attribute="1" defaultMemberUniqueName="[Finalizacion].[Estatus Curso 4].[All]" allUniqueName="[Finalizacion].[Estatus Curso 4].[All]" dimensionUniqueName="[Finalizacion]" displayFolder="" count="0" memberValueDatatype="130" unbalanced="0"/>
    <cacheHierarchy uniqueName="[Finalizacion].[Avance Curso 5]" caption="Avance Curso 5" attribute="1" defaultMemberUniqueName="[Finalizacion].[Avance Curso 5].[All]" allUniqueName="[Finalizacion].[Avance Curso 5].[All]" dimensionUniqueName="[Finalizacion]" displayFolder="" count="0" memberValueDatatype="5" unbalanced="0"/>
    <cacheHierarchy uniqueName="[Finalizacion].[Estatus Curso 5]" caption="Estatus Curso 5" attribute="1" defaultMemberUniqueName="[Finalizacion].[Estatus Curso 5].[All]" allUniqueName="[Finalizacion].[Estatus Curso 5].[All]" dimensionUniqueName="[Finalizacion]" displayFolder="" count="0" memberValueDatatype="130" unbalanced="0"/>
    <cacheHierarchy uniqueName="[Finalizacion].[Avance Curso 6]" caption="Avance Curso 6" attribute="1" defaultMemberUniqueName="[Finalizacion].[Avance Curso 6].[All]" allUniqueName="[Finalizacion].[Avance Curso 6].[All]" dimensionUniqueName="[Finalizacion]" displayFolder="" count="0" memberValueDatatype="5" unbalanced="0"/>
    <cacheHierarchy uniqueName="[Finalizacion].[Estatus Curso 6]" caption="Estatus Curso 6" attribute="1" defaultMemberUniqueName="[Finalizacion].[Estatus Curso 6].[All]" allUniqueName="[Finalizacion].[Estatus Curso 6].[All]" dimensionUniqueName="[Finalizacion]" displayFolder="" count="0" memberValueDatatype="130" unbalanced="0"/>
    <cacheHierarchy uniqueName="[Finalizacion].[Género]" caption="Género" attribute="1" defaultMemberUniqueName="[Finalizacion].[Género].[All]" allUniqueName="[Finalizacion].[Género].[All]" dimensionUniqueName="[Finalizacion]" displayFolder="" count="0" memberValueDatatype="130" unbalanced="0"/>
    <cacheHierarchy uniqueName="[Finalizacion].[Escolaridad]" caption="Escolaridad" attribute="1" defaultMemberUniqueName="[Finalizacion].[Escolaridad].[All]" allUniqueName="[Finalizacion].[Escolaridad].[All]" dimensionUniqueName="[Finalizacion]" displayFolder="" count="0" memberValueDatatype="130" unbalanced="0"/>
    <cacheHierarchy uniqueName="[Finalizacion].[Grupo Etáreo]" caption="Grupo Etáreo" attribute="1" defaultMemberUniqueName="[Finalizacion].[Grupo Etáreo].[All]" allUniqueName="[Finalizacion].[Grupo Etáreo].[All]" dimensionUniqueName="[Finalizacion]" displayFolder="" count="2" memberValueDatatype="130" unbalanced="0">
      <fieldsUsage count="2">
        <fieldUsage x="-1"/>
        <fieldUsage x="3"/>
      </fieldsUsage>
    </cacheHierarchy>
    <cacheHierarchy uniqueName="[Finalizacion].[Socio]" caption="Socio" attribute="1" defaultMemberUniqueName="[Finalizacion].[Socio].[All]" allUniqueName="[Finalizacion].[Socio].[All]" dimensionUniqueName="[Finalizacion]" displayFolder="" count="2" memberValueDatatype="130" unbalanced="0">
      <fieldsUsage count="2">
        <fieldUsage x="-1"/>
        <fieldUsage x="5"/>
      </fieldsUsage>
    </cacheHierarchy>
    <cacheHierarchy uniqueName="[Finalizacion].[Maximo alcanzado]" caption="Maximo alcanzado" attribute="1" defaultMemberUniqueName="[Finalizacion].[Maximo alcanzado].[All]" allUniqueName="[Finalizacion].[Maximo alcanzado].[All]" dimensionUniqueName="[Finalizacion]" displayFolder="" count="0" memberValueDatatype="5" unbalanced="0"/>
    <cacheHierarchy uniqueName="[Finalizacion].[Estatus maximo]" caption="Estatus maximo" attribute="1" defaultMemberUniqueName="[Finalizacion].[Estatus maximo].[All]" allUniqueName="[Finalizacion].[Estatus maximo].[All]" dimensionUniqueName="[Finalizacion]" displayFolder="" count="2" memberValueDatatype="130" unbalanced="0">
      <fieldsUsage count="2">
        <fieldUsage x="-1"/>
        <fieldUsage x="0"/>
      </fieldsUsage>
    </cacheHierarchy>
    <cacheHierarchy uniqueName="[Finalizacion].[Cursos en curso]" caption="Cursos en curso" attribute="1" defaultMemberUniqueName="[Finalizacion].[Cursos en curso].[All]" allUniqueName="[Finalizacion].[Cursos en curso].[All]" dimensionUniqueName="[Finalizacion]" displayFolder="" count="0" memberValueDatatype="20" unbalanced="0"/>
    <cacheHierarchy uniqueName="[Finalizacion].[Cursos Finalizados]" caption="Cursos Finalizados" attribute="1" defaultMemberUniqueName="[Finalizacion].[Cursos Finalizados].[All]" allUniqueName="[Finalizacion].[Cursos Finalizados].[All]" dimensionUniqueName="[Finalizacion]" displayFolder="" count="2" memberValueDatatype="20" unbalanced="0">
      <fieldsUsage count="2">
        <fieldUsage x="-1"/>
        <fieldUsage x="2"/>
      </fieldsUsage>
    </cacheHierarchy>
    <cacheHierarchy uniqueName="[Measures].[__XL_Count Finalizacion]" caption="__XL_Count Finalizacion" measure="1" displayFolder="" measureGroup="Finalizacion" count="0" hidden="1"/>
    <cacheHierarchy uniqueName="[Measures].[__XL_Count Calificaciones]" caption="__XL_Count Calificaciones" measure="1" displayFolder="" measureGroup="Calificaciones" count="0" hidden="1"/>
    <cacheHierarchy uniqueName="[Measures].[__No measures defined]" caption="__No measures defined" measure="1" displayFolder="" count="0" hidden="1"/>
    <cacheHierarchy uniqueName="[Measures].[Recuento de Cédula]" caption="Recuento de Cédula" measure="1" displayFolder="" measureGroup="Finalizacio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Inicial 1]" caption="Suma de Inicial 1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Final 1]" caption="Suma de Final 1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Inicial 2]" caption="Suma de Inicial 2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Final 2]" caption="Suma de Final 2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Inicial 3]" caption="Suma de Inicial 3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Final 3]" caption="Suma de Final 3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Inicial 4]" caption="Suma de Inicial 4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Final 4]" caption="Suma de Final 4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Inicial 5]" caption="Suma de Inicial 5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Final 5]" caption="Suma de Final 5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Inicial 6]" caption="Suma de Inicial 6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Final 6]" caption="Suma de Final 6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Total Inicial]" caption="Suma de Total Inicial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Total Final]" caption="Suma de Total Final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Dummy0" caption="Aula" measure="1" count="0">
      <extLst>
        <ext xmlns:x14="http://schemas.microsoft.com/office/spreadsheetml/2009/9/main" uri="{8CF416AD-EC4C-4aba-99F5-12A058AE0983}">
          <x14:cacheHierarchy ignore="1"/>
        </ext>
      </extLst>
    </cacheHierarchy>
    <cacheHierarchy uniqueName="Dummy1" caption="Aula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3">
    <dimension name="Calificaciones" uniqueName="[Calificaciones]" caption="Calificaciones"/>
    <dimension name="Finalizacion" uniqueName="[Finalizacion]" caption="Finalizacion"/>
    <dimension measure="1" name="Measures" uniqueName="[Measures]" caption="Measures"/>
  </dimensions>
  <measureGroups count="2">
    <measureGroup name="Calificaciones" caption="Calificaciones"/>
    <measureGroup name="Finalizacion" caption="Finalizacion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Daniel Chiriboga" refreshedDate="44567.771191898151" backgroundQuery="1" createdVersion="7" refreshedVersion="7" minRefreshableVersion="3" recordCount="0" supportSubquery="1" supportAdvancedDrill="1">
  <cacheSource type="external" connectionId="1"/>
  <cacheFields count="8">
    <cacheField name="[Finalizacion].[Estatus maximo].[Estatus maximo]" caption="Estatus maximo" numFmtId="0" hierarchy="55" level="1">
      <sharedItems count="3">
        <s v="En Curso"/>
        <s v="Finalizado"/>
        <s v="Sin actividad"/>
      </sharedItems>
    </cacheField>
    <cacheField name="[Measures].[Recuento de Cédula]" caption="Recuento de Cédula" numFmtId="0" hierarchy="61" level="32767"/>
    <cacheField name="[Finalizacion].[Cursos Finalizados].[Cursos Finalizados]" caption="Cursos Finalizados" numFmtId="0" hierarchy="57" level="1">
      <sharedItems containsSemiMixedTypes="0" containsString="0" containsNumber="1" containsInteger="1" minValue="1" maxValue="6" count="4">
        <n v="1"/>
        <n v="5"/>
        <n v="6"/>
        <n v="3"/>
      </sharedItems>
      <extLst>
        <ext xmlns:x15="http://schemas.microsoft.com/office/spreadsheetml/2010/11/main" uri="{4F2E5C28-24EA-4eb8-9CBF-B6C8F9C3D259}">
          <x15:cachedUniqueNames>
            <x15:cachedUniqueName index="0" name="[Finalizacion].[Cursos Finalizados].&amp;[1]"/>
            <x15:cachedUniqueName index="1" name="[Finalizacion].[Cursos Finalizados].&amp;[5]"/>
            <x15:cachedUniqueName index="2" name="[Finalizacion].[Cursos Finalizados].&amp;[6]"/>
            <x15:cachedUniqueName index="3" name="[Finalizacion].[Cursos Finalizados].&amp;[3]"/>
          </x15:cachedUniqueNames>
        </ext>
      </extLst>
    </cacheField>
    <cacheField name="[Finalizacion].[Escolaridad].[Escolaridad]" caption="Escolaridad" numFmtId="0" hierarchy="51" level="1">
      <sharedItems count="7">
        <s v="Estudiantes básica"/>
        <s v="Estudiantes secundarios"/>
        <s v="Estudiantes terciarios"/>
        <s v="Graduados básica"/>
        <s v="Graduados secundarios"/>
        <s v="Graduados terciarios"/>
        <s v="n/a"/>
      </sharedItems>
    </cacheField>
    <cacheField name="[Finalizacion].[Aula].[Aula]" caption="Aula" numFmtId="0" hierarchy="31" level="1">
      <sharedItems containsSemiMixedTypes="0" containsNonDate="0" containsString="0"/>
    </cacheField>
    <cacheField name="[Finalizacion].[Socio].[Socio]" caption="Socio" numFmtId="0" hierarchy="53" level="1">
      <sharedItems containsSemiMixedTypes="0" containsNonDate="0" containsString="0"/>
    </cacheField>
    <cacheField name="Dummy0" numFmtId="0" hierarchy="76" level="32767">
      <extLst>
        <ext xmlns:x14="http://schemas.microsoft.com/office/spreadsheetml/2009/9/main" uri="{63CAB8AC-B538-458d-9737-405883B0398D}">
          <x14:cacheField ignore="1"/>
        </ext>
      </extLst>
    </cacheField>
    <cacheField name="Dummy1" numFmtId="0" hierarchy="77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78">
    <cacheHierarchy uniqueName="[Calificaciones].[Aula]" caption="Aula" attribute="1" defaultMemberUniqueName="[Calificaciones].[Aula].[All]" allUniqueName="[Calificaciones].[Aula].[All]" dimensionUniqueName="[Calificaciones]" displayFolder="" count="0" memberValueDatatype="20" unbalanced="0"/>
    <cacheHierarchy uniqueName="[Calificaciones].[Nombre]" caption="Nombre" attribute="1" defaultMemberUniqueName="[Calificaciones].[Nombre].[All]" allUniqueName="[Calificaciones].[Nombre].[All]" dimensionUniqueName="[Calificaciones]" displayFolder="" count="0" memberValueDatatype="130" unbalanced="0"/>
    <cacheHierarchy uniqueName="[Calificaciones].[Apellido(s)]" caption="Apellido(s)" attribute="1" defaultMemberUniqueName="[Calificaciones].[Apellido(s)].[All]" allUniqueName="[Calificaciones].[Apellido(s)].[All]" dimensionUniqueName="[Calificaciones]" displayFolder="" count="0" memberValueDatatype="130" unbalanced="0"/>
    <cacheHierarchy uniqueName="[Calificaciones].[Dirección de correo]" caption="Dirección de correo" attribute="1" defaultMemberUniqueName="[Calificaciones].[Dirección de correo].[All]" allUniqueName="[Calificaciones].[Dirección de correo].[All]" dimensionUniqueName="[Calificaciones]" displayFolder="" count="0" memberValueDatatype="130" unbalanced="0"/>
    <cacheHierarchy uniqueName="[Calificaciones].[Cédula]" caption="Cédula" attribute="1" defaultMemberUniqueName="[Calificaciones].[Cédula].[All]" allUniqueName="[Calificaciones].[Cédula].[All]" dimensionUniqueName="[Calificaciones]" displayFolder="" count="0" memberValueDatatype="130" unbalanced="0"/>
    <cacheHierarchy uniqueName="[Calificaciones].[Inicial 1]" caption="Inicial 1" attribute="1" defaultMemberUniqueName="[Calificaciones].[Inicial 1].[All]" allUniqueName="[Calificaciones].[Inicial 1].[All]" dimensionUniqueName="[Calificaciones]" displayFolder="" count="0" memberValueDatatype="20" unbalanced="0"/>
    <cacheHierarchy uniqueName="[Calificaciones].[Final 1]" caption="Final 1" attribute="1" defaultMemberUniqueName="[Calificaciones].[Final 1].[All]" allUniqueName="[Calificaciones].[Final 1].[All]" dimensionUniqueName="[Calificaciones]" displayFolder="" count="0" memberValueDatatype="20" unbalanced="0"/>
    <cacheHierarchy uniqueName="[Calificaciones].[Inicial 2]" caption="Inicial 2" attribute="1" defaultMemberUniqueName="[Calificaciones].[Inicial 2].[All]" allUniqueName="[Calificaciones].[Inicial 2].[All]" dimensionUniqueName="[Calificaciones]" displayFolder="" count="0" memberValueDatatype="20" unbalanced="0"/>
    <cacheHierarchy uniqueName="[Calificaciones].[Final 2]" caption="Final 2" attribute="1" defaultMemberUniqueName="[Calificaciones].[Final 2].[All]" allUniqueName="[Calificaciones].[Final 2].[All]" dimensionUniqueName="[Calificaciones]" displayFolder="" count="0" memberValueDatatype="20" unbalanced="0"/>
    <cacheHierarchy uniqueName="[Calificaciones].[Inicial 3]" caption="Inicial 3" attribute="1" defaultMemberUniqueName="[Calificaciones].[Inicial 3].[All]" allUniqueName="[Calificaciones].[Inicial 3].[All]" dimensionUniqueName="[Calificaciones]" displayFolder="" count="0" memberValueDatatype="20" unbalanced="0"/>
    <cacheHierarchy uniqueName="[Calificaciones].[Final 3]" caption="Final 3" attribute="1" defaultMemberUniqueName="[Calificaciones].[Final 3].[All]" allUniqueName="[Calificaciones].[Final 3].[All]" dimensionUniqueName="[Calificaciones]" displayFolder="" count="0" memberValueDatatype="20" unbalanced="0"/>
    <cacheHierarchy uniqueName="[Calificaciones].[Inicial 4]" caption="Inicial 4" attribute="1" defaultMemberUniqueName="[Calificaciones].[Inicial 4].[All]" allUniqueName="[Calificaciones].[Inicial 4].[All]" dimensionUniqueName="[Calificaciones]" displayFolder="" count="0" memberValueDatatype="5" unbalanced="0"/>
    <cacheHierarchy uniqueName="[Calificaciones].[Final 4]" caption="Final 4" attribute="1" defaultMemberUniqueName="[Calificaciones].[Final 4].[All]" allUniqueName="[Calificaciones].[Final 4].[All]" dimensionUniqueName="[Calificaciones]" displayFolder="" count="0" memberValueDatatype="20" unbalanced="0"/>
    <cacheHierarchy uniqueName="[Calificaciones].[Inicial 5]" caption="Inicial 5" attribute="1" defaultMemberUniqueName="[Calificaciones].[Inicial 5].[All]" allUniqueName="[Calificaciones].[Inicial 5].[All]" dimensionUniqueName="[Calificaciones]" displayFolder="" count="0" memberValueDatatype="20" unbalanced="0"/>
    <cacheHierarchy uniqueName="[Calificaciones].[Final 5]" caption="Final 5" attribute="1" defaultMemberUniqueName="[Calificaciones].[Final 5].[All]" allUniqueName="[Calificaciones].[Final 5].[All]" dimensionUniqueName="[Calificaciones]" displayFolder="" count="0" memberValueDatatype="20" unbalanced="0"/>
    <cacheHierarchy uniqueName="[Calificaciones].[Inicial 6]" caption="Inicial 6" attribute="1" defaultMemberUniqueName="[Calificaciones].[Inicial 6].[All]" allUniqueName="[Calificaciones].[Inicial 6].[All]" dimensionUniqueName="[Calificaciones]" displayFolder="" count="0" memberValueDatatype="5" unbalanced="0"/>
    <cacheHierarchy uniqueName="[Calificaciones].[Final 6]" caption="Final 6" attribute="1" defaultMemberUniqueName="[Calificaciones].[Final 6].[All]" allUniqueName="[Calificaciones].[Final 6].[All]" dimensionUniqueName="[Calificaciones]" displayFolder="" count="0" memberValueDatatype="20" unbalanced="0"/>
    <cacheHierarchy uniqueName="[Calificaciones].[Total Inicial]" caption="Total Inicial" attribute="1" defaultMemberUniqueName="[Calificaciones].[Total Inicial].[All]" allUniqueName="[Calificaciones].[Total Inicial].[All]" dimensionUniqueName="[Calificaciones]" displayFolder="" count="0" memberValueDatatype="5" unbalanced="0"/>
    <cacheHierarchy uniqueName="[Calificaciones].[Total Final]" caption="Total Final" attribute="1" defaultMemberUniqueName="[Calificaciones].[Total Final].[All]" allUniqueName="[Calificaciones].[Total Final].[All]" dimensionUniqueName="[Calificaciones]" displayFolder="" count="0" memberValueDatatype="20" unbalanced="0"/>
    <cacheHierarchy uniqueName="[Calificaciones].[Género]" caption="Género" attribute="1" defaultMemberUniqueName="[Calificaciones].[Género].[All]" allUniqueName="[Calificaciones].[Género].[All]" dimensionUniqueName="[Calificaciones]" displayFolder="" count="0" memberValueDatatype="130" unbalanced="0"/>
    <cacheHierarchy uniqueName="[Calificaciones].[Escolaridad]" caption="Escolaridad" attribute="1" defaultMemberUniqueName="[Calificaciones].[Escolaridad].[All]" allUniqueName="[Calificaciones].[Escolaridad].[All]" dimensionUniqueName="[Calificaciones]" displayFolder="" count="0" memberValueDatatype="130" unbalanced="0"/>
    <cacheHierarchy uniqueName="[Calificaciones].[Grupo Etáreo]" caption="Grupo Etáreo" attribute="1" defaultMemberUniqueName="[Calificaciones].[Grupo Etáreo].[All]" allUniqueName="[Calificaciones].[Grupo Etáreo].[All]" dimensionUniqueName="[Calificaciones]" displayFolder="" count="0" memberValueDatatype="130" unbalanced="0"/>
    <cacheHierarchy uniqueName="[Calificaciones].[Socio]" caption="Socio" attribute="1" defaultMemberUniqueName="[Calificaciones].[Socio].[All]" allUniqueName="[Calificaciones].[Socio].[All]" dimensionUniqueName="[Calificaciones]" displayFolder="" count="0" memberValueDatatype="130" unbalanced="0"/>
    <cacheHierarchy uniqueName="[Calificaciones].[Ini 1 real]" caption="Ini 1 real" attribute="1" defaultMemberUniqueName="[Calificaciones].[Ini 1 real].[All]" allUniqueName="[Calificaciones].[Ini 1 real].[All]" dimensionUniqueName="[Calificaciones]" displayFolder="" count="0" memberValueDatatype="130" unbalanced="0"/>
    <cacheHierarchy uniqueName="[Calificaciones].[Ini 2 real]" caption="Ini 2 real" attribute="1" defaultMemberUniqueName="[Calificaciones].[Ini 2 real].[All]" allUniqueName="[Calificaciones].[Ini 2 real].[All]" dimensionUniqueName="[Calificaciones]" displayFolder="" count="0" memberValueDatatype="130" unbalanced="0"/>
    <cacheHierarchy uniqueName="[Calificaciones].[Ini 3 real]" caption="Ini 3 real" attribute="1" defaultMemberUniqueName="[Calificaciones].[Ini 3 real].[All]" allUniqueName="[Calificaciones].[Ini 3 real].[All]" dimensionUniqueName="[Calificaciones]" displayFolder="" count="0" memberValueDatatype="130" unbalanced="0"/>
    <cacheHierarchy uniqueName="[Calificaciones].[Ini 4 real]" caption="Ini 4 real" attribute="1" defaultMemberUniqueName="[Calificaciones].[Ini 4 real].[All]" allUniqueName="[Calificaciones].[Ini 4 real].[All]" dimensionUniqueName="[Calificaciones]" displayFolder="" count="0" memberValueDatatype="130" unbalanced="0"/>
    <cacheHierarchy uniqueName="[Calificaciones].[Ini 5 real]" caption="Ini 5 real" attribute="1" defaultMemberUniqueName="[Calificaciones].[Ini 5 real].[All]" allUniqueName="[Calificaciones].[Ini 5 real].[All]" dimensionUniqueName="[Calificaciones]" displayFolder="" count="0" memberValueDatatype="130" unbalanced="0"/>
    <cacheHierarchy uniqueName="[Calificaciones].[Ini 6 real]" caption="Ini 6 real" attribute="1" defaultMemberUniqueName="[Calificaciones].[Ini 6 real].[All]" allUniqueName="[Calificaciones].[Ini 6 real].[All]" dimensionUniqueName="[Calificaciones]" displayFolder="" count="0" memberValueDatatype="130" unbalanced="0"/>
    <cacheHierarchy uniqueName="[Calificaciones].[Mínima Inicial]" caption="Mínima Inicial" attribute="1" defaultMemberUniqueName="[Calificaciones].[Mínima Inicial].[All]" allUniqueName="[Calificaciones].[Mínima Inicial].[All]" dimensionUniqueName="[Calificaciones]" displayFolder="" count="0" memberValueDatatype="20" unbalanced="0"/>
    <cacheHierarchy uniqueName="[Calificaciones].[Máxima Final]" caption="Máxima Final" attribute="1" defaultMemberUniqueName="[Calificaciones].[Máxima Final].[All]" allUniqueName="[Calificaciones].[Máxima Final].[All]" dimensionUniqueName="[Calificaciones]" displayFolder="" count="0" memberValueDatatype="20" unbalanced="0"/>
    <cacheHierarchy uniqueName="[Finalizacion].[Aula]" caption="Aula" attribute="1" defaultMemberUniqueName="[Finalizacion].[Aula].[All]" allUniqueName="[Finalizacion].[Aula].[All]" dimensionUniqueName="[Finalizacion]" displayFolder="" count="2" memberValueDatatype="20" unbalanced="0">
      <fieldsUsage count="2">
        <fieldUsage x="-1"/>
        <fieldUsage x="4"/>
      </fieldsUsage>
    </cacheHierarchy>
    <cacheHierarchy uniqueName="[Finalizacion].[Nombre]" caption="Nombre" attribute="1" defaultMemberUniqueName="[Finalizacion].[Nombre].[All]" allUniqueName="[Finalizacion].[Nombre].[All]" dimensionUniqueName="[Finalizacion]" displayFolder="" count="0" memberValueDatatype="130" unbalanced="0"/>
    <cacheHierarchy uniqueName="[Finalizacion].[Cédula]" caption="Cédula" attribute="1" defaultMemberUniqueName="[Finalizacion].[Cédula].[All]" allUniqueName="[Finalizacion].[Cédula].[All]" dimensionUniqueName="[Finalizacion]" displayFolder="" count="0" memberValueDatatype="130" unbalanced="0"/>
    <cacheHierarchy uniqueName="[Finalizacion].[Dirección de correo]" caption="Dirección de correo" attribute="1" defaultMemberUniqueName="[Finalizacion].[Dirección de correo].[All]" allUniqueName="[Finalizacion].[Dirección de correo].[All]" dimensionUniqueName="[Finalizacion]" displayFolder="" count="0" memberValueDatatype="130" unbalanced="0"/>
    <cacheHierarchy uniqueName="[Finalizacion].[Grupo]" caption="Grupo" attribute="1" defaultMemberUniqueName="[Finalizacion].[Grupo].[All]" allUniqueName="[Finalizacion].[Grupo].[All]" dimensionUniqueName="[Finalizacion]" displayFolder="" count="0" memberValueDatatype="130" unbalanced="0"/>
    <cacheHierarchy uniqueName="[Finalizacion].[Avance]" caption="Avance" attribute="1" defaultMemberUniqueName="[Finalizacion].[Avance].[All]" allUniqueName="[Finalizacion].[Avance].[All]" dimensionUniqueName="[Finalizacion]" displayFolder="" count="0" memberValueDatatype="5" unbalanced="0"/>
    <cacheHierarchy uniqueName="[Finalizacion].[Estatus]" caption="Estatus" attribute="1" defaultMemberUniqueName="[Finalizacion].[Estatus].[All]" allUniqueName="[Finalizacion].[Estatus].[All]" dimensionUniqueName="[Finalizacion]" displayFolder="" count="0" memberValueDatatype="130" unbalanced="0"/>
    <cacheHierarchy uniqueName="[Finalizacion].[Avance Curso 1]" caption="Avance Curso 1" attribute="1" defaultMemberUniqueName="[Finalizacion].[Avance Curso 1].[All]" allUniqueName="[Finalizacion].[Avance Curso 1].[All]" dimensionUniqueName="[Finalizacion]" displayFolder="" count="0" memberValueDatatype="5" unbalanced="0"/>
    <cacheHierarchy uniqueName="[Finalizacion].[Estatus Curso 1]" caption="Estatus Curso 1" attribute="1" defaultMemberUniqueName="[Finalizacion].[Estatus Curso 1].[All]" allUniqueName="[Finalizacion].[Estatus Curso 1].[All]" dimensionUniqueName="[Finalizacion]" displayFolder="" count="0" memberValueDatatype="130" unbalanced="0"/>
    <cacheHierarchy uniqueName="[Finalizacion].[Avance Curso 2]" caption="Avance Curso 2" attribute="1" defaultMemberUniqueName="[Finalizacion].[Avance Curso 2].[All]" allUniqueName="[Finalizacion].[Avance Curso 2].[All]" dimensionUniqueName="[Finalizacion]" displayFolder="" count="0" memberValueDatatype="5" unbalanced="0"/>
    <cacheHierarchy uniqueName="[Finalizacion].[Estatus Curso 2]" caption="Estatus Curso 2" attribute="1" defaultMemberUniqueName="[Finalizacion].[Estatus Curso 2].[All]" allUniqueName="[Finalizacion].[Estatus Curso 2].[All]" dimensionUniqueName="[Finalizacion]" displayFolder="" count="0" memberValueDatatype="130" unbalanced="0"/>
    <cacheHierarchy uniqueName="[Finalizacion].[Avance Curso 3]" caption="Avance Curso 3" attribute="1" defaultMemberUniqueName="[Finalizacion].[Avance Curso 3].[All]" allUniqueName="[Finalizacion].[Avance Curso 3].[All]" dimensionUniqueName="[Finalizacion]" displayFolder="" count="0" memberValueDatatype="5" unbalanced="0"/>
    <cacheHierarchy uniqueName="[Finalizacion].[Estatus Curso 3]" caption="Estatus Curso 3" attribute="1" defaultMemberUniqueName="[Finalizacion].[Estatus Curso 3].[All]" allUniqueName="[Finalizacion].[Estatus Curso 3].[All]" dimensionUniqueName="[Finalizacion]" displayFolder="" count="0" memberValueDatatype="130" unbalanced="0"/>
    <cacheHierarchy uniqueName="[Finalizacion].[Avance Curso 4]" caption="Avance Curso 4" attribute="1" defaultMemberUniqueName="[Finalizacion].[Avance Curso 4].[All]" allUniqueName="[Finalizacion].[Avance Curso 4].[All]" dimensionUniqueName="[Finalizacion]" displayFolder="" count="0" memberValueDatatype="5" unbalanced="0"/>
    <cacheHierarchy uniqueName="[Finalizacion].[Estatus Curso 4]" caption="Estatus Curso 4" attribute="1" defaultMemberUniqueName="[Finalizacion].[Estatus Curso 4].[All]" allUniqueName="[Finalizacion].[Estatus Curso 4].[All]" dimensionUniqueName="[Finalizacion]" displayFolder="" count="0" memberValueDatatype="130" unbalanced="0"/>
    <cacheHierarchy uniqueName="[Finalizacion].[Avance Curso 5]" caption="Avance Curso 5" attribute="1" defaultMemberUniqueName="[Finalizacion].[Avance Curso 5].[All]" allUniqueName="[Finalizacion].[Avance Curso 5].[All]" dimensionUniqueName="[Finalizacion]" displayFolder="" count="0" memberValueDatatype="5" unbalanced="0"/>
    <cacheHierarchy uniqueName="[Finalizacion].[Estatus Curso 5]" caption="Estatus Curso 5" attribute="1" defaultMemberUniqueName="[Finalizacion].[Estatus Curso 5].[All]" allUniqueName="[Finalizacion].[Estatus Curso 5].[All]" dimensionUniqueName="[Finalizacion]" displayFolder="" count="0" memberValueDatatype="130" unbalanced="0"/>
    <cacheHierarchy uniqueName="[Finalizacion].[Avance Curso 6]" caption="Avance Curso 6" attribute="1" defaultMemberUniqueName="[Finalizacion].[Avance Curso 6].[All]" allUniqueName="[Finalizacion].[Avance Curso 6].[All]" dimensionUniqueName="[Finalizacion]" displayFolder="" count="0" memberValueDatatype="5" unbalanced="0"/>
    <cacheHierarchy uniqueName="[Finalizacion].[Estatus Curso 6]" caption="Estatus Curso 6" attribute="1" defaultMemberUniqueName="[Finalizacion].[Estatus Curso 6].[All]" allUniqueName="[Finalizacion].[Estatus Curso 6].[All]" dimensionUniqueName="[Finalizacion]" displayFolder="" count="0" memberValueDatatype="130" unbalanced="0"/>
    <cacheHierarchy uniqueName="[Finalizacion].[Género]" caption="Género" attribute="1" defaultMemberUniqueName="[Finalizacion].[Género].[All]" allUniqueName="[Finalizacion].[Género].[All]" dimensionUniqueName="[Finalizacion]" displayFolder="" count="0" memberValueDatatype="130" unbalanced="0"/>
    <cacheHierarchy uniqueName="[Finalizacion].[Escolaridad]" caption="Escolaridad" attribute="1" defaultMemberUniqueName="[Finalizacion].[Escolaridad].[All]" allUniqueName="[Finalizacion].[Escolaridad].[All]" dimensionUniqueName="[Finalizacion]" displayFolder="" count="2" memberValueDatatype="130" unbalanced="0">
      <fieldsUsage count="2">
        <fieldUsage x="-1"/>
        <fieldUsage x="3"/>
      </fieldsUsage>
    </cacheHierarchy>
    <cacheHierarchy uniqueName="[Finalizacion].[Grupo Etáreo]" caption="Grupo Etáreo" attribute="1" defaultMemberUniqueName="[Finalizacion].[Grupo Etáreo].[All]" allUniqueName="[Finalizacion].[Grupo Etáreo].[All]" dimensionUniqueName="[Finalizacion]" displayFolder="" count="0" memberValueDatatype="130" unbalanced="0"/>
    <cacheHierarchy uniqueName="[Finalizacion].[Socio]" caption="Socio" attribute="1" defaultMemberUniqueName="[Finalizacion].[Socio].[All]" allUniqueName="[Finalizacion].[Socio].[All]" dimensionUniqueName="[Finalizacion]" displayFolder="" count="2" memberValueDatatype="130" unbalanced="0">
      <fieldsUsage count="2">
        <fieldUsage x="-1"/>
        <fieldUsage x="5"/>
      </fieldsUsage>
    </cacheHierarchy>
    <cacheHierarchy uniqueName="[Finalizacion].[Maximo alcanzado]" caption="Maximo alcanzado" attribute="1" defaultMemberUniqueName="[Finalizacion].[Maximo alcanzado].[All]" allUniqueName="[Finalizacion].[Maximo alcanzado].[All]" dimensionUniqueName="[Finalizacion]" displayFolder="" count="0" memberValueDatatype="5" unbalanced="0"/>
    <cacheHierarchy uniqueName="[Finalizacion].[Estatus maximo]" caption="Estatus maximo" attribute="1" defaultMemberUniqueName="[Finalizacion].[Estatus maximo].[All]" allUniqueName="[Finalizacion].[Estatus maximo].[All]" dimensionUniqueName="[Finalizacion]" displayFolder="" count="2" memberValueDatatype="130" unbalanced="0">
      <fieldsUsage count="2">
        <fieldUsage x="-1"/>
        <fieldUsage x="0"/>
      </fieldsUsage>
    </cacheHierarchy>
    <cacheHierarchy uniqueName="[Finalizacion].[Cursos en curso]" caption="Cursos en curso" attribute="1" defaultMemberUniqueName="[Finalizacion].[Cursos en curso].[All]" allUniqueName="[Finalizacion].[Cursos en curso].[All]" dimensionUniqueName="[Finalizacion]" displayFolder="" count="0" memberValueDatatype="20" unbalanced="0"/>
    <cacheHierarchy uniqueName="[Finalizacion].[Cursos Finalizados]" caption="Cursos Finalizados" attribute="1" defaultMemberUniqueName="[Finalizacion].[Cursos Finalizados].[All]" allUniqueName="[Finalizacion].[Cursos Finalizados].[All]" dimensionUniqueName="[Finalizacion]" displayFolder="" count="2" memberValueDatatype="20" unbalanced="0">
      <fieldsUsage count="2">
        <fieldUsage x="-1"/>
        <fieldUsage x="2"/>
      </fieldsUsage>
    </cacheHierarchy>
    <cacheHierarchy uniqueName="[Measures].[__XL_Count Finalizacion]" caption="__XL_Count Finalizacion" measure="1" displayFolder="" measureGroup="Finalizacion" count="0" hidden="1"/>
    <cacheHierarchy uniqueName="[Measures].[__XL_Count Calificaciones]" caption="__XL_Count Calificaciones" measure="1" displayFolder="" measureGroup="Calificaciones" count="0" hidden="1"/>
    <cacheHierarchy uniqueName="[Measures].[__No measures defined]" caption="__No measures defined" measure="1" displayFolder="" count="0" hidden="1"/>
    <cacheHierarchy uniqueName="[Measures].[Recuento de Cédula]" caption="Recuento de Cédula" measure="1" displayFolder="" measureGroup="Finalizacio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Inicial 1]" caption="Suma de Inicial 1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Final 1]" caption="Suma de Final 1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Inicial 2]" caption="Suma de Inicial 2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Final 2]" caption="Suma de Final 2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Inicial 3]" caption="Suma de Inicial 3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Final 3]" caption="Suma de Final 3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Inicial 4]" caption="Suma de Inicial 4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Final 4]" caption="Suma de Final 4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Inicial 5]" caption="Suma de Inicial 5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Final 5]" caption="Suma de Final 5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Inicial 6]" caption="Suma de Inicial 6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Final 6]" caption="Suma de Final 6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Total Inicial]" caption="Suma de Total Inicial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Total Final]" caption="Suma de Total Final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Dummy0" caption="Aula" measure="1" count="0">
      <extLst>
        <ext xmlns:x14="http://schemas.microsoft.com/office/spreadsheetml/2009/9/main" uri="{8CF416AD-EC4C-4aba-99F5-12A058AE0983}">
          <x14:cacheHierarchy ignore="1"/>
        </ext>
      </extLst>
    </cacheHierarchy>
    <cacheHierarchy uniqueName="Dummy1" caption="Aula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3">
    <dimension name="Calificaciones" uniqueName="[Calificaciones]" caption="Calificaciones"/>
    <dimension name="Finalizacion" uniqueName="[Finalizacion]" caption="Finalizacion"/>
    <dimension measure="1" name="Measures" uniqueName="[Measures]" caption="Measures"/>
  </dimensions>
  <measureGroups count="2">
    <measureGroup name="Calificaciones" caption="Calificaciones"/>
    <measureGroup name="Finalizacion" caption="Finalizacion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saveData="0" refreshedBy="Daniel Chiriboga" refreshedDate="44567.771193287037" backgroundQuery="1" createdVersion="7" refreshedVersion="7" minRefreshableVersion="3" recordCount="0" supportSubquery="1" supportAdvancedDrill="1">
  <cacheSource type="external" connectionId="1"/>
  <cacheFields count="8">
    <cacheField name="[Finalizacion].[Estatus maximo].[Estatus maximo]" caption="Estatus maximo" numFmtId="0" hierarchy="55" level="1">
      <sharedItems count="3">
        <s v="En Curso"/>
        <s v="Finalizado"/>
        <s v="Sin actividad"/>
      </sharedItems>
    </cacheField>
    <cacheField name="[Measures].[Recuento de Cédula]" caption="Recuento de Cédula" numFmtId="0" hierarchy="61" level="32767"/>
    <cacheField name="[Finalizacion].[Cursos Finalizados].[Cursos Finalizados]" caption="Cursos Finalizados" numFmtId="0" hierarchy="57" level="1">
      <sharedItems containsSemiMixedTypes="0" containsString="0" containsNumber="1" containsInteger="1" minValue="1" maxValue="6" count="4">
        <n v="1"/>
        <n v="3"/>
        <n v="5"/>
        <n v="6"/>
      </sharedItems>
      <extLst>
        <ext xmlns:x15="http://schemas.microsoft.com/office/spreadsheetml/2010/11/main" uri="{4F2E5C28-24EA-4eb8-9CBF-B6C8F9C3D259}">
          <x15:cachedUniqueNames>
            <x15:cachedUniqueName index="0" name="[Finalizacion].[Cursos Finalizados].&amp;[1]"/>
            <x15:cachedUniqueName index="1" name="[Finalizacion].[Cursos Finalizados].&amp;[3]"/>
            <x15:cachedUniqueName index="2" name="[Finalizacion].[Cursos Finalizados].&amp;[5]"/>
            <x15:cachedUniqueName index="3" name="[Finalizacion].[Cursos Finalizados].&amp;[6]"/>
          </x15:cachedUniqueNames>
        </ext>
      </extLst>
    </cacheField>
    <cacheField name="[Finalizacion].[Escolaridad].[Escolaridad]" caption="Escolaridad" numFmtId="0" hierarchy="51" level="1">
      <sharedItems count="7">
        <s v="Estudiantes básica"/>
        <s v="Estudiantes secundarios"/>
        <s v="Estudiantes terciarios"/>
        <s v="Graduados terciarios"/>
        <s v="n/a"/>
        <s v="Graduados básica"/>
        <s v="Graduados secundarios"/>
      </sharedItems>
    </cacheField>
    <cacheField name="[Finalizacion].[Aula].[Aula]" caption="Aula" numFmtId="0" hierarchy="31" level="1">
      <sharedItems containsSemiMixedTypes="0" containsNonDate="0" containsString="0"/>
    </cacheField>
    <cacheField name="[Finalizacion].[Socio].[Socio]" caption="Socio" numFmtId="0" hierarchy="53" level="1">
      <sharedItems containsSemiMixedTypes="0" containsNonDate="0" containsString="0"/>
    </cacheField>
    <cacheField name="Dummy0" numFmtId="0" hierarchy="76" level="32767">
      <extLst>
        <ext xmlns:x14="http://schemas.microsoft.com/office/spreadsheetml/2009/9/main" uri="{63CAB8AC-B538-458d-9737-405883B0398D}">
          <x14:cacheField ignore="1"/>
        </ext>
      </extLst>
    </cacheField>
    <cacheField name="Dummy1" numFmtId="0" hierarchy="77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78">
    <cacheHierarchy uniqueName="[Calificaciones].[Aula]" caption="Aula" attribute="1" defaultMemberUniqueName="[Calificaciones].[Aula].[All]" allUniqueName="[Calificaciones].[Aula].[All]" dimensionUniqueName="[Calificaciones]" displayFolder="" count="0" memberValueDatatype="20" unbalanced="0"/>
    <cacheHierarchy uniqueName="[Calificaciones].[Nombre]" caption="Nombre" attribute="1" defaultMemberUniqueName="[Calificaciones].[Nombre].[All]" allUniqueName="[Calificaciones].[Nombre].[All]" dimensionUniqueName="[Calificaciones]" displayFolder="" count="0" memberValueDatatype="130" unbalanced="0"/>
    <cacheHierarchy uniqueName="[Calificaciones].[Apellido(s)]" caption="Apellido(s)" attribute="1" defaultMemberUniqueName="[Calificaciones].[Apellido(s)].[All]" allUniqueName="[Calificaciones].[Apellido(s)].[All]" dimensionUniqueName="[Calificaciones]" displayFolder="" count="0" memberValueDatatype="130" unbalanced="0"/>
    <cacheHierarchy uniqueName="[Calificaciones].[Dirección de correo]" caption="Dirección de correo" attribute="1" defaultMemberUniqueName="[Calificaciones].[Dirección de correo].[All]" allUniqueName="[Calificaciones].[Dirección de correo].[All]" dimensionUniqueName="[Calificaciones]" displayFolder="" count="0" memberValueDatatype="130" unbalanced="0"/>
    <cacheHierarchy uniqueName="[Calificaciones].[Cédula]" caption="Cédula" attribute="1" defaultMemberUniqueName="[Calificaciones].[Cédula].[All]" allUniqueName="[Calificaciones].[Cédula].[All]" dimensionUniqueName="[Calificaciones]" displayFolder="" count="0" memberValueDatatype="130" unbalanced="0"/>
    <cacheHierarchy uniqueName="[Calificaciones].[Inicial 1]" caption="Inicial 1" attribute="1" defaultMemberUniqueName="[Calificaciones].[Inicial 1].[All]" allUniqueName="[Calificaciones].[Inicial 1].[All]" dimensionUniqueName="[Calificaciones]" displayFolder="" count="0" memberValueDatatype="20" unbalanced="0"/>
    <cacheHierarchy uniqueName="[Calificaciones].[Final 1]" caption="Final 1" attribute="1" defaultMemberUniqueName="[Calificaciones].[Final 1].[All]" allUniqueName="[Calificaciones].[Final 1].[All]" dimensionUniqueName="[Calificaciones]" displayFolder="" count="0" memberValueDatatype="20" unbalanced="0"/>
    <cacheHierarchy uniqueName="[Calificaciones].[Inicial 2]" caption="Inicial 2" attribute="1" defaultMemberUniqueName="[Calificaciones].[Inicial 2].[All]" allUniqueName="[Calificaciones].[Inicial 2].[All]" dimensionUniqueName="[Calificaciones]" displayFolder="" count="0" memberValueDatatype="20" unbalanced="0"/>
    <cacheHierarchy uniqueName="[Calificaciones].[Final 2]" caption="Final 2" attribute="1" defaultMemberUniqueName="[Calificaciones].[Final 2].[All]" allUniqueName="[Calificaciones].[Final 2].[All]" dimensionUniqueName="[Calificaciones]" displayFolder="" count="0" memberValueDatatype="20" unbalanced="0"/>
    <cacheHierarchy uniqueName="[Calificaciones].[Inicial 3]" caption="Inicial 3" attribute="1" defaultMemberUniqueName="[Calificaciones].[Inicial 3].[All]" allUniqueName="[Calificaciones].[Inicial 3].[All]" dimensionUniqueName="[Calificaciones]" displayFolder="" count="0" memberValueDatatype="20" unbalanced="0"/>
    <cacheHierarchy uniqueName="[Calificaciones].[Final 3]" caption="Final 3" attribute="1" defaultMemberUniqueName="[Calificaciones].[Final 3].[All]" allUniqueName="[Calificaciones].[Final 3].[All]" dimensionUniqueName="[Calificaciones]" displayFolder="" count="0" memberValueDatatype="20" unbalanced="0"/>
    <cacheHierarchy uniqueName="[Calificaciones].[Inicial 4]" caption="Inicial 4" attribute="1" defaultMemberUniqueName="[Calificaciones].[Inicial 4].[All]" allUniqueName="[Calificaciones].[Inicial 4].[All]" dimensionUniqueName="[Calificaciones]" displayFolder="" count="0" memberValueDatatype="5" unbalanced="0"/>
    <cacheHierarchy uniqueName="[Calificaciones].[Final 4]" caption="Final 4" attribute="1" defaultMemberUniqueName="[Calificaciones].[Final 4].[All]" allUniqueName="[Calificaciones].[Final 4].[All]" dimensionUniqueName="[Calificaciones]" displayFolder="" count="0" memberValueDatatype="20" unbalanced="0"/>
    <cacheHierarchy uniqueName="[Calificaciones].[Inicial 5]" caption="Inicial 5" attribute="1" defaultMemberUniqueName="[Calificaciones].[Inicial 5].[All]" allUniqueName="[Calificaciones].[Inicial 5].[All]" dimensionUniqueName="[Calificaciones]" displayFolder="" count="0" memberValueDatatype="20" unbalanced="0"/>
    <cacheHierarchy uniqueName="[Calificaciones].[Final 5]" caption="Final 5" attribute="1" defaultMemberUniqueName="[Calificaciones].[Final 5].[All]" allUniqueName="[Calificaciones].[Final 5].[All]" dimensionUniqueName="[Calificaciones]" displayFolder="" count="0" memberValueDatatype="20" unbalanced="0"/>
    <cacheHierarchy uniqueName="[Calificaciones].[Inicial 6]" caption="Inicial 6" attribute="1" defaultMemberUniqueName="[Calificaciones].[Inicial 6].[All]" allUniqueName="[Calificaciones].[Inicial 6].[All]" dimensionUniqueName="[Calificaciones]" displayFolder="" count="0" memberValueDatatype="5" unbalanced="0"/>
    <cacheHierarchy uniqueName="[Calificaciones].[Final 6]" caption="Final 6" attribute="1" defaultMemberUniqueName="[Calificaciones].[Final 6].[All]" allUniqueName="[Calificaciones].[Final 6].[All]" dimensionUniqueName="[Calificaciones]" displayFolder="" count="0" memberValueDatatype="20" unbalanced="0"/>
    <cacheHierarchy uniqueName="[Calificaciones].[Total Inicial]" caption="Total Inicial" attribute="1" defaultMemberUniqueName="[Calificaciones].[Total Inicial].[All]" allUniqueName="[Calificaciones].[Total Inicial].[All]" dimensionUniqueName="[Calificaciones]" displayFolder="" count="0" memberValueDatatype="5" unbalanced="0"/>
    <cacheHierarchy uniqueName="[Calificaciones].[Total Final]" caption="Total Final" attribute="1" defaultMemberUniqueName="[Calificaciones].[Total Final].[All]" allUniqueName="[Calificaciones].[Total Final].[All]" dimensionUniqueName="[Calificaciones]" displayFolder="" count="0" memberValueDatatype="20" unbalanced="0"/>
    <cacheHierarchy uniqueName="[Calificaciones].[Género]" caption="Género" attribute="1" defaultMemberUniqueName="[Calificaciones].[Género].[All]" allUniqueName="[Calificaciones].[Género].[All]" dimensionUniqueName="[Calificaciones]" displayFolder="" count="0" memberValueDatatype="130" unbalanced="0"/>
    <cacheHierarchy uniqueName="[Calificaciones].[Escolaridad]" caption="Escolaridad" attribute="1" defaultMemberUniqueName="[Calificaciones].[Escolaridad].[All]" allUniqueName="[Calificaciones].[Escolaridad].[All]" dimensionUniqueName="[Calificaciones]" displayFolder="" count="0" memberValueDatatype="130" unbalanced="0"/>
    <cacheHierarchy uniqueName="[Calificaciones].[Grupo Etáreo]" caption="Grupo Etáreo" attribute="1" defaultMemberUniqueName="[Calificaciones].[Grupo Etáreo].[All]" allUniqueName="[Calificaciones].[Grupo Etáreo].[All]" dimensionUniqueName="[Calificaciones]" displayFolder="" count="0" memberValueDatatype="130" unbalanced="0"/>
    <cacheHierarchy uniqueName="[Calificaciones].[Socio]" caption="Socio" attribute="1" defaultMemberUniqueName="[Calificaciones].[Socio].[All]" allUniqueName="[Calificaciones].[Socio].[All]" dimensionUniqueName="[Calificaciones]" displayFolder="" count="0" memberValueDatatype="130" unbalanced="0"/>
    <cacheHierarchy uniqueName="[Calificaciones].[Ini 1 real]" caption="Ini 1 real" attribute="1" defaultMemberUniqueName="[Calificaciones].[Ini 1 real].[All]" allUniqueName="[Calificaciones].[Ini 1 real].[All]" dimensionUniqueName="[Calificaciones]" displayFolder="" count="0" memberValueDatatype="130" unbalanced="0"/>
    <cacheHierarchy uniqueName="[Calificaciones].[Ini 2 real]" caption="Ini 2 real" attribute="1" defaultMemberUniqueName="[Calificaciones].[Ini 2 real].[All]" allUniqueName="[Calificaciones].[Ini 2 real].[All]" dimensionUniqueName="[Calificaciones]" displayFolder="" count="0" memberValueDatatype="130" unbalanced="0"/>
    <cacheHierarchy uniqueName="[Calificaciones].[Ini 3 real]" caption="Ini 3 real" attribute="1" defaultMemberUniqueName="[Calificaciones].[Ini 3 real].[All]" allUniqueName="[Calificaciones].[Ini 3 real].[All]" dimensionUniqueName="[Calificaciones]" displayFolder="" count="0" memberValueDatatype="130" unbalanced="0"/>
    <cacheHierarchy uniqueName="[Calificaciones].[Ini 4 real]" caption="Ini 4 real" attribute="1" defaultMemberUniqueName="[Calificaciones].[Ini 4 real].[All]" allUniqueName="[Calificaciones].[Ini 4 real].[All]" dimensionUniqueName="[Calificaciones]" displayFolder="" count="0" memberValueDatatype="130" unbalanced="0"/>
    <cacheHierarchy uniqueName="[Calificaciones].[Ini 5 real]" caption="Ini 5 real" attribute="1" defaultMemberUniqueName="[Calificaciones].[Ini 5 real].[All]" allUniqueName="[Calificaciones].[Ini 5 real].[All]" dimensionUniqueName="[Calificaciones]" displayFolder="" count="0" memberValueDatatype="130" unbalanced="0"/>
    <cacheHierarchy uniqueName="[Calificaciones].[Ini 6 real]" caption="Ini 6 real" attribute="1" defaultMemberUniqueName="[Calificaciones].[Ini 6 real].[All]" allUniqueName="[Calificaciones].[Ini 6 real].[All]" dimensionUniqueName="[Calificaciones]" displayFolder="" count="0" memberValueDatatype="130" unbalanced="0"/>
    <cacheHierarchy uniqueName="[Calificaciones].[Mínima Inicial]" caption="Mínima Inicial" attribute="1" defaultMemberUniqueName="[Calificaciones].[Mínima Inicial].[All]" allUniqueName="[Calificaciones].[Mínima Inicial].[All]" dimensionUniqueName="[Calificaciones]" displayFolder="" count="0" memberValueDatatype="20" unbalanced="0"/>
    <cacheHierarchy uniqueName="[Calificaciones].[Máxima Final]" caption="Máxima Final" attribute="1" defaultMemberUniqueName="[Calificaciones].[Máxima Final].[All]" allUniqueName="[Calificaciones].[Máxima Final].[All]" dimensionUniqueName="[Calificaciones]" displayFolder="" count="0" memberValueDatatype="20" unbalanced="0"/>
    <cacheHierarchy uniqueName="[Finalizacion].[Aula]" caption="Aula" attribute="1" defaultMemberUniqueName="[Finalizacion].[Aula].[All]" allUniqueName="[Finalizacion].[Aula].[All]" dimensionUniqueName="[Finalizacion]" displayFolder="" count="2" memberValueDatatype="20" unbalanced="0">
      <fieldsUsage count="2">
        <fieldUsage x="-1"/>
        <fieldUsage x="4"/>
      </fieldsUsage>
    </cacheHierarchy>
    <cacheHierarchy uniqueName="[Finalizacion].[Nombre]" caption="Nombre" attribute="1" defaultMemberUniqueName="[Finalizacion].[Nombre].[All]" allUniqueName="[Finalizacion].[Nombre].[All]" dimensionUniqueName="[Finalizacion]" displayFolder="" count="0" memberValueDatatype="130" unbalanced="0"/>
    <cacheHierarchy uniqueName="[Finalizacion].[Cédula]" caption="Cédula" attribute="1" defaultMemberUniqueName="[Finalizacion].[Cédula].[All]" allUniqueName="[Finalizacion].[Cédula].[All]" dimensionUniqueName="[Finalizacion]" displayFolder="" count="0" memberValueDatatype="130" unbalanced="0"/>
    <cacheHierarchy uniqueName="[Finalizacion].[Dirección de correo]" caption="Dirección de correo" attribute="1" defaultMemberUniqueName="[Finalizacion].[Dirección de correo].[All]" allUniqueName="[Finalizacion].[Dirección de correo].[All]" dimensionUniqueName="[Finalizacion]" displayFolder="" count="0" memberValueDatatype="130" unbalanced="0"/>
    <cacheHierarchy uniqueName="[Finalizacion].[Grupo]" caption="Grupo" attribute="1" defaultMemberUniqueName="[Finalizacion].[Grupo].[All]" allUniqueName="[Finalizacion].[Grupo].[All]" dimensionUniqueName="[Finalizacion]" displayFolder="" count="0" memberValueDatatype="130" unbalanced="0"/>
    <cacheHierarchy uniqueName="[Finalizacion].[Avance]" caption="Avance" attribute="1" defaultMemberUniqueName="[Finalizacion].[Avance].[All]" allUniqueName="[Finalizacion].[Avance].[All]" dimensionUniqueName="[Finalizacion]" displayFolder="" count="0" memberValueDatatype="5" unbalanced="0"/>
    <cacheHierarchy uniqueName="[Finalizacion].[Estatus]" caption="Estatus" attribute="1" defaultMemberUniqueName="[Finalizacion].[Estatus].[All]" allUniqueName="[Finalizacion].[Estatus].[All]" dimensionUniqueName="[Finalizacion]" displayFolder="" count="0" memberValueDatatype="130" unbalanced="0"/>
    <cacheHierarchy uniqueName="[Finalizacion].[Avance Curso 1]" caption="Avance Curso 1" attribute="1" defaultMemberUniqueName="[Finalizacion].[Avance Curso 1].[All]" allUniqueName="[Finalizacion].[Avance Curso 1].[All]" dimensionUniqueName="[Finalizacion]" displayFolder="" count="0" memberValueDatatype="5" unbalanced="0"/>
    <cacheHierarchy uniqueName="[Finalizacion].[Estatus Curso 1]" caption="Estatus Curso 1" attribute="1" defaultMemberUniqueName="[Finalizacion].[Estatus Curso 1].[All]" allUniqueName="[Finalizacion].[Estatus Curso 1].[All]" dimensionUniqueName="[Finalizacion]" displayFolder="" count="0" memberValueDatatype="130" unbalanced="0"/>
    <cacheHierarchy uniqueName="[Finalizacion].[Avance Curso 2]" caption="Avance Curso 2" attribute="1" defaultMemberUniqueName="[Finalizacion].[Avance Curso 2].[All]" allUniqueName="[Finalizacion].[Avance Curso 2].[All]" dimensionUniqueName="[Finalizacion]" displayFolder="" count="0" memberValueDatatype="5" unbalanced="0"/>
    <cacheHierarchy uniqueName="[Finalizacion].[Estatus Curso 2]" caption="Estatus Curso 2" attribute="1" defaultMemberUniqueName="[Finalizacion].[Estatus Curso 2].[All]" allUniqueName="[Finalizacion].[Estatus Curso 2].[All]" dimensionUniqueName="[Finalizacion]" displayFolder="" count="0" memberValueDatatype="130" unbalanced="0"/>
    <cacheHierarchy uniqueName="[Finalizacion].[Avance Curso 3]" caption="Avance Curso 3" attribute="1" defaultMemberUniqueName="[Finalizacion].[Avance Curso 3].[All]" allUniqueName="[Finalizacion].[Avance Curso 3].[All]" dimensionUniqueName="[Finalizacion]" displayFolder="" count="0" memberValueDatatype="5" unbalanced="0"/>
    <cacheHierarchy uniqueName="[Finalizacion].[Estatus Curso 3]" caption="Estatus Curso 3" attribute="1" defaultMemberUniqueName="[Finalizacion].[Estatus Curso 3].[All]" allUniqueName="[Finalizacion].[Estatus Curso 3].[All]" dimensionUniqueName="[Finalizacion]" displayFolder="" count="0" memberValueDatatype="130" unbalanced="0"/>
    <cacheHierarchy uniqueName="[Finalizacion].[Avance Curso 4]" caption="Avance Curso 4" attribute="1" defaultMemberUniqueName="[Finalizacion].[Avance Curso 4].[All]" allUniqueName="[Finalizacion].[Avance Curso 4].[All]" dimensionUniqueName="[Finalizacion]" displayFolder="" count="0" memberValueDatatype="5" unbalanced="0"/>
    <cacheHierarchy uniqueName="[Finalizacion].[Estatus Curso 4]" caption="Estatus Curso 4" attribute="1" defaultMemberUniqueName="[Finalizacion].[Estatus Curso 4].[All]" allUniqueName="[Finalizacion].[Estatus Curso 4].[All]" dimensionUniqueName="[Finalizacion]" displayFolder="" count="0" memberValueDatatype="130" unbalanced="0"/>
    <cacheHierarchy uniqueName="[Finalizacion].[Avance Curso 5]" caption="Avance Curso 5" attribute="1" defaultMemberUniqueName="[Finalizacion].[Avance Curso 5].[All]" allUniqueName="[Finalizacion].[Avance Curso 5].[All]" dimensionUniqueName="[Finalizacion]" displayFolder="" count="0" memberValueDatatype="5" unbalanced="0"/>
    <cacheHierarchy uniqueName="[Finalizacion].[Estatus Curso 5]" caption="Estatus Curso 5" attribute="1" defaultMemberUniqueName="[Finalizacion].[Estatus Curso 5].[All]" allUniqueName="[Finalizacion].[Estatus Curso 5].[All]" dimensionUniqueName="[Finalizacion]" displayFolder="" count="0" memberValueDatatype="130" unbalanced="0"/>
    <cacheHierarchy uniqueName="[Finalizacion].[Avance Curso 6]" caption="Avance Curso 6" attribute="1" defaultMemberUniqueName="[Finalizacion].[Avance Curso 6].[All]" allUniqueName="[Finalizacion].[Avance Curso 6].[All]" dimensionUniqueName="[Finalizacion]" displayFolder="" count="0" memberValueDatatype="5" unbalanced="0"/>
    <cacheHierarchy uniqueName="[Finalizacion].[Estatus Curso 6]" caption="Estatus Curso 6" attribute="1" defaultMemberUniqueName="[Finalizacion].[Estatus Curso 6].[All]" allUniqueName="[Finalizacion].[Estatus Curso 6].[All]" dimensionUniqueName="[Finalizacion]" displayFolder="" count="0" memberValueDatatype="130" unbalanced="0"/>
    <cacheHierarchy uniqueName="[Finalizacion].[Género]" caption="Género" attribute="1" defaultMemberUniqueName="[Finalizacion].[Género].[All]" allUniqueName="[Finalizacion].[Género].[All]" dimensionUniqueName="[Finalizacion]" displayFolder="" count="0" memberValueDatatype="130" unbalanced="0"/>
    <cacheHierarchy uniqueName="[Finalizacion].[Escolaridad]" caption="Escolaridad" attribute="1" defaultMemberUniqueName="[Finalizacion].[Escolaridad].[All]" allUniqueName="[Finalizacion].[Escolaridad].[All]" dimensionUniqueName="[Finalizacion]" displayFolder="" count="2" memberValueDatatype="130" unbalanced="0">
      <fieldsUsage count="2">
        <fieldUsage x="-1"/>
        <fieldUsage x="3"/>
      </fieldsUsage>
    </cacheHierarchy>
    <cacheHierarchy uniqueName="[Finalizacion].[Grupo Etáreo]" caption="Grupo Etáreo" attribute="1" defaultMemberUniqueName="[Finalizacion].[Grupo Etáreo].[All]" allUniqueName="[Finalizacion].[Grupo Etáreo].[All]" dimensionUniqueName="[Finalizacion]" displayFolder="" count="0" memberValueDatatype="130" unbalanced="0"/>
    <cacheHierarchy uniqueName="[Finalizacion].[Socio]" caption="Socio" attribute="1" defaultMemberUniqueName="[Finalizacion].[Socio].[All]" allUniqueName="[Finalizacion].[Socio].[All]" dimensionUniqueName="[Finalizacion]" displayFolder="" count="2" memberValueDatatype="130" unbalanced="0">
      <fieldsUsage count="2">
        <fieldUsage x="-1"/>
        <fieldUsage x="5"/>
      </fieldsUsage>
    </cacheHierarchy>
    <cacheHierarchy uniqueName="[Finalizacion].[Maximo alcanzado]" caption="Maximo alcanzado" attribute="1" defaultMemberUniqueName="[Finalizacion].[Maximo alcanzado].[All]" allUniqueName="[Finalizacion].[Maximo alcanzado].[All]" dimensionUniqueName="[Finalizacion]" displayFolder="" count="0" memberValueDatatype="5" unbalanced="0"/>
    <cacheHierarchy uniqueName="[Finalizacion].[Estatus maximo]" caption="Estatus maximo" attribute="1" defaultMemberUniqueName="[Finalizacion].[Estatus maximo].[All]" allUniqueName="[Finalizacion].[Estatus maximo].[All]" dimensionUniqueName="[Finalizacion]" displayFolder="" count="2" memberValueDatatype="130" unbalanced="0">
      <fieldsUsage count="2">
        <fieldUsage x="-1"/>
        <fieldUsage x="0"/>
      </fieldsUsage>
    </cacheHierarchy>
    <cacheHierarchy uniqueName="[Finalizacion].[Cursos en curso]" caption="Cursos en curso" attribute="1" defaultMemberUniqueName="[Finalizacion].[Cursos en curso].[All]" allUniqueName="[Finalizacion].[Cursos en curso].[All]" dimensionUniqueName="[Finalizacion]" displayFolder="" count="0" memberValueDatatype="20" unbalanced="0"/>
    <cacheHierarchy uniqueName="[Finalizacion].[Cursos Finalizados]" caption="Cursos Finalizados" attribute="1" defaultMemberUniqueName="[Finalizacion].[Cursos Finalizados].[All]" allUniqueName="[Finalizacion].[Cursos Finalizados].[All]" dimensionUniqueName="[Finalizacion]" displayFolder="" count="2" memberValueDatatype="20" unbalanced="0">
      <fieldsUsage count="2">
        <fieldUsage x="-1"/>
        <fieldUsage x="2"/>
      </fieldsUsage>
    </cacheHierarchy>
    <cacheHierarchy uniqueName="[Measures].[__XL_Count Finalizacion]" caption="__XL_Count Finalizacion" measure="1" displayFolder="" measureGroup="Finalizacion" count="0" hidden="1"/>
    <cacheHierarchy uniqueName="[Measures].[__XL_Count Calificaciones]" caption="__XL_Count Calificaciones" measure="1" displayFolder="" measureGroup="Calificaciones" count="0" hidden="1"/>
    <cacheHierarchy uniqueName="[Measures].[__No measures defined]" caption="__No measures defined" measure="1" displayFolder="" count="0" hidden="1"/>
    <cacheHierarchy uniqueName="[Measures].[Recuento de Cédula]" caption="Recuento de Cédula" measure="1" displayFolder="" measureGroup="Finalizacio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Inicial 1]" caption="Suma de Inicial 1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Final 1]" caption="Suma de Final 1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Inicial 2]" caption="Suma de Inicial 2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Final 2]" caption="Suma de Final 2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Inicial 3]" caption="Suma de Inicial 3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Final 3]" caption="Suma de Final 3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Inicial 4]" caption="Suma de Inicial 4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Final 4]" caption="Suma de Final 4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Inicial 5]" caption="Suma de Inicial 5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Final 5]" caption="Suma de Final 5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Inicial 6]" caption="Suma de Inicial 6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Final 6]" caption="Suma de Final 6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Total Inicial]" caption="Suma de Total Inicial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Total Final]" caption="Suma de Total Final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Dummy0" caption="Aula" measure="1" count="0">
      <extLst>
        <ext xmlns:x14="http://schemas.microsoft.com/office/spreadsheetml/2009/9/main" uri="{8CF416AD-EC4C-4aba-99F5-12A058AE0983}">
          <x14:cacheHierarchy ignore="1"/>
        </ext>
      </extLst>
    </cacheHierarchy>
    <cacheHierarchy uniqueName="Dummy1" caption="Aula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3">
    <dimension name="Calificaciones" uniqueName="[Calificaciones]" caption="Calificaciones"/>
    <dimension name="Finalizacion" uniqueName="[Finalizacion]" caption="Finalizacion"/>
    <dimension measure="1" name="Measures" uniqueName="[Measures]" caption="Measures"/>
  </dimensions>
  <measureGroups count="2">
    <measureGroup name="Calificaciones" caption="Calificaciones"/>
    <measureGroup name="Finalizacion" caption="Finalizacion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saveData="0" refreshedBy="Daniel Chiriboga" refreshedDate="44567.771194560184" backgroundQuery="1" createdVersion="7" refreshedVersion="7" minRefreshableVersion="3" recordCount="0" supportSubquery="1" supportAdvancedDrill="1">
  <cacheSource type="external" connectionId="1"/>
  <cacheFields count="7">
    <cacheField name="[Finalizacion].[Estatus maximo].[Estatus maximo]" caption="Estatus maximo" numFmtId="0" hierarchy="55" level="1">
      <sharedItems count="3">
        <s v="En Curso"/>
        <s v="Finalizado"/>
        <s v="Sin actividad"/>
      </sharedItems>
    </cacheField>
    <cacheField name="[Measures].[Recuento de Cédula]" caption="Recuento de Cédula" numFmtId="0" hierarchy="61" level="32767"/>
    <cacheField name="[Finalizacion].[Cursos Finalizados].[Cursos Finalizados]" caption="Cursos Finalizados" numFmtId="0" hierarchy="57" level="1">
      <sharedItems containsSemiMixedTypes="0" containsString="0" containsNumber="1" containsInteger="1" minValue="1" maxValue="6" count="4">
        <n v="1"/>
        <n v="3"/>
        <n v="5"/>
        <n v="6"/>
      </sharedItems>
      <extLst>
        <ext xmlns:x15="http://schemas.microsoft.com/office/spreadsheetml/2010/11/main" uri="{4F2E5C28-24EA-4eb8-9CBF-B6C8F9C3D259}">
          <x15:cachedUniqueNames>
            <x15:cachedUniqueName index="0" name="[Finalizacion].[Cursos Finalizados].&amp;[1]"/>
            <x15:cachedUniqueName index="1" name="[Finalizacion].[Cursos Finalizados].&amp;[3]"/>
            <x15:cachedUniqueName index="2" name="[Finalizacion].[Cursos Finalizados].&amp;[5]"/>
            <x15:cachedUniqueName index="3" name="[Finalizacion].[Cursos Finalizados].&amp;[6]"/>
          </x15:cachedUniqueNames>
        </ext>
      </extLst>
    </cacheField>
    <cacheField name="[Finalizacion].[Aula].[Aula]" caption="Aula" numFmtId="0" hierarchy="31" level="1">
      <sharedItems containsSemiMixedTypes="0" containsNonDate="0" containsString="0"/>
    </cacheField>
    <cacheField name="[Finalizacion].[Socio].[Socio]" caption="Socio" numFmtId="0" hierarchy="53" level="1">
      <sharedItems containsSemiMixedTypes="0" containsNonDate="0" containsString="0"/>
    </cacheField>
    <cacheField name="Dummy0" numFmtId="0" hierarchy="76" level="32767">
      <extLst>
        <ext xmlns:x14="http://schemas.microsoft.com/office/spreadsheetml/2009/9/main" uri="{63CAB8AC-B538-458d-9737-405883B0398D}">
          <x14:cacheField ignore="1"/>
        </ext>
      </extLst>
    </cacheField>
    <cacheField name="Dummy1" numFmtId="0" hierarchy="77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78">
    <cacheHierarchy uniqueName="[Calificaciones].[Aula]" caption="Aula" attribute="1" defaultMemberUniqueName="[Calificaciones].[Aula].[All]" allUniqueName="[Calificaciones].[Aula].[All]" dimensionUniqueName="[Calificaciones]" displayFolder="" count="0" memberValueDatatype="20" unbalanced="0"/>
    <cacheHierarchy uniqueName="[Calificaciones].[Nombre]" caption="Nombre" attribute="1" defaultMemberUniqueName="[Calificaciones].[Nombre].[All]" allUniqueName="[Calificaciones].[Nombre].[All]" dimensionUniqueName="[Calificaciones]" displayFolder="" count="0" memberValueDatatype="130" unbalanced="0"/>
    <cacheHierarchy uniqueName="[Calificaciones].[Apellido(s)]" caption="Apellido(s)" attribute="1" defaultMemberUniqueName="[Calificaciones].[Apellido(s)].[All]" allUniqueName="[Calificaciones].[Apellido(s)].[All]" dimensionUniqueName="[Calificaciones]" displayFolder="" count="0" memberValueDatatype="130" unbalanced="0"/>
    <cacheHierarchy uniqueName="[Calificaciones].[Dirección de correo]" caption="Dirección de correo" attribute="1" defaultMemberUniqueName="[Calificaciones].[Dirección de correo].[All]" allUniqueName="[Calificaciones].[Dirección de correo].[All]" dimensionUniqueName="[Calificaciones]" displayFolder="" count="0" memberValueDatatype="130" unbalanced="0"/>
    <cacheHierarchy uniqueName="[Calificaciones].[Cédula]" caption="Cédula" attribute="1" defaultMemberUniqueName="[Calificaciones].[Cédula].[All]" allUniqueName="[Calificaciones].[Cédula].[All]" dimensionUniqueName="[Calificaciones]" displayFolder="" count="0" memberValueDatatype="130" unbalanced="0"/>
    <cacheHierarchy uniqueName="[Calificaciones].[Inicial 1]" caption="Inicial 1" attribute="1" defaultMemberUniqueName="[Calificaciones].[Inicial 1].[All]" allUniqueName="[Calificaciones].[Inicial 1].[All]" dimensionUniqueName="[Calificaciones]" displayFolder="" count="0" memberValueDatatype="20" unbalanced="0"/>
    <cacheHierarchy uniqueName="[Calificaciones].[Final 1]" caption="Final 1" attribute="1" defaultMemberUniqueName="[Calificaciones].[Final 1].[All]" allUniqueName="[Calificaciones].[Final 1].[All]" dimensionUniqueName="[Calificaciones]" displayFolder="" count="0" memberValueDatatype="20" unbalanced="0"/>
    <cacheHierarchy uniqueName="[Calificaciones].[Inicial 2]" caption="Inicial 2" attribute="1" defaultMemberUniqueName="[Calificaciones].[Inicial 2].[All]" allUniqueName="[Calificaciones].[Inicial 2].[All]" dimensionUniqueName="[Calificaciones]" displayFolder="" count="0" memberValueDatatype="20" unbalanced="0"/>
    <cacheHierarchy uniqueName="[Calificaciones].[Final 2]" caption="Final 2" attribute="1" defaultMemberUniqueName="[Calificaciones].[Final 2].[All]" allUniqueName="[Calificaciones].[Final 2].[All]" dimensionUniqueName="[Calificaciones]" displayFolder="" count="0" memberValueDatatype="20" unbalanced="0"/>
    <cacheHierarchy uniqueName="[Calificaciones].[Inicial 3]" caption="Inicial 3" attribute="1" defaultMemberUniqueName="[Calificaciones].[Inicial 3].[All]" allUniqueName="[Calificaciones].[Inicial 3].[All]" dimensionUniqueName="[Calificaciones]" displayFolder="" count="0" memberValueDatatype="20" unbalanced="0"/>
    <cacheHierarchy uniqueName="[Calificaciones].[Final 3]" caption="Final 3" attribute="1" defaultMemberUniqueName="[Calificaciones].[Final 3].[All]" allUniqueName="[Calificaciones].[Final 3].[All]" dimensionUniqueName="[Calificaciones]" displayFolder="" count="0" memberValueDatatype="20" unbalanced="0"/>
    <cacheHierarchy uniqueName="[Calificaciones].[Inicial 4]" caption="Inicial 4" attribute="1" defaultMemberUniqueName="[Calificaciones].[Inicial 4].[All]" allUniqueName="[Calificaciones].[Inicial 4].[All]" dimensionUniqueName="[Calificaciones]" displayFolder="" count="0" memberValueDatatype="5" unbalanced="0"/>
    <cacheHierarchy uniqueName="[Calificaciones].[Final 4]" caption="Final 4" attribute="1" defaultMemberUniqueName="[Calificaciones].[Final 4].[All]" allUniqueName="[Calificaciones].[Final 4].[All]" dimensionUniqueName="[Calificaciones]" displayFolder="" count="0" memberValueDatatype="20" unbalanced="0"/>
    <cacheHierarchy uniqueName="[Calificaciones].[Inicial 5]" caption="Inicial 5" attribute="1" defaultMemberUniqueName="[Calificaciones].[Inicial 5].[All]" allUniqueName="[Calificaciones].[Inicial 5].[All]" dimensionUniqueName="[Calificaciones]" displayFolder="" count="0" memberValueDatatype="20" unbalanced="0"/>
    <cacheHierarchy uniqueName="[Calificaciones].[Final 5]" caption="Final 5" attribute="1" defaultMemberUniqueName="[Calificaciones].[Final 5].[All]" allUniqueName="[Calificaciones].[Final 5].[All]" dimensionUniqueName="[Calificaciones]" displayFolder="" count="0" memberValueDatatype="20" unbalanced="0"/>
    <cacheHierarchy uniqueName="[Calificaciones].[Inicial 6]" caption="Inicial 6" attribute="1" defaultMemberUniqueName="[Calificaciones].[Inicial 6].[All]" allUniqueName="[Calificaciones].[Inicial 6].[All]" dimensionUniqueName="[Calificaciones]" displayFolder="" count="0" memberValueDatatype="5" unbalanced="0"/>
    <cacheHierarchy uniqueName="[Calificaciones].[Final 6]" caption="Final 6" attribute="1" defaultMemberUniqueName="[Calificaciones].[Final 6].[All]" allUniqueName="[Calificaciones].[Final 6].[All]" dimensionUniqueName="[Calificaciones]" displayFolder="" count="0" memberValueDatatype="20" unbalanced="0"/>
    <cacheHierarchy uniqueName="[Calificaciones].[Total Inicial]" caption="Total Inicial" attribute="1" defaultMemberUniqueName="[Calificaciones].[Total Inicial].[All]" allUniqueName="[Calificaciones].[Total Inicial].[All]" dimensionUniqueName="[Calificaciones]" displayFolder="" count="0" memberValueDatatype="5" unbalanced="0"/>
    <cacheHierarchy uniqueName="[Calificaciones].[Total Final]" caption="Total Final" attribute="1" defaultMemberUniqueName="[Calificaciones].[Total Final].[All]" allUniqueName="[Calificaciones].[Total Final].[All]" dimensionUniqueName="[Calificaciones]" displayFolder="" count="0" memberValueDatatype="20" unbalanced="0"/>
    <cacheHierarchy uniqueName="[Calificaciones].[Género]" caption="Género" attribute="1" defaultMemberUniqueName="[Calificaciones].[Género].[All]" allUniqueName="[Calificaciones].[Género].[All]" dimensionUniqueName="[Calificaciones]" displayFolder="" count="0" memberValueDatatype="130" unbalanced="0"/>
    <cacheHierarchy uniqueName="[Calificaciones].[Escolaridad]" caption="Escolaridad" attribute="1" defaultMemberUniqueName="[Calificaciones].[Escolaridad].[All]" allUniqueName="[Calificaciones].[Escolaridad].[All]" dimensionUniqueName="[Calificaciones]" displayFolder="" count="0" memberValueDatatype="130" unbalanced="0"/>
    <cacheHierarchy uniqueName="[Calificaciones].[Grupo Etáreo]" caption="Grupo Etáreo" attribute="1" defaultMemberUniqueName="[Calificaciones].[Grupo Etáreo].[All]" allUniqueName="[Calificaciones].[Grupo Etáreo].[All]" dimensionUniqueName="[Calificaciones]" displayFolder="" count="0" memberValueDatatype="130" unbalanced="0"/>
    <cacheHierarchy uniqueName="[Calificaciones].[Socio]" caption="Socio" attribute="1" defaultMemberUniqueName="[Calificaciones].[Socio].[All]" allUniqueName="[Calificaciones].[Socio].[All]" dimensionUniqueName="[Calificaciones]" displayFolder="" count="0" memberValueDatatype="130" unbalanced="0"/>
    <cacheHierarchy uniqueName="[Calificaciones].[Ini 1 real]" caption="Ini 1 real" attribute="1" defaultMemberUniqueName="[Calificaciones].[Ini 1 real].[All]" allUniqueName="[Calificaciones].[Ini 1 real].[All]" dimensionUniqueName="[Calificaciones]" displayFolder="" count="0" memberValueDatatype="130" unbalanced="0"/>
    <cacheHierarchy uniqueName="[Calificaciones].[Ini 2 real]" caption="Ini 2 real" attribute="1" defaultMemberUniqueName="[Calificaciones].[Ini 2 real].[All]" allUniqueName="[Calificaciones].[Ini 2 real].[All]" dimensionUniqueName="[Calificaciones]" displayFolder="" count="0" memberValueDatatype="130" unbalanced="0"/>
    <cacheHierarchy uniqueName="[Calificaciones].[Ini 3 real]" caption="Ini 3 real" attribute="1" defaultMemberUniqueName="[Calificaciones].[Ini 3 real].[All]" allUniqueName="[Calificaciones].[Ini 3 real].[All]" dimensionUniqueName="[Calificaciones]" displayFolder="" count="0" memberValueDatatype="130" unbalanced="0"/>
    <cacheHierarchy uniqueName="[Calificaciones].[Ini 4 real]" caption="Ini 4 real" attribute="1" defaultMemberUniqueName="[Calificaciones].[Ini 4 real].[All]" allUniqueName="[Calificaciones].[Ini 4 real].[All]" dimensionUniqueName="[Calificaciones]" displayFolder="" count="0" memberValueDatatype="130" unbalanced="0"/>
    <cacheHierarchy uniqueName="[Calificaciones].[Ini 5 real]" caption="Ini 5 real" attribute="1" defaultMemberUniqueName="[Calificaciones].[Ini 5 real].[All]" allUniqueName="[Calificaciones].[Ini 5 real].[All]" dimensionUniqueName="[Calificaciones]" displayFolder="" count="0" memberValueDatatype="130" unbalanced="0"/>
    <cacheHierarchy uniqueName="[Calificaciones].[Ini 6 real]" caption="Ini 6 real" attribute="1" defaultMemberUniqueName="[Calificaciones].[Ini 6 real].[All]" allUniqueName="[Calificaciones].[Ini 6 real].[All]" dimensionUniqueName="[Calificaciones]" displayFolder="" count="0" memberValueDatatype="130" unbalanced="0"/>
    <cacheHierarchy uniqueName="[Calificaciones].[Mínima Inicial]" caption="Mínima Inicial" attribute="1" defaultMemberUniqueName="[Calificaciones].[Mínima Inicial].[All]" allUniqueName="[Calificaciones].[Mínima Inicial].[All]" dimensionUniqueName="[Calificaciones]" displayFolder="" count="0" memberValueDatatype="20" unbalanced="0"/>
    <cacheHierarchy uniqueName="[Calificaciones].[Máxima Final]" caption="Máxima Final" attribute="1" defaultMemberUniqueName="[Calificaciones].[Máxima Final].[All]" allUniqueName="[Calificaciones].[Máxima Final].[All]" dimensionUniqueName="[Calificaciones]" displayFolder="" count="0" memberValueDatatype="20" unbalanced="0"/>
    <cacheHierarchy uniqueName="[Finalizacion].[Aula]" caption="Aula" attribute="1" defaultMemberUniqueName="[Finalizacion].[Aula].[All]" allUniqueName="[Finalizacion].[Aula].[All]" dimensionUniqueName="[Finalizacion]" displayFolder="" count="2" memberValueDatatype="20" unbalanced="0">
      <fieldsUsage count="2">
        <fieldUsage x="-1"/>
        <fieldUsage x="3"/>
      </fieldsUsage>
    </cacheHierarchy>
    <cacheHierarchy uniqueName="[Finalizacion].[Nombre]" caption="Nombre" attribute="1" defaultMemberUniqueName="[Finalizacion].[Nombre].[All]" allUniqueName="[Finalizacion].[Nombre].[All]" dimensionUniqueName="[Finalizacion]" displayFolder="" count="0" memberValueDatatype="130" unbalanced="0"/>
    <cacheHierarchy uniqueName="[Finalizacion].[Cédula]" caption="Cédula" attribute="1" defaultMemberUniqueName="[Finalizacion].[Cédula].[All]" allUniqueName="[Finalizacion].[Cédula].[All]" dimensionUniqueName="[Finalizacion]" displayFolder="" count="0" memberValueDatatype="130" unbalanced="0"/>
    <cacheHierarchy uniqueName="[Finalizacion].[Dirección de correo]" caption="Dirección de correo" attribute="1" defaultMemberUniqueName="[Finalizacion].[Dirección de correo].[All]" allUniqueName="[Finalizacion].[Dirección de correo].[All]" dimensionUniqueName="[Finalizacion]" displayFolder="" count="0" memberValueDatatype="130" unbalanced="0"/>
    <cacheHierarchy uniqueName="[Finalizacion].[Grupo]" caption="Grupo" attribute="1" defaultMemberUniqueName="[Finalizacion].[Grupo].[All]" allUniqueName="[Finalizacion].[Grupo].[All]" dimensionUniqueName="[Finalizacion]" displayFolder="" count="0" memberValueDatatype="130" unbalanced="0"/>
    <cacheHierarchy uniqueName="[Finalizacion].[Avance]" caption="Avance" attribute="1" defaultMemberUniqueName="[Finalizacion].[Avance].[All]" allUniqueName="[Finalizacion].[Avance].[All]" dimensionUniqueName="[Finalizacion]" displayFolder="" count="0" memberValueDatatype="5" unbalanced="0"/>
    <cacheHierarchy uniqueName="[Finalizacion].[Estatus]" caption="Estatus" attribute="1" defaultMemberUniqueName="[Finalizacion].[Estatus].[All]" allUniqueName="[Finalizacion].[Estatus].[All]" dimensionUniqueName="[Finalizacion]" displayFolder="" count="0" memberValueDatatype="130" unbalanced="0"/>
    <cacheHierarchy uniqueName="[Finalizacion].[Avance Curso 1]" caption="Avance Curso 1" attribute="1" defaultMemberUniqueName="[Finalizacion].[Avance Curso 1].[All]" allUniqueName="[Finalizacion].[Avance Curso 1].[All]" dimensionUniqueName="[Finalizacion]" displayFolder="" count="0" memberValueDatatype="5" unbalanced="0"/>
    <cacheHierarchy uniqueName="[Finalizacion].[Estatus Curso 1]" caption="Estatus Curso 1" attribute="1" defaultMemberUniqueName="[Finalizacion].[Estatus Curso 1].[All]" allUniqueName="[Finalizacion].[Estatus Curso 1].[All]" dimensionUniqueName="[Finalizacion]" displayFolder="" count="0" memberValueDatatype="130" unbalanced="0"/>
    <cacheHierarchy uniqueName="[Finalizacion].[Avance Curso 2]" caption="Avance Curso 2" attribute="1" defaultMemberUniqueName="[Finalizacion].[Avance Curso 2].[All]" allUniqueName="[Finalizacion].[Avance Curso 2].[All]" dimensionUniqueName="[Finalizacion]" displayFolder="" count="0" memberValueDatatype="5" unbalanced="0"/>
    <cacheHierarchy uniqueName="[Finalizacion].[Estatus Curso 2]" caption="Estatus Curso 2" attribute="1" defaultMemberUniqueName="[Finalizacion].[Estatus Curso 2].[All]" allUniqueName="[Finalizacion].[Estatus Curso 2].[All]" dimensionUniqueName="[Finalizacion]" displayFolder="" count="0" memberValueDatatype="130" unbalanced="0"/>
    <cacheHierarchy uniqueName="[Finalizacion].[Avance Curso 3]" caption="Avance Curso 3" attribute="1" defaultMemberUniqueName="[Finalizacion].[Avance Curso 3].[All]" allUniqueName="[Finalizacion].[Avance Curso 3].[All]" dimensionUniqueName="[Finalizacion]" displayFolder="" count="0" memberValueDatatype="5" unbalanced="0"/>
    <cacheHierarchy uniqueName="[Finalizacion].[Estatus Curso 3]" caption="Estatus Curso 3" attribute="1" defaultMemberUniqueName="[Finalizacion].[Estatus Curso 3].[All]" allUniqueName="[Finalizacion].[Estatus Curso 3].[All]" dimensionUniqueName="[Finalizacion]" displayFolder="" count="0" memberValueDatatype="130" unbalanced="0"/>
    <cacheHierarchy uniqueName="[Finalizacion].[Avance Curso 4]" caption="Avance Curso 4" attribute="1" defaultMemberUniqueName="[Finalizacion].[Avance Curso 4].[All]" allUniqueName="[Finalizacion].[Avance Curso 4].[All]" dimensionUniqueName="[Finalizacion]" displayFolder="" count="0" memberValueDatatype="5" unbalanced="0"/>
    <cacheHierarchy uniqueName="[Finalizacion].[Estatus Curso 4]" caption="Estatus Curso 4" attribute="1" defaultMemberUniqueName="[Finalizacion].[Estatus Curso 4].[All]" allUniqueName="[Finalizacion].[Estatus Curso 4].[All]" dimensionUniqueName="[Finalizacion]" displayFolder="" count="0" memberValueDatatype="130" unbalanced="0"/>
    <cacheHierarchy uniqueName="[Finalizacion].[Avance Curso 5]" caption="Avance Curso 5" attribute="1" defaultMemberUniqueName="[Finalizacion].[Avance Curso 5].[All]" allUniqueName="[Finalizacion].[Avance Curso 5].[All]" dimensionUniqueName="[Finalizacion]" displayFolder="" count="0" memberValueDatatype="5" unbalanced="0"/>
    <cacheHierarchy uniqueName="[Finalizacion].[Estatus Curso 5]" caption="Estatus Curso 5" attribute="1" defaultMemberUniqueName="[Finalizacion].[Estatus Curso 5].[All]" allUniqueName="[Finalizacion].[Estatus Curso 5].[All]" dimensionUniqueName="[Finalizacion]" displayFolder="" count="0" memberValueDatatype="130" unbalanced="0"/>
    <cacheHierarchy uniqueName="[Finalizacion].[Avance Curso 6]" caption="Avance Curso 6" attribute="1" defaultMemberUniqueName="[Finalizacion].[Avance Curso 6].[All]" allUniqueName="[Finalizacion].[Avance Curso 6].[All]" dimensionUniqueName="[Finalizacion]" displayFolder="" count="0" memberValueDatatype="5" unbalanced="0"/>
    <cacheHierarchy uniqueName="[Finalizacion].[Estatus Curso 6]" caption="Estatus Curso 6" attribute="1" defaultMemberUniqueName="[Finalizacion].[Estatus Curso 6].[All]" allUniqueName="[Finalizacion].[Estatus Curso 6].[All]" dimensionUniqueName="[Finalizacion]" displayFolder="" count="0" memberValueDatatype="130" unbalanced="0"/>
    <cacheHierarchy uniqueName="[Finalizacion].[Género]" caption="Género" attribute="1" defaultMemberUniqueName="[Finalizacion].[Género].[All]" allUniqueName="[Finalizacion].[Género].[All]" dimensionUniqueName="[Finalizacion]" displayFolder="" count="0" memberValueDatatype="130" unbalanced="0"/>
    <cacheHierarchy uniqueName="[Finalizacion].[Escolaridad]" caption="Escolaridad" attribute="1" defaultMemberUniqueName="[Finalizacion].[Escolaridad].[All]" allUniqueName="[Finalizacion].[Escolaridad].[All]" dimensionUniqueName="[Finalizacion]" displayFolder="" count="0" memberValueDatatype="130" unbalanced="0"/>
    <cacheHierarchy uniqueName="[Finalizacion].[Grupo Etáreo]" caption="Grupo Etáreo" attribute="1" defaultMemberUniqueName="[Finalizacion].[Grupo Etáreo].[All]" allUniqueName="[Finalizacion].[Grupo Etáreo].[All]" dimensionUniqueName="[Finalizacion]" displayFolder="" count="0" memberValueDatatype="130" unbalanced="0"/>
    <cacheHierarchy uniqueName="[Finalizacion].[Socio]" caption="Socio" attribute="1" defaultMemberUniqueName="[Finalizacion].[Socio].[All]" allUniqueName="[Finalizacion].[Socio].[All]" dimensionUniqueName="[Finalizacion]" displayFolder="" count="2" memberValueDatatype="130" unbalanced="0">
      <fieldsUsage count="2">
        <fieldUsage x="-1"/>
        <fieldUsage x="4"/>
      </fieldsUsage>
    </cacheHierarchy>
    <cacheHierarchy uniqueName="[Finalizacion].[Maximo alcanzado]" caption="Maximo alcanzado" attribute="1" defaultMemberUniqueName="[Finalizacion].[Maximo alcanzado].[All]" allUniqueName="[Finalizacion].[Maximo alcanzado].[All]" dimensionUniqueName="[Finalizacion]" displayFolder="" count="0" memberValueDatatype="5" unbalanced="0"/>
    <cacheHierarchy uniqueName="[Finalizacion].[Estatus maximo]" caption="Estatus maximo" attribute="1" defaultMemberUniqueName="[Finalizacion].[Estatus maximo].[All]" allUniqueName="[Finalizacion].[Estatus maximo].[All]" dimensionUniqueName="[Finalizacion]" displayFolder="" count="2" memberValueDatatype="130" unbalanced="0">
      <fieldsUsage count="2">
        <fieldUsage x="-1"/>
        <fieldUsage x="0"/>
      </fieldsUsage>
    </cacheHierarchy>
    <cacheHierarchy uniqueName="[Finalizacion].[Cursos en curso]" caption="Cursos en curso" attribute="1" defaultMemberUniqueName="[Finalizacion].[Cursos en curso].[All]" allUniqueName="[Finalizacion].[Cursos en curso].[All]" dimensionUniqueName="[Finalizacion]" displayFolder="" count="0" memberValueDatatype="20" unbalanced="0"/>
    <cacheHierarchy uniqueName="[Finalizacion].[Cursos Finalizados]" caption="Cursos Finalizados" attribute="1" defaultMemberUniqueName="[Finalizacion].[Cursos Finalizados].[All]" allUniqueName="[Finalizacion].[Cursos Finalizados].[All]" dimensionUniqueName="[Finalizacion]" displayFolder="" count="2" memberValueDatatype="20" unbalanced="0">
      <fieldsUsage count="2">
        <fieldUsage x="-1"/>
        <fieldUsage x="2"/>
      </fieldsUsage>
    </cacheHierarchy>
    <cacheHierarchy uniqueName="[Measures].[__XL_Count Finalizacion]" caption="__XL_Count Finalizacion" measure="1" displayFolder="" measureGroup="Finalizacion" count="0" hidden="1"/>
    <cacheHierarchy uniqueName="[Measures].[__XL_Count Calificaciones]" caption="__XL_Count Calificaciones" measure="1" displayFolder="" measureGroup="Calificaciones" count="0" hidden="1"/>
    <cacheHierarchy uniqueName="[Measures].[__No measures defined]" caption="__No measures defined" measure="1" displayFolder="" count="0" hidden="1"/>
    <cacheHierarchy uniqueName="[Measures].[Recuento de Cédula]" caption="Recuento de Cédula" measure="1" displayFolder="" measureGroup="Finalizacio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Inicial 1]" caption="Suma de Inicial 1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Final 1]" caption="Suma de Final 1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Inicial 2]" caption="Suma de Inicial 2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Final 2]" caption="Suma de Final 2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Inicial 3]" caption="Suma de Inicial 3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Final 3]" caption="Suma de Final 3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Inicial 4]" caption="Suma de Inicial 4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Final 4]" caption="Suma de Final 4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Inicial 5]" caption="Suma de Inicial 5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Final 5]" caption="Suma de Final 5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Inicial 6]" caption="Suma de Inicial 6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Final 6]" caption="Suma de Final 6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Total Inicial]" caption="Suma de Total Inicial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Total Final]" caption="Suma de Total Final" measure="1" displayFolder="" measureGroup="Calificacione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Dummy0" caption="Aula" measure="1" count="0">
      <extLst>
        <ext xmlns:x14="http://schemas.microsoft.com/office/spreadsheetml/2009/9/main" uri="{8CF416AD-EC4C-4aba-99F5-12A058AE0983}">
          <x14:cacheHierarchy ignore="1"/>
        </ext>
      </extLst>
    </cacheHierarchy>
    <cacheHierarchy uniqueName="Dummy1" caption="Aula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3">
    <dimension name="Calificaciones" uniqueName="[Calificaciones]" caption="Calificaciones"/>
    <dimension name="Finalizacion" uniqueName="[Finalizacion]" caption="Finalizacion"/>
    <dimension measure="1" name="Measures" uniqueName="[Measures]" caption="Measures"/>
  </dimensions>
  <measureGroups count="2">
    <measureGroup name="Calificaciones" caption="Calificaciones"/>
    <measureGroup name="Finalizacion" caption="Finalizacion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0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name="escolaridad" cacheId="27" applyNumberFormats="0" applyBorderFormats="0" applyFontFormats="0" applyPatternFormats="0" applyAlignmentFormats="0" applyWidthHeightFormats="1" dataCaption="Valores" updatedVersion="7" minRefreshableVersion="3" subtotalHiddenItems="1" itemPrintTitles="1" createdVersion="7" indent="0" compact="0" compactData="0" multipleFieldFilters="0">
  <location ref="N4:R23" firstHeaderRow="0" firstDataRow="1" firstDataCol="2"/>
  <pivotFields count="7">
    <pivotField name="Estatus de Avance" axis="axisRow" compact="0" allDrilled="1" outline="0" subtotalTop="0" showAll="0" defaultAttributeDrillState="1">
      <items count="3">
        <item s="1" x="1"/>
        <item s="1" x="0"/>
        <item t="default"/>
      </items>
    </pivotField>
    <pivotField dataField="1" compact="0" outline="0" subtotalTop="0" showAll="0" defaultSubtotal="0"/>
    <pivotField axis="axisRow" compact="0" allDrilled="1" outline="0" subtotalTop="0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compact="0" allDrilled="1" outline="0" subtotalTop="0" showAll="0" dataSourceSort="1" defaultAttributeDrillState="1"/>
    <pivotField compact="0" allDrilled="1" outline="0" subtotalTop="0" showAll="0" dataSourceSort="1" defaultAttributeDrillState="1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2">
    <field x="2"/>
    <field x="0"/>
  </rowFields>
  <rowItems count="19">
    <i>
      <x/>
      <x/>
    </i>
    <i r="1">
      <x v="1"/>
    </i>
    <i t="default">
      <x/>
    </i>
    <i>
      <x v="1"/>
      <x/>
    </i>
    <i t="default">
      <x v="1"/>
    </i>
    <i>
      <x v="2"/>
      <x/>
    </i>
    <i r="1">
      <x v="1"/>
    </i>
    <i t="default">
      <x v="2"/>
    </i>
    <i>
      <x v="3"/>
      <x/>
    </i>
    <i t="default">
      <x v="3"/>
    </i>
    <i>
      <x v="4"/>
      <x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t="default"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articipantes" fld="1" subtotal="count" baseField="0" baseItem="0"/>
    <dataField name="% del Grupo" fld="5" subtotal="count" baseField="2" baseItem="1" numFmtId="10">
      <extLst>
        <ext xmlns:x14="http://schemas.microsoft.com/office/spreadsheetml/2009/9/main" uri="{E15A36E0-9728-4e99-A89B-3F7291B0FE68}">
          <x14:dataField pivotShowAs="percentOfParentRow" sourceField="1" uniqueName="[__Xl3].[Measures].[Recuento de Cédula]"/>
        </ext>
      </extLst>
    </dataField>
    <dataField name="% del Total" fld="6" subtotal="count" showDataAs="percentOfTotal" baseField="0" baseItem="0" numFmtId="10">
      <extLst>
        <ext xmlns:x14="http://schemas.microsoft.com/office/spreadsheetml/2009/9/main" uri="{E15A36E0-9728-4e99-A89B-3F7291B0FE68}">
          <x14:dataField sourceField="1" uniqueName="[__Xl2].[Measures].[Recuento de Cédula]"/>
        </ext>
      </extLst>
    </dataField>
  </dataFields>
  <formats count="6">
    <format dxfId="136">
      <pivotArea grandRow="1" outline="0" collapsedLevelsAreSubtotals="1" fieldPosition="0"/>
    </format>
    <format dxfId="135">
      <pivotArea dataOnly="0" labelOnly="1" grandRow="1" outline="0" fieldPosition="0"/>
    </format>
    <format dxfId="134">
      <pivotArea grandRow="1" outline="0" collapsedLevelsAreSubtotals="1" fieldPosition="0"/>
    </format>
    <format dxfId="133">
      <pivotArea dataOnly="0" labelOnly="1" grandRow="1" outline="0" fieldPosition="0"/>
    </format>
    <format dxfId="132">
      <pivotArea outline="0" fieldPosition="0">
        <references count="1">
          <reference field="4294967294" count="1">
            <x v="1"/>
          </reference>
        </references>
      </pivotArea>
    </format>
    <format dxfId="13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% del Grupo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Medium2" showRowHeaders="0" showColHeaders="1" showRowStripes="0" showColStripes="0" showLastColumn="1"/>
  <rowHierarchiesUsage count="2">
    <rowHierarchyUsage hierarchyUsage="51"/>
    <rowHierarchyUsage hierarchyUsage="5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Libro1!Finalizacion">
        <x15:activeTabTopLevelEntity name="[Finalizacion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10.xml><?xml version="1.0" encoding="utf-8"?>
<pivotTableDefinition xmlns="http://schemas.openxmlformats.org/spreadsheetml/2006/main" name="escolaridad-todos-2" cacheId="32" applyNumberFormats="0" applyBorderFormats="0" applyFontFormats="0" applyPatternFormats="0" applyAlignmentFormats="0" applyWidthHeightFormats="1" dataCaption="Valores" updatedVersion="7" minRefreshableVersion="3" subtotalHiddenItems="1" itemPrintTitles="1" createdVersion="7" indent="0" compact="0" compactData="0" multipleFieldFilters="0">
  <location ref="Z4:AD21" firstHeaderRow="0" firstDataRow="1" firstDataCol="2"/>
  <pivotFields count="8">
    <pivotField name="Estatus de Avance" compact="0" allDrilled="1" outline="0" subtotalTop="0" showAll="0" defaultAttributeDrillState="1">
      <items count="4">
        <item x="2"/>
        <item x="0"/>
        <item x="1"/>
        <item t="default"/>
      </items>
    </pivotField>
    <pivotField dataField="1" compact="0" outline="0" subtotalTop="0" showAll="0" defaultSubtotal="0"/>
    <pivotField axis="axisRow" compact="0" allDrilled="1" outline="0" subtotalTop="0" showAll="0" dataSourceSort="1" defaultAttributeDrillState="1">
      <items count="5">
        <item s="1" x="0"/>
        <item s="1" x="1"/>
        <item s="1" x="2"/>
        <item s="1" x="3"/>
        <item t="default"/>
      </items>
    </pivotField>
    <pivotField axis="axisRow" compact="0" allDrilled="1" outline="0" subtotalTop="0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compact="0" allDrilled="1" outline="0" subtotalTop="0" showAll="0" dataSourceSort="1" defaultAttributeDrillState="1"/>
    <pivotField compact="0" allDrilled="1" outline="0" subtotalTop="0" showAll="0" dataSourceSort="1" defaultAttributeDrillState="1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2">
    <field x="2"/>
    <field x="3"/>
  </rowFields>
  <rowItems count="17">
    <i>
      <x/>
      <x/>
    </i>
    <i r="1">
      <x v="1"/>
    </i>
    <i r="1">
      <x v="2"/>
    </i>
    <i r="1">
      <x v="3"/>
    </i>
    <i r="1">
      <x v="4"/>
    </i>
    <i t="default">
      <x/>
    </i>
    <i>
      <x v="1"/>
      <x v="3"/>
    </i>
    <i t="default">
      <x v="1"/>
    </i>
    <i>
      <x v="2"/>
      <x v="2"/>
    </i>
    <i r="1">
      <x v="5"/>
    </i>
    <i r="1">
      <x v="6"/>
    </i>
    <i r="1">
      <x v="3"/>
    </i>
    <i t="default">
      <x v="2"/>
    </i>
    <i>
      <x v="3"/>
      <x v="2"/>
    </i>
    <i r="1">
      <x v="3"/>
    </i>
    <i t="default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articipantes" fld="1" subtotal="count" baseField="0" baseItem="0"/>
    <dataField name="% del Grupo" fld="6" subtotal="count" baseField="2" baseItem="0" numFmtId="10">
      <extLst>
        <ext xmlns:x14="http://schemas.microsoft.com/office/spreadsheetml/2009/9/main" uri="{E15A36E0-9728-4e99-A89B-3F7291B0FE68}">
          <x14:dataField pivotShowAs="percentOfParentRow" sourceField="1" uniqueName="[__Xl3].[Measures].[Recuento de Cédula]"/>
        </ext>
      </extLst>
    </dataField>
    <dataField name="% del Total" fld="7" subtotal="count" showDataAs="percentOfTotal" baseField="0" baseItem="0" numFmtId="10">
      <extLst>
        <ext xmlns:x14="http://schemas.microsoft.com/office/spreadsheetml/2009/9/main" uri="{E15A36E0-9728-4e99-A89B-3F7291B0FE68}">
          <x14:dataField sourceField="1" uniqueName="[__Xl2].[Measures].[Recuento de Cédula]"/>
        </ext>
      </extLst>
    </dataField>
  </dataFields>
  <formats count="6">
    <format dxfId="123">
      <pivotArea grandRow="1" outline="0" collapsedLevelsAreSubtotals="1" fieldPosition="0"/>
    </format>
    <format dxfId="122">
      <pivotArea dataOnly="0" labelOnly="1" grandRow="1" outline="0" fieldPosition="0"/>
    </format>
    <format dxfId="121">
      <pivotArea grandRow="1" outline="0" collapsedLevelsAreSubtotals="1" fieldPosition="0"/>
    </format>
    <format dxfId="120">
      <pivotArea dataOnly="0" labelOnly="1" grandRow="1" outline="0" fieldPosition="0"/>
    </format>
    <format dxfId="119">
      <pivotArea outline="0" fieldPosition="0">
        <references count="1">
          <reference field="4294967294" count="1">
            <x v="1"/>
          </reference>
        </references>
      </pivotArea>
    </format>
    <format dxfId="11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% del Grupo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Medium7" showRowHeaders="0" showColHeaders="1" showRowStripes="0" showColStripes="0" showLastColumn="1"/>
  <rowHierarchiesUsage count="2">
    <rowHierarchyUsage hierarchyUsage="57"/>
    <rowHierarchyUsage hierarchyUsage="5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Libro1!Finalizacion">
        <x15:activeTabTopLevelEntity name="[Finalizacion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11.xml><?xml version="1.0" encoding="utf-8"?>
<pivotTableDefinition xmlns="http://schemas.openxmlformats.org/spreadsheetml/2006/main" name="edad-todos-2" cacheId="30" applyNumberFormats="0" applyBorderFormats="0" applyFontFormats="0" applyPatternFormats="0" applyAlignmentFormats="0" applyWidthHeightFormats="1" dataCaption="Valores" updatedVersion="7" minRefreshableVersion="3" subtotalHiddenItems="1" itemPrintTitles="1" createdVersion="7" indent="0" compact="0" compactData="0" multipleFieldFilters="0">
  <location ref="AL4:AP16" firstHeaderRow="0" firstDataRow="1" firstDataCol="2"/>
  <pivotFields count="8">
    <pivotField name="Estatus de Avance" compact="0" allDrilled="1" outline="0" subtotalTop="0" showAll="0" defaultAttributeDrillState="1">
      <items count="4">
        <item x="2"/>
        <item x="0"/>
        <item x="1"/>
        <item t="default"/>
      </items>
    </pivotField>
    <pivotField dataField="1" compact="0" outline="0" subtotalTop="0" showAll="0" defaultSubtotal="0"/>
    <pivotField axis="axisRow" compact="0" allDrilled="1" outline="0" subtotalTop="0" showAll="0" dataSourceSort="1" defaultAttributeDrillState="1">
      <items count="5">
        <item s="1" x="0"/>
        <item s="1" x="1"/>
        <item s="1" x="2"/>
        <item s="1" x="3"/>
        <item t="default"/>
      </items>
    </pivotField>
    <pivotField axis="axisRow" compact="0" allDrilled="1" outline="0" subtotalTop="0" showAll="0" dataSourceSort="1" defaultAttributeDrillState="1">
      <items count="5">
        <item x="0"/>
        <item x="1"/>
        <item x="2"/>
        <item x="3"/>
        <item t="default"/>
      </items>
    </pivotField>
    <pivotField compact="0" allDrilled="1" outline="0" subtotalTop="0" showAll="0" dataSourceSort="1" defaultAttributeDrillState="1"/>
    <pivotField compact="0" allDrilled="1" outline="0" subtotalTop="0" showAll="0" dataSourceSort="1" defaultAttributeDrillState="1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2">
    <field x="2"/>
    <field x="3"/>
  </rowFields>
  <rowItems count="12">
    <i>
      <x/>
      <x/>
    </i>
    <i r="1">
      <x v="1"/>
    </i>
    <i r="1">
      <x v="2"/>
    </i>
    <i t="default">
      <x/>
    </i>
    <i>
      <x v="1"/>
      <x v="3"/>
    </i>
    <i t="default">
      <x v="1"/>
    </i>
    <i>
      <x v="2"/>
      <x v="3"/>
    </i>
    <i r="1">
      <x/>
    </i>
    <i t="default">
      <x v="2"/>
    </i>
    <i>
      <x v="3"/>
      <x/>
    </i>
    <i t="default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articipantes" fld="1" subtotal="count" baseField="0" baseItem="0"/>
    <dataField name="% del Grupo" fld="6" subtotal="count" baseField="2" baseItem="0" numFmtId="10">
      <extLst>
        <ext xmlns:x14="http://schemas.microsoft.com/office/spreadsheetml/2009/9/main" uri="{E15A36E0-9728-4e99-A89B-3F7291B0FE68}">
          <x14:dataField pivotShowAs="percentOfParentRow" sourceField="1" uniqueName="[__Xl3].[Measures].[Recuento de Cédula]"/>
        </ext>
      </extLst>
    </dataField>
    <dataField name="% del Total" fld="7" subtotal="count" showDataAs="percentOfTotal" baseField="0" baseItem="0" numFmtId="10">
      <extLst>
        <ext xmlns:x14="http://schemas.microsoft.com/office/spreadsheetml/2009/9/main" uri="{E15A36E0-9728-4e99-A89B-3F7291B0FE68}">
          <x14:dataField sourceField="1" uniqueName="[__Xl2].[Measures].[Recuento de Cédula]"/>
        </ext>
      </extLst>
    </dataField>
  </dataFields>
  <formats count="7">
    <format dxfId="130">
      <pivotArea grandRow="1" outline="0" collapsedLevelsAreSubtotals="1" fieldPosition="0"/>
    </format>
    <format dxfId="129">
      <pivotArea dataOnly="0" labelOnly="1" grandRow="1" outline="0" fieldPosition="0"/>
    </format>
    <format dxfId="128">
      <pivotArea grandRow="1" outline="0" collapsedLevelsAreSubtotals="1" fieldPosition="0"/>
    </format>
    <format dxfId="127">
      <pivotArea dataOnly="0" labelOnly="1" grandRow="1" outline="0" fieldPosition="0"/>
    </format>
    <format dxfId="126">
      <pivotArea outline="0" fieldPosition="0">
        <references count="1">
          <reference field="4294967294" count="1">
            <x v="1"/>
          </reference>
        </references>
      </pivotArea>
    </format>
    <format dxfId="125">
      <pivotArea outline="0" collapsedLevelsAreSubtotals="1" fieldPosition="0"/>
    </format>
    <format dxfId="12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% del Grupo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Medium7" showRowHeaders="0" showColHeaders="1" showRowStripes="0" showColStripes="0" showLastColumn="1"/>
  <rowHierarchiesUsage count="2">
    <rowHierarchyUsage hierarchyUsage="57"/>
    <rowHierarchyUsage hierarchyUsage="5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Libro1!Finalizacion">
        <x15:activeTabTopLevelEntity name="[Finalizacion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12.xml><?xml version="1.0" encoding="utf-8"?>
<pivotTableDefinition xmlns="http://schemas.openxmlformats.org/spreadsheetml/2006/main" name="edad-genero-1" cacheId="43" applyNumberFormats="0" applyBorderFormats="0" applyFontFormats="0" applyPatternFormats="0" applyAlignmentFormats="0" applyWidthHeightFormats="1" dataCaption="Valores" updatedVersion="7" minRefreshableVersion="3" subtotalHiddenItems="1" itemPrintTitles="1" createdVersion="7" indent="0" compact="0" compactData="0" multipleFieldFilters="0">
  <location ref="U4:Z27" firstHeaderRow="0" firstDataRow="1" firstDataCol="3"/>
  <pivotFields count="8">
    <pivotField name="Estatus de Avance" axis="axisRow" compact="0" allDrilled="1" outline="0" subtotalTop="0" showAll="0" defaultAttributeDrillState="1">
      <items count="3">
        <item s="1" x="1"/>
        <item s="1" x="0"/>
        <item t="default"/>
      </items>
    </pivotField>
    <pivotField dataField="1" compact="0" outline="0" subtotalTop="0" showAll="0" defaultSubtotal="0"/>
    <pivotField axis="axisRow" compact="0" allDrilled="1" outline="0" subtotalTop="0" showAll="0" dataSourceSort="1" defaultAttributeDrillState="1">
      <items count="5">
        <item x="0"/>
        <item x="1"/>
        <item x="2"/>
        <item x="3"/>
        <item t="default"/>
      </items>
    </pivotField>
    <pivotField axis="axisRow" compact="0" allDrilled="1" outline="0" subtotalTop="0" showAll="0" dataSourceSort="1" defaultAttributeDrillState="1">
      <items count="4">
        <item x="0"/>
        <item x="1"/>
        <item x="2"/>
        <item t="default"/>
      </items>
    </pivotField>
    <pivotField compact="0" allDrilled="1" outline="0" subtotalTop="0" showAll="0" dataSourceSort="1" defaultAttributeDrillState="1"/>
    <pivotField compact="0" allDrilled="1" outline="0" subtotalTop="0" showAll="0" dataSourceSort="1" defaultAttributeDrillState="1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3">
    <field x="2"/>
    <field x="3"/>
    <field x="0"/>
  </rowFields>
  <rowItems count="23">
    <i>
      <x/>
      <x/>
      <x/>
    </i>
    <i r="2">
      <x v="1"/>
    </i>
    <i t="default" r="1">
      <x/>
    </i>
    <i r="1">
      <x v="1"/>
      <x/>
    </i>
    <i t="default" r="1">
      <x v="1"/>
    </i>
    <i t="default">
      <x/>
    </i>
    <i>
      <x v="1"/>
      <x/>
      <x/>
    </i>
    <i r="2">
      <x v="1"/>
    </i>
    <i t="default" r="1">
      <x/>
    </i>
    <i r="1">
      <x v="1"/>
      <x/>
    </i>
    <i t="default" r="1">
      <x v="1"/>
    </i>
    <i t="default">
      <x v="1"/>
    </i>
    <i>
      <x v="2"/>
      <x/>
      <x/>
    </i>
    <i t="default" r="1">
      <x/>
    </i>
    <i r="1">
      <x v="1"/>
      <x/>
    </i>
    <i r="2">
      <x v="1"/>
    </i>
    <i t="default" r="1">
      <x v="1"/>
    </i>
    <i t="default">
      <x v="2"/>
    </i>
    <i>
      <x v="3"/>
      <x v="2"/>
      <x/>
    </i>
    <i r="2">
      <x v="1"/>
    </i>
    <i t="default" r="1">
      <x v="2"/>
    </i>
    <i t="default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articipantes" fld="1" subtotal="count" baseField="0" baseItem="0"/>
    <dataField name="% del Grupo" fld="6" subtotal="count" baseField="0" baseItem="0" numFmtId="10">
      <extLst>
        <ext xmlns:x14="http://schemas.microsoft.com/office/spreadsheetml/2009/9/main" uri="{E15A36E0-9728-4e99-A89B-3F7291B0FE68}">
          <x14:dataField pivotShowAs="percentOfParentRow" sourceField="1" uniqueName="[__Xl3].[Measures].[Recuento de Cédula]"/>
        </ext>
      </extLst>
    </dataField>
    <dataField name="% del Total" fld="7" subtotal="count" showDataAs="percentOfTotal" baseField="0" baseItem="0" numFmtId="10">
      <extLst>
        <ext xmlns:x14="http://schemas.microsoft.com/office/spreadsheetml/2009/9/main" uri="{E15A36E0-9728-4e99-A89B-3F7291B0FE68}">
          <x14:dataField sourceField="1" uniqueName="[__Xl2].[Measures].[Recuento de Cédula]"/>
        </ext>
      </extLst>
    </dataField>
  </dataFields>
  <formats count="7">
    <format dxfId="66">
      <pivotArea grandRow="1" outline="0" collapsedLevelsAreSubtotals="1" fieldPosition="0"/>
    </format>
    <format dxfId="65">
      <pivotArea dataOnly="0" labelOnly="1" grandRow="1" outline="0" fieldPosition="0"/>
    </format>
    <format dxfId="64">
      <pivotArea grandRow="1" outline="0" collapsedLevelsAreSubtotals="1" fieldPosition="0"/>
    </format>
    <format dxfId="63">
      <pivotArea dataOnly="0" labelOnly="1" grandRow="1" outline="0" fieldPosition="0"/>
    </format>
    <format dxfId="62">
      <pivotArea dataOnly="0" labelOnly="1" outline="0" fieldPosition="0">
        <references count="1">
          <reference field="4294967294" count="2">
            <x v="0"/>
            <x v="2"/>
          </reference>
        </references>
      </pivotArea>
    </format>
    <format dxfId="61">
      <pivotArea outline="0" fieldPosition="0">
        <references count="1">
          <reference field="4294967294" count="1">
            <x v="1"/>
          </reference>
        </references>
      </pivotArea>
    </format>
    <format dxfId="60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</format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% del Grupo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Medium2" showRowHeaders="0" showColHeaders="1" showRowStripes="0" showColStripes="0" showLastColumn="1"/>
  <rowHierarchiesUsage count="3">
    <rowHierarchyUsage hierarchyUsage="52"/>
    <rowHierarchyUsage hierarchyUsage="50"/>
    <rowHierarchyUsage hierarchyUsage="5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Libro1!Finalizacion">
        <x15:activeTabTopLevelEntity name="[Finalizacion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13.xml><?xml version="1.0" encoding="utf-8"?>
<pivotTableDefinition xmlns="http://schemas.openxmlformats.org/spreadsheetml/2006/main" name="genero-1" cacheId="45" applyNumberFormats="0" applyBorderFormats="0" applyFontFormats="0" applyPatternFormats="0" applyAlignmentFormats="0" applyWidthHeightFormats="1" dataCaption="Valores" updatedVersion="7" minRefreshableVersion="3" subtotalHiddenItems="1" itemPrintTitles="1" createdVersion="7" indent="0" compact="0" compactData="0" multipleFieldFilters="0">
  <location ref="C4:F7" firstHeaderRow="0" firstDataRow="1" firstDataCol="1"/>
  <pivotFields count="6">
    <pivotField name="Estatus de Avance" axis="axisRow" compact="0" allDrilled="1" outline="0" subtotalTop="0" showAll="0" defaultAttributeDrillState="1">
      <items count="3">
        <item s="1" x="1"/>
        <item s="1" x="0"/>
        <item t="default"/>
      </items>
    </pivotField>
    <pivotField dataField="1" compact="0" outline="0" subtotalTop="0" showAll="0" defaultSubtotal="0"/>
    <pivotField compact="0" allDrilled="1" outline="0" subtotalTop="0" showAll="0" dataSourceSort="1" defaultAttributeDrillState="1"/>
    <pivotField compact="0" allDrilled="1" outline="0" subtotalTop="0" showAll="0" dataSourceSort="1" defaultAttributeDrillState="1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articipantes" fld="1" subtotal="count" baseField="0" baseItem="0"/>
    <dataField name="% del Grupo" fld="4" subtotal="count" baseField="0" baseItem="0" numFmtId="10">
      <extLst>
        <ext xmlns:x14="http://schemas.microsoft.com/office/spreadsheetml/2009/9/main" uri="{E15A36E0-9728-4e99-A89B-3F7291B0FE68}">
          <x14:dataField pivotShowAs="percentOfParentRow" sourceField="1" uniqueName="[__Xl3].[Measures].[Recuento de Cédula]"/>
        </ext>
      </extLst>
    </dataField>
    <dataField name="% del Total" fld="5" subtotal="count" showDataAs="percentOfTotal" baseField="0" baseItem="0" numFmtId="10">
      <extLst>
        <ext xmlns:x14="http://schemas.microsoft.com/office/spreadsheetml/2009/9/main" uri="{E15A36E0-9728-4e99-A89B-3F7291B0FE68}">
          <x14:dataField sourceField="1" uniqueName="[__Xl2].[Measures].[Recuento de Cédula]"/>
        </ext>
      </extLst>
    </dataField>
  </dataFields>
  <formats count="7">
    <format dxfId="73">
      <pivotArea dataOnly="0" labelOnly="1" outline="0" fieldPosition="0">
        <references count="1">
          <reference field="4294967294" count="2">
            <x v="0"/>
            <x v="2"/>
          </reference>
        </references>
      </pivotArea>
    </format>
    <format dxfId="72">
      <pivotArea grandRow="1" outline="0" collapsedLevelsAreSubtotals="1" fieldPosition="0"/>
    </format>
    <format dxfId="71">
      <pivotArea dataOnly="0" labelOnly="1" grandRow="1" outline="0" fieldPosition="0"/>
    </format>
    <format dxfId="70">
      <pivotArea grandRow="1" outline="0" collapsedLevelsAreSubtotals="1" fieldPosition="0"/>
    </format>
    <format dxfId="69">
      <pivotArea dataOnly="0" labelOnly="1" grandRow="1" outline="0" fieldPosition="0"/>
    </format>
    <format dxfId="68">
      <pivotArea outline="0" fieldPosition="0">
        <references count="1">
          <reference field="4294967294" count="1">
            <x v="1"/>
          </reference>
        </references>
      </pivotArea>
    </format>
    <format dxfId="67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</format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% del Grupo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Medium2" showRowHeaders="0" showColHeaders="1" showRowStripes="0" showColStripes="0" showLastColumn="1"/>
  <rowHierarchiesUsage count="1">
    <rowHierarchyUsage hierarchyUsage="5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Libro1!Finalizacion">
        <x15:activeTabTopLevelEntity name="[Finalizacion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14.xml><?xml version="1.0" encoding="utf-8"?>
<pivotTableDefinition xmlns="http://schemas.openxmlformats.org/spreadsheetml/2006/main" name="TablaDinámica4" cacheId="46" applyNumberFormats="0" applyBorderFormats="0" applyFontFormats="0" applyPatternFormats="0" applyAlignmentFormats="0" applyWidthHeightFormats="1" dataCaption="Valores" updatedVersion="7" minRefreshableVersion="3" subtotalHiddenItems="1" itemPrintTitles="1" createdVersion="7" indent="0" compact="0" compactData="0" multipleFieldFilters="0">
  <location ref="H4:L14" firstHeaderRow="0" firstDataRow="1" firstDataCol="2"/>
  <pivotFields count="7">
    <pivotField axis="axisRow" compact="0" allDrilled="1" outline="0" subtotalTop="0" showAll="0" dataSourceSort="1" defaultAttributeDrillState="1">
      <items count="4">
        <item x="0"/>
        <item x="1"/>
        <item x="2"/>
        <item t="default"/>
      </items>
    </pivotField>
    <pivotField name="Estatus de Avance" axis="axisRow" compact="0" allDrilled="1" outline="0" subtotalTop="0" showAll="0" defaultAttributeDrillState="1">
      <items count="3">
        <item s="1" x="1"/>
        <item s="1" x="0"/>
        <item t="default"/>
      </items>
    </pivotField>
    <pivotField dataField="1" compact="0" outline="0" subtotalTop="0" showAll="0" defaultSubtotal="0"/>
    <pivotField compact="0" allDrilled="1" outline="0" subtotalTop="0" showAll="0" dataSourceSort="1" defaultAttributeDrillState="1"/>
    <pivotField compact="0" allDrilled="1" outline="0" subtotalTop="0" showAll="0" dataSourceSort="1" defaultAttributeDrillState="1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2">
    <field x="0"/>
    <field x="1"/>
  </rowFields>
  <rowItems count="10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articipantes" fld="2" subtotal="count" baseField="0" baseItem="0"/>
    <dataField name="% del Grupo" fld="5" subtotal="count" baseField="1" baseItem="0" numFmtId="10">
      <extLst>
        <ext xmlns:x14="http://schemas.microsoft.com/office/spreadsheetml/2009/9/main" uri="{E15A36E0-9728-4e99-A89B-3F7291B0FE68}">
          <x14:dataField pivotShowAs="percentOfParentRow" sourceField="2" uniqueName="[__Xl3].[Measures].[Recuento de Cédula]"/>
        </ext>
      </extLst>
    </dataField>
    <dataField name="% del Total" fld="6" subtotal="count" showDataAs="percentOfTotal" baseField="1" baseItem="0" numFmtId="10">
      <extLst>
        <ext xmlns:x14="http://schemas.microsoft.com/office/spreadsheetml/2009/9/main" uri="{E15A36E0-9728-4e99-A89B-3F7291B0FE68}">
          <x14:dataField sourceField="2" uniqueName="[__Xl2].[Measures].[Recuento de Cédula]"/>
        </ext>
      </extLst>
    </dataField>
  </dataFields>
  <formats count="7">
    <format dxfId="80">
      <pivotArea dataOnly="0" labelOnly="1" outline="0" fieldPosition="0">
        <references count="1">
          <reference field="4294967294" count="2">
            <x v="0"/>
            <x v="2"/>
          </reference>
        </references>
      </pivotArea>
    </format>
    <format dxfId="79">
      <pivotArea grandRow="1" outline="0" collapsedLevelsAreSubtotals="1" fieldPosition="0"/>
    </format>
    <format dxfId="78">
      <pivotArea dataOnly="0" labelOnly="1" grandRow="1" outline="0" fieldPosition="0"/>
    </format>
    <format dxfId="77">
      <pivotArea grandRow="1" outline="0" collapsedLevelsAreSubtotals="1" fieldPosition="0"/>
    </format>
    <format dxfId="76">
      <pivotArea dataOnly="0" labelOnly="1" grandRow="1" outline="0" fieldPosition="0"/>
    </format>
    <format dxfId="75">
      <pivotArea outline="0" fieldPosition="0">
        <references count="1">
          <reference field="4294967294" count="1">
            <x v="1"/>
          </reference>
        </references>
      </pivotArea>
    </format>
    <format dxfId="74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</format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% del Grupo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Medium2" showRowHeaders="0" showColHeaders="1" showRowStripes="0" showColStripes="0" showLastColumn="1"/>
  <rowHierarchiesUsage count="2">
    <rowHierarchyUsage hierarchyUsage="50"/>
    <rowHierarchyUsage hierarchyUsage="5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Libro1!Finalizacion">
        <x15:activeTabTopLevelEntity name="[Finalizacion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15.xml><?xml version="1.0" encoding="utf-8"?>
<pivotTableDefinition xmlns="http://schemas.openxmlformats.org/spreadsheetml/2006/main" name="escolaridad-genero-1" cacheId="44" applyNumberFormats="0" applyBorderFormats="0" applyFontFormats="0" applyPatternFormats="0" applyAlignmentFormats="0" applyWidthHeightFormats="1" dataCaption="Valores" updatedVersion="7" minRefreshableVersion="3" subtotalHiddenItems="1" colGrandTotals="0" itemPrintTitles="1" createdVersion="7" indent="0" compact="0" compactData="0" multipleFieldFilters="0">
  <location ref="N4:S40" firstHeaderRow="0" firstDataRow="1" firstDataCol="3"/>
  <pivotFields count="8">
    <pivotField name="Estatus de Avance" axis="axisRow" compact="0" allDrilled="1" outline="0" subtotalTop="0" showAll="0" defaultAttributeDrillState="1">
      <items count="3">
        <item s="1" x="0"/>
        <item s="1" x="1"/>
        <item t="default"/>
      </items>
    </pivotField>
    <pivotField dataField="1" compact="0" outline="0" subtotalTop="0" showAll="0" defaultSubtotal="0"/>
    <pivotField axis="axisRow" compact="0" allDrilled="1" outline="0" subtotalTop="0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allDrilled="1" outline="0" subtotalTop="0" showAll="0" dataSourceSort="1" defaultAttributeDrillState="1">
      <items count="4">
        <item x="0"/>
        <item x="1"/>
        <item x="2"/>
        <item t="default"/>
      </items>
    </pivotField>
    <pivotField compact="0" allDrilled="1" outline="0" subtotalTop="0" showAll="0" dataSourceSort="1" defaultAttributeDrillState="1"/>
    <pivotField compact="0" allDrilled="1" outline="0" subtotalTop="0" showAll="0" dataSourceSort="1" defaultAttributeDrillState="1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3">
    <field x="2"/>
    <field x="3"/>
    <field x="0"/>
  </rowFields>
  <rowItems count="36">
    <i>
      <x/>
      <x/>
      <x/>
    </i>
    <i t="default" r="1">
      <x/>
    </i>
    <i r="1">
      <x v="1"/>
      <x/>
    </i>
    <i r="2">
      <x v="1"/>
    </i>
    <i t="default" r="1">
      <x v="1"/>
    </i>
    <i t="default">
      <x/>
    </i>
    <i>
      <x v="1"/>
      <x/>
      <x/>
    </i>
    <i t="default" r="1">
      <x/>
    </i>
    <i r="1">
      <x v="1"/>
      <x/>
    </i>
    <i t="default" r="1">
      <x v="1"/>
    </i>
    <i t="default">
      <x v="1"/>
    </i>
    <i>
      <x v="2"/>
      <x/>
      <x/>
    </i>
    <i r="2">
      <x v="1"/>
    </i>
    <i t="default" r="1">
      <x/>
    </i>
    <i r="1">
      <x v="1"/>
      <x/>
    </i>
    <i t="default" r="1">
      <x v="1"/>
    </i>
    <i t="default">
      <x v="2"/>
    </i>
    <i>
      <x v="3"/>
      <x v="1"/>
      <x/>
    </i>
    <i t="default" r="1">
      <x v="1"/>
    </i>
    <i t="default">
      <x v="3"/>
    </i>
    <i>
      <x v="4"/>
      <x/>
      <x/>
    </i>
    <i t="default" r="1">
      <x/>
    </i>
    <i r="1">
      <x v="1"/>
      <x/>
    </i>
    <i t="default" r="1">
      <x v="1"/>
    </i>
    <i t="default">
      <x v="4"/>
    </i>
    <i>
      <x v="5"/>
      <x/>
      <x/>
    </i>
    <i r="2">
      <x v="1"/>
    </i>
    <i t="default" r="1">
      <x/>
    </i>
    <i r="1">
      <x v="1"/>
      <x/>
    </i>
    <i t="default" r="1">
      <x v="1"/>
    </i>
    <i t="default">
      <x v="5"/>
    </i>
    <i>
      <x v="6"/>
      <x v="2"/>
      <x/>
    </i>
    <i r="2">
      <x v="1"/>
    </i>
    <i t="default" r="1">
      <x v="2"/>
    </i>
    <i t="default"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articipantes" fld="1" subtotal="count" baseField="0" baseItem="0"/>
    <dataField name="% del Grupo" fld="6" subtotal="count" baseField="0" baseItem="0" numFmtId="10">
      <extLst>
        <ext xmlns:x14="http://schemas.microsoft.com/office/spreadsheetml/2009/9/main" uri="{E15A36E0-9728-4e99-A89B-3F7291B0FE68}">
          <x14:dataField pivotShowAs="percentOfParentRow" sourceField="1" uniqueName="[__Xl2].[Measures].[Recuento de Cédula]"/>
        </ext>
      </extLst>
    </dataField>
    <dataField name="% del Total" fld="7" subtotal="count" showDataAs="percentOfTotal" baseField="0" baseItem="1" numFmtId="10">
      <extLst>
        <ext xmlns:x14="http://schemas.microsoft.com/office/spreadsheetml/2009/9/main" uri="{E15A36E0-9728-4e99-A89B-3F7291B0FE68}">
          <x14:dataField sourceField="1" uniqueName="[__Xl3].[Measures].[Recuento de Cédula]"/>
        </ext>
      </extLst>
    </dataField>
  </dataFields>
  <formats count="6">
    <format dxfId="86">
      <pivotArea grandRow="1" outline="0" collapsedLevelsAreSubtotals="1" fieldPosition="0"/>
    </format>
    <format dxfId="85">
      <pivotArea dataOnly="0" labelOnly="1" grandRow="1" outline="0" fieldPosition="0"/>
    </format>
    <format dxfId="84">
      <pivotArea grandRow="1" outline="0" collapsedLevelsAreSubtotals="1" fieldPosition="0"/>
    </format>
    <format dxfId="83">
      <pivotArea dataOnly="0" labelOnly="1" grandRow="1" outline="0" fieldPosition="0"/>
    </format>
    <format dxfId="82">
      <pivotArea outline="0" fieldPosition="0">
        <references count="1">
          <reference field="4294967294" count="1">
            <x v="2"/>
          </reference>
        </references>
      </pivotArea>
    </format>
    <format dxfId="8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% del Grupo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Medium2" showRowHeaders="0" showColHeaders="1" showRowStripes="0" showColStripes="0" showLastColumn="1"/>
  <rowHierarchiesUsage count="3">
    <rowHierarchyUsage hierarchyUsage="51"/>
    <rowHierarchyUsage hierarchyUsage="50"/>
    <rowHierarchyUsage hierarchyUsage="5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Libro1!Finalizacion">
        <x15:activeTabTopLevelEntity name="[Finalizacion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16.xml><?xml version="1.0" encoding="utf-8"?>
<pivotTableDefinition xmlns="http://schemas.openxmlformats.org/spreadsheetml/2006/main" name="genero-todos-1" cacheId="41" applyNumberFormats="0" applyBorderFormats="0" applyFontFormats="0" applyPatternFormats="0" applyAlignmentFormats="0" applyWidthHeightFormats="1" dataCaption="Valores" updatedVersion="7" minRefreshableVersion="3" subtotalHiddenItems="1" itemPrintTitles="1" createdVersion="7" indent="0" compact="0" compactData="0" multipleFieldFilters="0">
  <location ref="N4:R17" firstHeaderRow="0" firstDataRow="1" firstDataCol="2"/>
  <pivotFields count="8">
    <pivotField axis="axisRow" compact="0" allDrilled="1" outline="0" subtotalTop="0" showAll="0" dataSourceSort="1" defaultAttributeDrillState="1">
      <items count="4">
        <item x="0"/>
        <item x="1"/>
        <item x="2"/>
        <item t="default"/>
      </items>
    </pivotField>
    <pivotField name="Estatus de Avance" compact="0" allDrilled="1" outline="0" subtotalTop="0" showAll="0" defaultAttributeDrillState="1">
      <items count="4">
        <item x="2"/>
        <item x="0"/>
        <item x="1"/>
        <item t="default"/>
      </items>
    </pivotField>
    <pivotField dataField="1" compact="0" outline="0" subtotalTop="0" showAll="0" defaultSubtotal="0"/>
    <pivotField axis="axisRow" compact="0" allDrilled="1" outline="0" subtotalTop="0" showAll="0" dataSourceSort="1" defaultAttributeDrillState="1">
      <items count="5">
        <item s="1" x="0"/>
        <item s="1" x="1"/>
        <item s="1" x="2"/>
        <item s="1" x="3"/>
        <item t="default"/>
      </items>
    </pivotField>
    <pivotField compact="0" allDrilled="1" outline="0" subtotalTop="0" showAll="0" dataSourceSort="1" defaultAttributeDrillState="1"/>
    <pivotField compact="0" allDrilled="1" outline="0" subtotalTop="0" showAll="0" dataSourceSort="1" defaultAttributeDrillState="1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2">
    <field x="3"/>
    <field x="0"/>
  </rowFields>
  <rowItems count="13">
    <i>
      <x/>
      <x/>
    </i>
    <i r="1">
      <x v="1"/>
    </i>
    <i r="1">
      <x v="2"/>
    </i>
    <i t="default">
      <x/>
    </i>
    <i>
      <x v="1"/>
      <x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articipantes" fld="2" subtotal="count" baseField="0" baseItem="0"/>
    <dataField name="% del Grupo" fld="6" subtotal="count" baseField="3" baseItem="1" numFmtId="10">
      <extLst>
        <ext xmlns:x14="http://schemas.microsoft.com/office/spreadsheetml/2009/9/main" uri="{E15A36E0-9728-4e99-A89B-3F7291B0FE68}">
          <x14:dataField pivotShowAs="percentOfParentRow" sourceField="2" uniqueName="[__Xl3].[Measures].[Recuento de Cédula]"/>
        </ext>
      </extLst>
    </dataField>
    <dataField name="% del Total" fld="7" subtotal="count" showDataAs="percentOfTotal" baseField="1" baseItem="0" numFmtId="10">
      <extLst>
        <ext xmlns:x14="http://schemas.microsoft.com/office/spreadsheetml/2009/9/main" uri="{E15A36E0-9728-4e99-A89B-3F7291B0FE68}">
          <x14:dataField sourceField="2" uniqueName="[__Xl2].[Measures].[Recuento de Cédula]"/>
        </ext>
      </extLst>
    </dataField>
  </dataFields>
  <formats count="7">
    <format dxfId="21">
      <pivotArea grandRow="1" outline="0" collapsedLevelsAreSubtotals="1" fieldPosition="0"/>
    </format>
    <format dxfId="20">
      <pivotArea dataOnly="0" labelOnly="1" grandRow="1" outline="0" fieldPosition="0"/>
    </format>
    <format dxfId="19">
      <pivotArea grandRow="1" outline="0" collapsedLevelsAreSubtotals="1" fieldPosition="0"/>
    </format>
    <format dxfId="18">
      <pivotArea dataOnly="0" labelOnly="1" grandRow="1" outline="0" fieldPosition="0"/>
    </format>
    <format dxfId="17">
      <pivotArea outline="0" fieldPosition="0">
        <references count="1">
          <reference field="4294967294" count="1">
            <x v="1"/>
          </reference>
        </references>
      </pivotArea>
    </format>
    <format dxfId="16">
      <pivotArea field="3" type="button" dataOnly="0" labelOnly="1" outline="0" axis="axisRow" fieldPosition="0"/>
    </format>
    <format dxfId="1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% del Grupo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Medium7" showRowHeaders="0" showColHeaders="1" showRowStripes="0" showColStripes="0" showLastColumn="1"/>
  <rowHierarchiesUsage count="2">
    <rowHierarchyUsage hierarchyUsage="57"/>
    <rowHierarchyUsage hierarchyUsage="5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Libro1!Finalizacion">
        <x15:activeTabTopLevelEntity name="[Finalizacion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17.xml><?xml version="1.0" encoding="utf-8"?>
<pivotTableDefinition xmlns="http://schemas.openxmlformats.org/spreadsheetml/2006/main" name="edad-genero-todos" cacheId="36" applyNumberFormats="0" applyBorderFormats="0" applyFontFormats="0" applyPatternFormats="0" applyAlignmentFormats="0" applyWidthHeightFormats="1" dataCaption="Valores" updatedVersion="7" minRefreshableVersion="3" subtotalHiddenItems="1" itemPrintTitles="1" createdVersion="7" indent="0" compact="0" compactData="0" multipleFieldFilters="0">
  <location ref="AH4:AM28" firstHeaderRow="0" firstDataRow="1" firstDataCol="3"/>
  <pivotFields count="9">
    <pivotField name="Estatus de Avance" compact="0" allDrilled="1" outline="0" subtotalTop="0" showAll="0" defaultAttributeDrillState="1">
      <items count="4">
        <item x="2"/>
        <item x="0"/>
        <item x="1"/>
        <item t="default"/>
      </items>
    </pivotField>
    <pivotField dataField="1" compact="0" outline="0" subtotalTop="0" showAll="0" defaultSubtotal="0"/>
    <pivotField axis="axisRow" compact="0" allDrilled="1" outline="0" subtotalTop="0" showAll="0" dataSourceSort="1" defaultAttributeDrillState="1">
      <items count="5">
        <item s="1" x="0"/>
        <item s="1" x="1"/>
        <item s="1" x="2"/>
        <item s="1" x="3"/>
        <item t="default"/>
      </items>
    </pivotField>
    <pivotField axis="axisRow" compact="0" allDrilled="1" outline="0" subtotalTop="0" showAll="0" dataSourceSort="1" defaultAttributeDrillState="1">
      <items count="5">
        <item x="0"/>
        <item x="1"/>
        <item x="2"/>
        <item x="3"/>
        <item t="default"/>
      </items>
    </pivotField>
    <pivotField axis="axisRow" compact="0" allDrilled="1" outline="0" subtotalTop="0" showAll="0" dataSourceSort="1" defaultAttributeDrillState="1">
      <items count="4">
        <item x="0"/>
        <item x="1"/>
        <item x="2"/>
        <item t="default"/>
      </items>
    </pivotField>
    <pivotField compact="0" allDrilled="1" outline="0" subtotalTop="0" showAll="0" dataSourceSort="1" defaultAttributeDrillState="1"/>
    <pivotField compact="0" allDrilled="1" outline="0" subtotalTop="0" showAll="0" dataSourceSort="1" defaultAttributeDrillState="1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3">
    <field x="3"/>
    <field x="4"/>
    <field x="2"/>
  </rowFields>
  <rowItems count="24">
    <i>
      <x/>
      <x/>
      <x/>
    </i>
    <i r="2">
      <x v="1"/>
    </i>
    <i t="default" r="1">
      <x/>
    </i>
    <i r="1">
      <x v="1"/>
      <x v="1"/>
    </i>
    <i t="default" r="1">
      <x v="1"/>
    </i>
    <i t="default">
      <x/>
    </i>
    <i>
      <x v="1"/>
      <x/>
      <x v="2"/>
    </i>
    <i r="2">
      <x v="1"/>
    </i>
    <i r="2">
      <x v="3"/>
    </i>
    <i t="default" r="1">
      <x/>
    </i>
    <i r="1">
      <x v="1"/>
      <x v="2"/>
    </i>
    <i r="2">
      <x v="1"/>
    </i>
    <i r="2">
      <x v="3"/>
    </i>
    <i t="default" r="1">
      <x v="1"/>
    </i>
    <i t="default">
      <x v="1"/>
    </i>
    <i>
      <x v="2"/>
      <x/>
      <x v="2"/>
    </i>
    <i t="default" r="1">
      <x/>
    </i>
    <i r="1">
      <x v="1"/>
      <x v="2"/>
    </i>
    <i t="default" r="1">
      <x v="1"/>
    </i>
    <i t="default">
      <x v="2"/>
    </i>
    <i>
      <x v="3"/>
      <x v="2"/>
      <x v="2"/>
    </i>
    <i t="default" r="1">
      <x v="2"/>
    </i>
    <i t="default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articipantes" fld="1" subtotal="count" baseField="0" baseItem="0"/>
    <dataField name="% del Grupo" fld="7" subtotal="count" baseField="2" baseItem="0" numFmtId="10">
      <extLst>
        <ext xmlns:x14="http://schemas.microsoft.com/office/spreadsheetml/2009/9/main" uri="{E15A36E0-9728-4e99-A89B-3F7291B0FE68}">
          <x14:dataField pivotShowAs="percentOfParentRow" sourceField="1" uniqueName="[__Xl3].[Measures].[Recuento de Cédula]"/>
        </ext>
      </extLst>
    </dataField>
    <dataField name="% del Total" fld="8" subtotal="count" showDataAs="percentOfTotal" baseField="0" baseItem="0" numFmtId="10">
      <extLst>
        <ext xmlns:x14="http://schemas.microsoft.com/office/spreadsheetml/2009/9/main" uri="{E15A36E0-9728-4e99-A89B-3F7291B0FE68}">
          <x14:dataField sourceField="1" uniqueName="[__Xl2].[Measures].[Recuento de Cédula]"/>
        </ext>
      </extLst>
    </dataField>
  </dataFields>
  <formats count="6">
    <format dxfId="27">
      <pivotArea dataOnly="0" labelOnly="1" outline="0" fieldPosition="0">
        <references count="1">
          <reference field="4294967294" count="2">
            <x v="0"/>
            <x v="2"/>
          </reference>
        </references>
      </pivotArea>
    </format>
    <format dxfId="26">
      <pivotArea grandRow="1" outline="0" collapsedLevelsAreSubtotals="1" fieldPosition="0"/>
    </format>
    <format dxfId="25">
      <pivotArea dataOnly="0" labelOnly="1" grandRow="1" outline="0" fieldPosition="0"/>
    </format>
    <format dxfId="24">
      <pivotArea grandRow="1" outline="0" collapsedLevelsAreSubtotals="1" fieldPosition="0"/>
    </format>
    <format dxfId="23">
      <pivotArea dataOnly="0" labelOnly="1" grandRow="1" outline="0" fieldPosition="0"/>
    </format>
    <format dxfId="22">
      <pivotArea outline="0" fieldPosition="0">
        <references count="1">
          <reference field="4294967294" count="1">
            <x v="1"/>
          </reference>
        </references>
      </pivotArea>
    </format>
  </format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% del Grupo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Medium7" showRowHeaders="0" showColHeaders="1" showRowStripes="0" showColStripes="0" showLastColumn="1"/>
  <rowHierarchiesUsage count="3">
    <rowHierarchyUsage hierarchyUsage="52"/>
    <rowHierarchyUsage hierarchyUsage="50"/>
    <rowHierarchyUsage hierarchyUsage="5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Libro1!Finalizacion">
        <x15:activeTabTopLevelEntity name="[Finalizacion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18.xml><?xml version="1.0" encoding="utf-8"?>
<pivotTableDefinition xmlns="http://schemas.openxmlformats.org/spreadsheetml/2006/main" name="escolaridad-genero-todos" cacheId="38" applyNumberFormats="0" applyBorderFormats="0" applyFontFormats="0" applyPatternFormats="0" applyAlignmentFormats="0" applyWidthHeightFormats="1" dataCaption="Valores" updatedVersion="7" minRefreshableVersion="3" subtotalHiddenItems="1" itemPrintTitles="1" createdVersion="7" indent="0" compact="0" compactData="0" multipleFieldFilters="0">
  <location ref="T4:Y42" firstHeaderRow="0" firstDataRow="1" firstDataCol="3"/>
  <pivotFields count="9">
    <pivotField name="Estatus de Avance" compact="0" allDrilled="1" outline="0" subtotalTop="0" showAll="0" defaultAttributeDrillState="1">
      <items count="4">
        <item x="2"/>
        <item x="0"/>
        <item x="1"/>
        <item t="default"/>
      </items>
    </pivotField>
    <pivotField dataField="1" compact="0" outline="0" subtotalTop="0" showAll="0" defaultSubtotal="0"/>
    <pivotField axis="axisRow" compact="0" allDrilled="1" outline="0" subtotalTop="0" showAll="0" dataSourceSort="1" defaultAttributeDrillState="1">
      <items count="5">
        <item s="1" x="0"/>
        <item s="1" x="1"/>
        <item s="1" x="2"/>
        <item s="1" x="3"/>
        <item t="default"/>
      </items>
    </pivotField>
    <pivotField axis="axisRow" compact="0" allDrilled="1" outline="0" subtotalTop="0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allDrilled="1" outline="0" subtotalTop="0" showAll="0" dataSourceSort="1" defaultAttributeDrillState="1">
      <items count="4">
        <item x="0"/>
        <item x="1"/>
        <item x="2"/>
        <item t="default"/>
      </items>
    </pivotField>
    <pivotField compact="0" allDrilled="1" outline="0" subtotalTop="0" showAll="0" dataSourceSort="1" defaultAttributeDrillState="1"/>
    <pivotField compact="0" allDrilled="1" outline="0" subtotalTop="0" showAll="0" dataSourceSort="1" defaultAttributeDrillState="1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3">
    <field x="3"/>
    <field x="4"/>
    <field x="2"/>
  </rowFields>
  <rowItems count="38">
    <i>
      <x/>
      <x/>
      <x/>
    </i>
    <i t="default" r="1">
      <x/>
    </i>
    <i r="1">
      <x v="1"/>
      <x/>
    </i>
    <i t="default" r="1">
      <x v="1"/>
    </i>
    <i t="default">
      <x/>
    </i>
    <i>
      <x v="1"/>
      <x/>
      <x/>
    </i>
    <i t="default" r="1">
      <x/>
    </i>
    <i r="1">
      <x v="1"/>
      <x/>
    </i>
    <i t="default" r="1">
      <x v="1"/>
    </i>
    <i t="default">
      <x v="1"/>
    </i>
    <i>
      <x v="2"/>
      <x/>
      <x v="1"/>
    </i>
    <i t="default" r="1">
      <x/>
    </i>
    <i r="1">
      <x v="1"/>
      <x/>
    </i>
    <i r="2">
      <x v="1"/>
    </i>
    <i r="2">
      <x v="2"/>
    </i>
    <i t="default" r="1">
      <x v="1"/>
    </i>
    <i t="default">
      <x v="2"/>
    </i>
    <i>
      <x v="3"/>
      <x v="1"/>
      <x v="1"/>
    </i>
    <i t="default" r="1">
      <x v="1"/>
    </i>
    <i t="default">
      <x v="3"/>
    </i>
    <i>
      <x v="4"/>
      <x/>
      <x v="1"/>
    </i>
    <i t="default" r="1">
      <x/>
    </i>
    <i r="1">
      <x v="1"/>
      <x v="1"/>
    </i>
    <i t="default" r="1">
      <x v="1"/>
    </i>
    <i t="default">
      <x v="4"/>
    </i>
    <i>
      <x v="5"/>
      <x/>
      <x/>
    </i>
    <i r="2">
      <x v="3"/>
    </i>
    <i r="2">
      <x v="1"/>
    </i>
    <i r="2">
      <x v="2"/>
    </i>
    <i t="default" r="1">
      <x/>
    </i>
    <i r="1">
      <x v="1"/>
      <x v="1"/>
    </i>
    <i r="2">
      <x v="2"/>
    </i>
    <i t="default" r="1">
      <x v="1"/>
    </i>
    <i t="default">
      <x v="5"/>
    </i>
    <i>
      <x v="6"/>
      <x v="2"/>
      <x/>
    </i>
    <i t="default" r="1">
      <x v="2"/>
    </i>
    <i t="default"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articipantes" fld="1" subtotal="count" baseField="0" baseItem="0"/>
    <dataField name="% del Grupo" fld="7" subtotal="count" baseField="2" baseItem="0" numFmtId="10">
      <extLst>
        <ext xmlns:x14="http://schemas.microsoft.com/office/spreadsheetml/2009/9/main" uri="{E15A36E0-9728-4e99-A89B-3F7291B0FE68}">
          <x14:dataField pivotShowAs="percentOfParentRow" sourceField="1" uniqueName="[__Xl3].[Measures].[Recuento de Cédula]"/>
        </ext>
      </extLst>
    </dataField>
    <dataField name="% del Total" fld="8" subtotal="count" showDataAs="percentOfTotal" baseField="0" baseItem="0" numFmtId="10">
      <extLst>
        <ext xmlns:x14="http://schemas.microsoft.com/office/spreadsheetml/2009/9/main" uri="{E15A36E0-9728-4e99-A89B-3F7291B0FE68}">
          <x14:dataField sourceField="1" uniqueName="[__Xl2].[Measures].[Recuento de Cédula]"/>
        </ext>
      </extLst>
    </dataField>
  </dataFields>
  <formats count="6">
    <format dxfId="33">
      <pivotArea dataOnly="0" labelOnly="1" outline="0" fieldPosition="0">
        <references count="1">
          <reference field="4294967294" count="2">
            <x v="0"/>
            <x v="2"/>
          </reference>
        </references>
      </pivotArea>
    </format>
    <format dxfId="32">
      <pivotArea grandRow="1" outline="0" collapsedLevelsAreSubtotals="1" fieldPosition="0"/>
    </format>
    <format dxfId="31">
      <pivotArea dataOnly="0" labelOnly="1" grandRow="1" outline="0" fieldPosition="0"/>
    </format>
    <format dxfId="30">
      <pivotArea grandRow="1" outline="0" collapsedLevelsAreSubtotals="1" fieldPosition="0"/>
    </format>
    <format dxfId="29">
      <pivotArea dataOnly="0" labelOnly="1" grandRow="1" outline="0" fieldPosition="0"/>
    </format>
    <format dxfId="28">
      <pivotArea outline="0" fieldPosition="0">
        <references count="1">
          <reference field="4294967294" count="1">
            <x v="1"/>
          </reference>
        </references>
      </pivotArea>
    </format>
  </format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% del Grupo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Medium7" showRowHeaders="0" showColHeaders="1" showRowStripes="0" showColStripes="0" showLastColumn="1"/>
  <rowHierarchiesUsage count="3">
    <rowHierarchyUsage hierarchyUsage="51"/>
    <rowHierarchyUsage hierarchyUsage="50"/>
    <rowHierarchyUsage hierarchyUsage="5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Libro1!Finalizacion">
        <x15:activeTabTopLevelEntity name="[Finalizacion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19.xml><?xml version="1.0" encoding="utf-8"?>
<pivotTableDefinition xmlns="http://schemas.openxmlformats.org/spreadsheetml/2006/main" name="edad-genero-todos-1" cacheId="37" applyNumberFormats="0" applyBorderFormats="0" applyFontFormats="0" applyPatternFormats="0" applyAlignmentFormats="0" applyWidthHeightFormats="1" dataCaption="Valores" updatedVersion="7" minRefreshableVersion="3" subtotalHiddenItems="1" itemPrintTitles="1" createdVersion="7" indent="0" compact="0" compactData="0" multipleFieldFilters="0">
  <location ref="AO4:AT29" firstHeaderRow="0" firstDataRow="1" firstDataCol="3"/>
  <pivotFields count="9">
    <pivotField name="Estatus de Avance" compact="0" allDrilled="1" outline="0" subtotalTop="0" showAll="0" defaultAttributeDrillState="1">
      <items count="4">
        <item x="2"/>
        <item x="0"/>
        <item x="1"/>
        <item t="default"/>
      </items>
    </pivotField>
    <pivotField dataField="1" compact="0" outline="0" subtotalTop="0" showAll="0" defaultSubtotal="0"/>
    <pivotField axis="axisRow" compact="0" allDrilled="1" outline="0" subtotalTop="0" showAll="0" dataSourceSort="1" defaultAttributeDrillState="1">
      <items count="5">
        <item s="1" x="0"/>
        <item s="1" x="1"/>
        <item s="1" x="2"/>
        <item s="1" x="3"/>
        <item t="default"/>
      </items>
    </pivotField>
    <pivotField axis="axisRow" compact="0" allDrilled="1" outline="0" subtotalTop="0" showAll="0" dataSourceSort="1" defaultAttributeDrillState="1">
      <items count="5">
        <item x="0"/>
        <item x="1"/>
        <item x="2"/>
        <item x="3"/>
        <item t="default"/>
      </items>
    </pivotField>
    <pivotField axis="axisRow" compact="0" allDrilled="1" outline="0" subtotalTop="0" showAll="0" dataSourceSort="1" defaultAttributeDrillState="1">
      <items count="4">
        <item x="0"/>
        <item x="1"/>
        <item x="2"/>
        <item t="default"/>
      </items>
    </pivotField>
    <pivotField compact="0" allDrilled="1" outline="0" subtotalTop="0" showAll="0" dataSourceSort="1" defaultAttributeDrillState="1"/>
    <pivotField compact="0" allDrilled="1" outline="0" subtotalTop="0" showAll="0" dataSourceSort="1" defaultAttributeDrillState="1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3">
    <field x="2"/>
    <field x="4"/>
    <field x="3"/>
  </rowFields>
  <rowItems count="25">
    <i>
      <x/>
      <x/>
      <x/>
    </i>
    <i r="2">
      <x v="1"/>
    </i>
    <i t="default" r="1">
      <x/>
    </i>
    <i r="1">
      <x v="1"/>
      <x/>
    </i>
    <i r="2">
      <x v="1"/>
    </i>
    <i t="default" r="1">
      <x v="1"/>
    </i>
    <i r="1">
      <x v="2"/>
      <x v="2"/>
    </i>
    <i t="default" r="1">
      <x v="2"/>
    </i>
    <i t="default">
      <x/>
    </i>
    <i>
      <x v="1"/>
      <x/>
      <x v="3"/>
    </i>
    <i t="default" r="1">
      <x/>
    </i>
    <i t="default">
      <x v="1"/>
    </i>
    <i>
      <x v="2"/>
      <x/>
      <x v="3"/>
    </i>
    <i r="2">
      <x/>
    </i>
    <i t="default" r="1">
      <x/>
    </i>
    <i r="1">
      <x v="1"/>
      <x v="3"/>
    </i>
    <i r="2">
      <x/>
    </i>
    <i t="default" r="1">
      <x v="1"/>
    </i>
    <i t="default">
      <x v="2"/>
    </i>
    <i>
      <x v="3"/>
      <x/>
      <x/>
    </i>
    <i t="default" r="1">
      <x/>
    </i>
    <i r="1">
      <x v="1"/>
      <x/>
    </i>
    <i t="default" r="1">
      <x v="1"/>
    </i>
    <i t="default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articipantes" fld="1" subtotal="count" baseField="0" baseItem="0"/>
    <dataField name="% del Grupo" fld="7" subtotal="count" baseField="2" baseItem="0" numFmtId="10">
      <extLst>
        <ext xmlns:x14="http://schemas.microsoft.com/office/spreadsheetml/2009/9/main" uri="{E15A36E0-9728-4e99-A89B-3F7291B0FE68}">
          <x14:dataField pivotShowAs="percentOfParentRow" sourceField="1" uniqueName="[__Xl3].[Measures].[Recuento de Cédula]"/>
        </ext>
      </extLst>
    </dataField>
    <dataField name="% del Total" fld="8" subtotal="count" showDataAs="percentOfTotal" baseField="0" baseItem="0" numFmtId="10">
      <extLst>
        <ext xmlns:x14="http://schemas.microsoft.com/office/spreadsheetml/2009/9/main" uri="{E15A36E0-9728-4e99-A89B-3F7291B0FE68}">
          <x14:dataField sourceField="1" uniqueName="[__Xl2].[Measures].[Recuento de Cédula]"/>
        </ext>
      </extLst>
    </dataField>
  </dataFields>
  <formats count="6">
    <format dxfId="39">
      <pivotArea dataOnly="0" labelOnly="1" outline="0" fieldPosition="0">
        <references count="1">
          <reference field="4294967294" count="2">
            <x v="0"/>
            <x v="2"/>
          </reference>
        </references>
      </pivotArea>
    </format>
    <format dxfId="38">
      <pivotArea grandRow="1" outline="0" collapsedLevelsAreSubtotals="1" fieldPosition="0"/>
    </format>
    <format dxfId="37">
      <pivotArea dataOnly="0" labelOnly="1" grandRow="1" outline="0" fieldPosition="0"/>
    </format>
    <format dxfId="36">
      <pivotArea grandRow="1" outline="0" collapsedLevelsAreSubtotals="1" fieldPosition="0"/>
    </format>
    <format dxfId="35">
      <pivotArea dataOnly="0" labelOnly="1" grandRow="1" outline="0" fieldPosition="0"/>
    </format>
    <format dxfId="34">
      <pivotArea outline="0" fieldPosition="0">
        <references count="1">
          <reference field="4294967294" count="1">
            <x v="1"/>
          </reference>
        </references>
      </pivotArea>
    </format>
  </format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% del Grupo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Medium7" showRowHeaders="0" showColHeaders="1" showRowStripes="0" showColStripes="0" showLastColumn="1"/>
  <rowHierarchiesUsage count="3">
    <rowHierarchyUsage hierarchyUsage="57"/>
    <rowHierarchyUsage hierarchyUsage="50"/>
    <rowHierarchyUsage hierarchyUsage="5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Libro1!Finalizacion">
        <x15:activeTabTopLevelEntity name="[Finalizacion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name="genero" cacheId="26" applyNumberFormats="0" applyBorderFormats="0" applyFontFormats="0" applyPatternFormats="0" applyAlignmentFormats="0" applyWidthHeightFormats="1" dataCaption="Valores" updatedVersion="7" minRefreshableVersion="3" subtotalHiddenItems="1" itemPrintTitles="1" createdVersion="7" indent="0" compact="0" compactData="0" multipleFieldFilters="0">
  <location ref="C4:F7" firstHeaderRow="0" firstDataRow="1" firstDataCol="1"/>
  <pivotFields count="6">
    <pivotField name="Estatus de Avance" axis="axisRow" compact="0" allDrilled="1" outline="0" subtotalTop="0" showAll="0" defaultAttributeDrillState="1">
      <items count="3">
        <item s="1" x="1"/>
        <item s="1" x="0"/>
        <item t="default"/>
      </items>
    </pivotField>
    <pivotField dataField="1" compact="0" outline="0" subtotalTop="0" showAll="0" defaultSubtotal="0"/>
    <pivotField compact="0" allDrilled="1" outline="0" subtotalTop="0" showAll="0" dataSourceSort="1" defaultAttributeDrillState="1"/>
    <pivotField compact="0" allDrilled="1" outline="0" subtotalTop="0" showAll="0" dataSourceSort="1" defaultAttributeDrillState="1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articipantes" fld="1" subtotal="count" baseField="0" baseItem="0"/>
    <dataField name="% del Grupo" fld="4" subtotal="count" baseField="0" baseItem="0" numFmtId="10">
      <extLst>
        <ext xmlns:x14="http://schemas.microsoft.com/office/spreadsheetml/2009/9/main" uri="{E15A36E0-9728-4e99-A89B-3F7291B0FE68}">
          <x14:dataField pivotShowAs="percentOfParentRow" sourceField="1" uniqueName="[__Xl3].[Measures].[Recuento de Cédula]"/>
        </ext>
      </extLst>
    </dataField>
    <dataField name="% del Total" fld="5" subtotal="count" showDataAs="percentOfTotal" baseField="0" baseItem="0" numFmtId="10">
      <extLst>
        <ext xmlns:x14="http://schemas.microsoft.com/office/spreadsheetml/2009/9/main" uri="{E15A36E0-9728-4e99-A89B-3F7291B0FE68}">
          <x14:dataField sourceField="1" uniqueName="[__Xl2].[Measures].[Recuento de Cédula]"/>
        </ext>
      </extLst>
    </dataField>
  </dataFields>
  <formats count="6">
    <format dxfId="142">
      <pivotArea grandRow="1" outline="0" collapsedLevelsAreSubtotals="1" fieldPosition="0"/>
    </format>
    <format dxfId="141">
      <pivotArea dataOnly="0" labelOnly="1" grandRow="1" outline="0" fieldPosition="0"/>
    </format>
    <format dxfId="140">
      <pivotArea grandRow="1" outline="0" collapsedLevelsAreSubtotals="1" fieldPosition="0"/>
    </format>
    <format dxfId="139">
      <pivotArea dataOnly="0" labelOnly="1" grandRow="1" outline="0" fieldPosition="0"/>
    </format>
    <format dxfId="138">
      <pivotArea outline="0" fieldPosition="0">
        <references count="1">
          <reference field="4294967294" count="1">
            <x v="1"/>
          </reference>
        </references>
      </pivotArea>
    </format>
    <format dxfId="13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% del Grupo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Medium2" showRowHeaders="0" showColHeaders="1" showRowStripes="0" showColStripes="0" showLastColumn="1"/>
  <rowHierarchiesUsage count="1">
    <rowHierarchyUsage hierarchyUsage="5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Libro1!Finalizacion">
        <x15:activeTabTopLevelEntity name="[Finalizacion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0.xml><?xml version="1.0" encoding="utf-8"?>
<pivotTableDefinition xmlns="http://schemas.openxmlformats.org/spreadsheetml/2006/main" name="TablaDinámica3" cacheId="42" applyNumberFormats="0" applyBorderFormats="0" applyFontFormats="0" applyPatternFormats="0" applyAlignmentFormats="0" applyWidthHeightFormats="1" dataCaption="Valores" updatedVersion="7" minRefreshableVersion="3" subtotalHiddenItems="1" itemPrintTitles="1" createdVersion="7" indent="0" compact="0" compactData="0" multipleFieldFilters="0">
  <location ref="H4:L16" firstHeaderRow="0" firstDataRow="1" firstDataCol="2"/>
  <pivotFields count="8">
    <pivotField axis="axisRow" compact="0" allDrilled="1" outline="0" subtotalTop="0" showAll="0" dataSourceSort="1" defaultAttributeDrillState="1">
      <items count="4">
        <item x="0"/>
        <item x="1"/>
        <item x="2"/>
        <item t="default"/>
      </items>
    </pivotField>
    <pivotField name="Estatus de Avance" compact="0" allDrilled="1" outline="0" subtotalTop="0" showAll="0" defaultAttributeDrillState="1">
      <items count="4">
        <item x="2"/>
        <item x="0"/>
        <item x="1"/>
        <item t="default"/>
      </items>
    </pivotField>
    <pivotField dataField="1" compact="0" outline="0" subtotalTop="0" showAll="0" defaultSubtotal="0"/>
    <pivotField axis="axisRow" compact="0" allDrilled="1" outline="0" subtotalTop="0" showAll="0" dataSourceSort="1" defaultAttributeDrillState="1">
      <items count="5">
        <item s="1" x="0"/>
        <item s="1" x="1"/>
        <item s="1" x="2"/>
        <item s="1" x="3"/>
        <item t="default"/>
      </items>
    </pivotField>
    <pivotField compact="0" allDrilled="1" outline="0" subtotalTop="0" showAll="0" dataSourceSort="1" defaultAttributeDrillState="1"/>
    <pivotField compact="0" allDrilled="1" outline="0" subtotalTop="0" showAll="0" dataSourceSort="1" defaultAttributeDrillState="1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2">
    <field x="0"/>
    <field x="3"/>
  </rowFields>
  <rowItems count="12">
    <i>
      <x/>
      <x/>
    </i>
    <i r="1">
      <x v="1"/>
    </i>
    <i r="1">
      <x v="2"/>
    </i>
    <i r="1">
      <x v="3"/>
    </i>
    <i t="default">
      <x/>
    </i>
    <i>
      <x v="1"/>
      <x/>
    </i>
    <i r="1">
      <x v="2"/>
    </i>
    <i r="1">
      <x v="3"/>
    </i>
    <i t="default">
      <x v="1"/>
    </i>
    <i>
      <x v="2"/>
      <x/>
    </i>
    <i t="default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articipantes" fld="2" subtotal="count" baseField="0" baseItem="0"/>
    <dataField name="% del Grupo" fld="6" subtotal="count" baseField="3" baseItem="1" numFmtId="10">
      <extLst>
        <ext xmlns:x14="http://schemas.microsoft.com/office/spreadsheetml/2009/9/main" uri="{E15A36E0-9728-4e99-A89B-3F7291B0FE68}">
          <x14:dataField pivotShowAs="percentOfParentRow" sourceField="2" uniqueName="[__Xl3].[Measures].[Recuento de Cédula]"/>
        </ext>
      </extLst>
    </dataField>
    <dataField name="% del Total" fld="7" subtotal="count" showDataAs="percentOfTotal" baseField="1" baseItem="0" numFmtId="10">
      <extLst>
        <ext xmlns:x14="http://schemas.microsoft.com/office/spreadsheetml/2009/9/main" uri="{E15A36E0-9728-4e99-A89B-3F7291B0FE68}">
          <x14:dataField sourceField="2" uniqueName="[__Xl2].[Measures].[Recuento de Cédula]"/>
        </ext>
      </extLst>
    </dataField>
  </dataFields>
  <formats count="7">
    <format dxfId="46">
      <pivotArea grandRow="1" outline="0" collapsedLevelsAreSubtotals="1" fieldPosition="0"/>
    </format>
    <format dxfId="45">
      <pivotArea dataOnly="0" labelOnly="1" grandRow="1" outline="0" fieldPosition="0"/>
    </format>
    <format dxfId="44">
      <pivotArea grandRow="1" outline="0" collapsedLevelsAreSubtotals="1" fieldPosition="0"/>
    </format>
    <format dxfId="43">
      <pivotArea dataOnly="0" labelOnly="1" grandRow="1" outline="0" fieldPosition="0"/>
    </format>
    <format dxfId="42">
      <pivotArea outline="0" fieldPosition="0">
        <references count="1">
          <reference field="4294967294" count="1">
            <x v="1"/>
          </reference>
        </references>
      </pivotArea>
    </format>
    <format dxfId="41">
      <pivotArea field="3" type="button" dataOnly="0" labelOnly="1" outline="0" axis="axisRow" fieldPosition="1"/>
    </format>
    <format dxfId="4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% del Grupo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Medium7" showRowHeaders="0" showColHeaders="1" showRowStripes="0" showColStripes="0" showLastColumn="1"/>
  <rowHierarchiesUsage count="2">
    <rowHierarchyUsage hierarchyUsage="50"/>
    <rowHierarchyUsage hierarchyUsage="5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Libro1!Finalizacion">
        <x15:activeTabTopLevelEntity name="[Finalizacion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1.xml><?xml version="1.0" encoding="utf-8"?>
<pivotTableDefinition xmlns="http://schemas.openxmlformats.org/spreadsheetml/2006/main" name="escolaridad-genero-todos-1" cacheId="39" applyNumberFormats="0" applyBorderFormats="0" applyFontFormats="0" applyPatternFormats="0" applyAlignmentFormats="0" applyWidthHeightFormats="1" dataCaption="Valores" updatedVersion="7" minRefreshableVersion="3" subtotalHiddenItems="1" itemPrintTitles="1" createdVersion="7" indent="0" compact="0" compactData="0" multipleFieldFilters="0">
  <location ref="AA4:AF35" firstHeaderRow="0" firstDataRow="1" firstDataCol="3"/>
  <pivotFields count="9">
    <pivotField name="Estatus de Avance" compact="0" allDrilled="1" outline="0" subtotalTop="0" showAll="0" defaultAttributeDrillState="1">
      <items count="4">
        <item x="2"/>
        <item x="0"/>
        <item x="1"/>
        <item t="default"/>
      </items>
    </pivotField>
    <pivotField dataField="1" compact="0" outline="0" subtotalTop="0" showAll="0" defaultSubtotal="0"/>
    <pivotField axis="axisRow" compact="0" allDrilled="1" outline="0" subtotalTop="0" showAll="0" dataSourceSort="1" defaultAttributeDrillState="1">
      <items count="5">
        <item s="1" x="0"/>
        <item s="1" x="1"/>
        <item s="1" x="2"/>
        <item s="1" x="3"/>
        <item t="default"/>
      </items>
    </pivotField>
    <pivotField axis="axisRow" compact="0" allDrilled="1" outline="0" subtotalTop="0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allDrilled="1" outline="0" subtotalTop="0" showAll="0" dataSourceSort="1" defaultAttributeDrillState="1">
      <items count="4">
        <item x="0"/>
        <item x="1"/>
        <item x="2"/>
        <item t="default"/>
      </items>
    </pivotField>
    <pivotField compact="0" allDrilled="1" outline="0" subtotalTop="0" showAll="0" dataSourceSort="1" defaultAttributeDrillState="1"/>
    <pivotField compact="0" allDrilled="1" outline="0" subtotalTop="0" showAll="0" dataSourceSort="1" defaultAttributeDrillState="1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3">
    <field x="2"/>
    <field x="4"/>
    <field x="3"/>
  </rowFields>
  <rowItems count="31">
    <i>
      <x/>
      <x/>
      <x/>
    </i>
    <i r="2">
      <x v="1"/>
    </i>
    <i r="2">
      <x v="2"/>
    </i>
    <i t="default" r="1">
      <x/>
    </i>
    <i r="1">
      <x v="1"/>
      <x/>
    </i>
    <i r="2">
      <x v="1"/>
    </i>
    <i r="2">
      <x v="3"/>
    </i>
    <i t="default" r="1">
      <x v="1"/>
    </i>
    <i r="1">
      <x v="2"/>
      <x v="4"/>
    </i>
    <i t="default" r="1">
      <x v="2"/>
    </i>
    <i t="default">
      <x/>
    </i>
    <i>
      <x v="1"/>
      <x/>
      <x v="2"/>
    </i>
    <i t="default" r="1">
      <x/>
    </i>
    <i t="default">
      <x v="1"/>
    </i>
    <i>
      <x v="2"/>
      <x/>
      <x v="3"/>
    </i>
    <i r="2">
      <x v="5"/>
    </i>
    <i r="2">
      <x v="2"/>
    </i>
    <i t="default" r="1">
      <x/>
    </i>
    <i r="1">
      <x v="1"/>
      <x v="3"/>
    </i>
    <i r="2">
      <x v="6"/>
    </i>
    <i r="2">
      <x v="5"/>
    </i>
    <i r="2">
      <x v="2"/>
    </i>
    <i t="default" r="1">
      <x v="1"/>
    </i>
    <i t="default">
      <x v="2"/>
    </i>
    <i>
      <x v="3"/>
      <x/>
      <x v="2"/>
    </i>
    <i t="default" r="1">
      <x/>
    </i>
    <i r="1">
      <x v="1"/>
      <x v="3"/>
    </i>
    <i r="2">
      <x v="2"/>
    </i>
    <i t="default" r="1">
      <x v="1"/>
    </i>
    <i t="default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articipantes" fld="1" subtotal="count" baseField="0" baseItem="0"/>
    <dataField name="% del Grupo" fld="7" subtotal="count" baseField="2" baseItem="0" numFmtId="10">
      <extLst>
        <ext xmlns:x14="http://schemas.microsoft.com/office/spreadsheetml/2009/9/main" uri="{E15A36E0-9728-4e99-A89B-3F7291B0FE68}">
          <x14:dataField pivotShowAs="percentOfParentRow" sourceField="1" uniqueName="[__Xl3].[Measures].[Recuento de Cédula]"/>
        </ext>
      </extLst>
    </dataField>
    <dataField name="% del Total" fld="8" subtotal="count" showDataAs="percentOfTotal" baseField="0" baseItem="0" numFmtId="10">
      <extLst>
        <ext xmlns:x14="http://schemas.microsoft.com/office/spreadsheetml/2009/9/main" uri="{E15A36E0-9728-4e99-A89B-3F7291B0FE68}">
          <x14:dataField sourceField="1" uniqueName="[__Xl2].[Measures].[Recuento de Cédula]"/>
        </ext>
      </extLst>
    </dataField>
  </dataFields>
  <formats count="6">
    <format dxfId="52">
      <pivotArea dataOnly="0" labelOnly="1" outline="0" fieldPosition="0">
        <references count="1">
          <reference field="4294967294" count="2">
            <x v="0"/>
            <x v="2"/>
          </reference>
        </references>
      </pivotArea>
    </format>
    <format dxfId="51">
      <pivotArea grandRow="1" outline="0" collapsedLevelsAreSubtotals="1" fieldPosition="0"/>
    </format>
    <format dxfId="50">
      <pivotArea dataOnly="0" labelOnly="1" grandRow="1" outline="0" fieldPosition="0"/>
    </format>
    <format dxfId="49">
      <pivotArea grandRow="1" outline="0" collapsedLevelsAreSubtotals="1" fieldPosition="0"/>
    </format>
    <format dxfId="48">
      <pivotArea dataOnly="0" labelOnly="1" grandRow="1" outline="0" fieldPosition="0"/>
    </format>
    <format dxfId="47">
      <pivotArea outline="0" fieldPosition="0">
        <references count="1">
          <reference field="4294967294" count="1">
            <x v="1"/>
          </reference>
        </references>
      </pivotArea>
    </format>
  </format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% del Grupo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Medium7" showRowHeaders="0" showColHeaders="1" showRowStripes="0" showColStripes="0" showLastColumn="1"/>
  <rowHierarchiesUsage count="3">
    <rowHierarchyUsage hierarchyUsage="57"/>
    <rowHierarchyUsage hierarchyUsage="50"/>
    <rowHierarchyUsage hierarchyUsage="5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Libro1!Finalizacion">
        <x15:activeTabTopLevelEntity name="[Finalizacion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2.xml><?xml version="1.0" encoding="utf-8"?>
<pivotTableDefinition xmlns="http://schemas.openxmlformats.org/spreadsheetml/2006/main" name="genero-todos" cacheId="40" applyNumberFormats="0" applyBorderFormats="0" applyFontFormats="0" applyPatternFormats="0" applyAlignmentFormats="0" applyWidthHeightFormats="1" dataCaption="Valores" updatedVersion="7" minRefreshableVersion="3" subtotalHiddenItems="1" itemPrintTitles="1" createdVersion="7" indent="0" compact="0" compactData="0" multipleFieldFilters="0">
  <location ref="C4:F9" firstHeaderRow="0" firstDataRow="1" firstDataCol="1"/>
  <pivotFields count="7">
    <pivotField name="Estatus de Avance" compact="0" allDrilled="1" outline="0" subtotalTop="0" showAll="0" defaultAttributeDrillState="1">
      <items count="4">
        <item x="2"/>
        <item x="0"/>
        <item x="1"/>
        <item t="default"/>
      </items>
    </pivotField>
    <pivotField dataField="1" compact="0" outline="0" subtotalTop="0" showAll="0" defaultSubtotal="0"/>
    <pivotField axis="axisRow" compact="0" allDrilled="1" outline="0" subtotalTop="0" showAll="0" dataSourceSort="1" defaultAttributeDrillState="1">
      <items count="5">
        <item s="1" x="0"/>
        <item s="1" x="1"/>
        <item s="1" x="2"/>
        <item s="1" x="3"/>
        <item t="default"/>
      </items>
    </pivotField>
    <pivotField compact="0" allDrilled="1" outline="0" subtotalTop="0" showAll="0" dataSourceSort="1" defaultAttributeDrillState="1"/>
    <pivotField compact="0" allDrilled="1" outline="0" subtotalTop="0" showAll="0" dataSourceSort="1" defaultAttributeDrillState="1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articipantes" fld="1" subtotal="count" baseField="0" baseItem="0"/>
    <dataField name="% del Grupo" fld="5" subtotal="count" baseField="2" baseItem="1" numFmtId="10">
      <extLst>
        <ext xmlns:x14="http://schemas.microsoft.com/office/spreadsheetml/2009/9/main" uri="{E15A36E0-9728-4e99-A89B-3F7291B0FE68}">
          <x14:dataField pivotShowAs="percentOfParentRow" sourceField="1" uniqueName="[__Xl3].[Measures].[Recuento de Cédula]"/>
        </ext>
      </extLst>
    </dataField>
    <dataField name="% del Total" fld="6" subtotal="count" showDataAs="percentOfTotal" baseField="0" baseItem="0" numFmtId="10">
      <extLst>
        <ext xmlns:x14="http://schemas.microsoft.com/office/spreadsheetml/2009/9/main" uri="{E15A36E0-9728-4e99-A89B-3F7291B0FE68}">
          <x14:dataField sourceField="1" uniqueName="[__Xl2].[Measures].[Recuento de Cédula]"/>
        </ext>
      </extLst>
    </dataField>
  </dataFields>
  <formats count="7">
    <format dxfId="59">
      <pivotArea grandRow="1" outline="0" collapsedLevelsAreSubtotals="1" fieldPosition="0"/>
    </format>
    <format dxfId="58">
      <pivotArea dataOnly="0" labelOnly="1" grandRow="1" outline="0" fieldPosition="0"/>
    </format>
    <format dxfId="57">
      <pivotArea grandRow="1" outline="0" collapsedLevelsAreSubtotals="1" fieldPosition="0"/>
    </format>
    <format dxfId="56">
      <pivotArea dataOnly="0" labelOnly="1" grandRow="1" outline="0" fieldPosition="0"/>
    </format>
    <format dxfId="55">
      <pivotArea outline="0" fieldPosition="0">
        <references count="1">
          <reference field="4294967294" count="1">
            <x v="1"/>
          </reference>
        </references>
      </pivotArea>
    </format>
    <format dxfId="54">
      <pivotArea field="2" type="button" dataOnly="0" labelOnly="1" outline="0" axis="axisRow" fieldPosition="0"/>
    </format>
    <format dxfId="5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% del Grupo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Medium7" showRowHeaders="0" showColHeaders="1" showRowStripes="0" showColStripes="0" showLastColumn="1"/>
  <rowHierarchiesUsage count="1">
    <rowHierarchyUsage hierarchyUsage="5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Libro1!Finalizacion">
        <x15:activeTabTopLevelEntity name="[Finalizacion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3.xml><?xml version="1.0" encoding="utf-8"?>
<pivotTableDefinition xmlns="http://schemas.openxmlformats.org/spreadsheetml/2006/main" name="Repoerte Calificaciones" cacheId="25" applyNumberFormats="0" applyBorderFormats="0" applyFontFormats="0" applyPatternFormats="0" applyAlignmentFormats="0" applyWidthHeightFormats="1" dataCaption="Valores" updatedVersion="7" minRefreshableVersion="3" subtotalHiddenItems="1" itemPrintTitles="1" createdVersion="7" indent="0" compact="0" compactData="0" multipleFieldFilters="0">
  <location ref="A14:P94" firstHeaderRow="0" firstDataRow="1" firstDataCol="2" rowPageCount="4" colPageCount="1"/>
  <pivotFields count="21">
    <pivotField axis="axisPage" compact="0" allDrilled="1" outline="0" subtotalTop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ubtotalTop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ubtotalTop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ubtotalTop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3"/>
    <field x="4"/>
  </rowFields>
  <rowItems count="80">
    <i>
      <x/>
      <x/>
    </i>
    <i>
      <x v="1"/>
      <x v="1"/>
    </i>
    <i>
      <x v="2"/>
      <x v="2"/>
    </i>
    <i>
      <x v="3"/>
      <x v="3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1"/>
    </i>
    <i>
      <x v="12"/>
      <x v="8"/>
    </i>
    <i>
      <x v="13"/>
      <x v="12"/>
    </i>
    <i>
      <x v="14"/>
      <x v="13"/>
    </i>
    <i>
      <x v="15"/>
      <x v="14"/>
    </i>
    <i>
      <x v="16"/>
      <x v="15"/>
    </i>
    <i>
      <x v="17"/>
      <x v="16"/>
    </i>
    <i>
      <x v="18"/>
      <x v="17"/>
    </i>
    <i>
      <x v="19"/>
      <x v="18"/>
    </i>
    <i>
      <x v="20"/>
      <x v="18"/>
    </i>
    <i>
      <x v="21"/>
      <x v="19"/>
    </i>
    <i>
      <x v="22"/>
      <x v="20"/>
    </i>
    <i>
      <x v="23"/>
      <x v="21"/>
    </i>
    <i>
      <x v="24"/>
      <x v="22"/>
    </i>
    <i>
      <x v="25"/>
      <x v="23"/>
    </i>
    <i>
      <x v="26"/>
      <x v="24"/>
    </i>
    <i>
      <x v="27"/>
      <x v="25"/>
    </i>
    <i>
      <x v="28"/>
      <x v="26"/>
    </i>
    <i>
      <x v="29"/>
      <x v="27"/>
    </i>
    <i>
      <x v="30"/>
      <x v="28"/>
    </i>
    <i>
      <x v="31"/>
      <x v="29"/>
    </i>
    <i>
      <x v="32"/>
      <x v="30"/>
    </i>
    <i>
      <x v="33"/>
      <x v="31"/>
    </i>
    <i>
      <x v="34"/>
      <x v="32"/>
    </i>
    <i>
      <x v="35"/>
      <x v="33"/>
    </i>
    <i>
      <x v="36"/>
      <x v="34"/>
    </i>
    <i>
      <x v="37"/>
      <x v="35"/>
    </i>
    <i>
      <x v="38"/>
      <x v="36"/>
    </i>
    <i>
      <x v="39"/>
      <x v="37"/>
    </i>
    <i>
      <x v="40"/>
      <x v="38"/>
    </i>
    <i>
      <x v="41"/>
      <x v="39"/>
    </i>
    <i>
      <x v="42"/>
      <x v="40"/>
    </i>
    <i>
      <x v="43"/>
      <x v="41"/>
    </i>
    <i>
      <x v="44"/>
      <x v="42"/>
    </i>
    <i>
      <x v="45"/>
      <x v="43"/>
    </i>
    <i>
      <x v="46"/>
      <x v="44"/>
    </i>
    <i>
      <x v="47"/>
      <x v="45"/>
    </i>
    <i>
      <x v="48"/>
      <x v="46"/>
    </i>
    <i>
      <x v="49"/>
      <x v="47"/>
    </i>
    <i>
      <x v="50"/>
      <x v="48"/>
    </i>
    <i>
      <x v="51"/>
      <x v="49"/>
    </i>
    <i>
      <x v="52"/>
      <x v="50"/>
    </i>
    <i>
      <x v="53"/>
      <x v="51"/>
    </i>
    <i>
      <x v="54"/>
      <x v="52"/>
    </i>
    <i>
      <x v="55"/>
      <x v="53"/>
    </i>
    <i>
      <x v="56"/>
      <x v="54"/>
    </i>
    <i>
      <x v="57"/>
      <x v="55"/>
    </i>
    <i>
      <x v="58"/>
      <x v="56"/>
    </i>
    <i>
      <x v="59"/>
      <x v="57"/>
    </i>
    <i>
      <x v="60"/>
      <x v="58"/>
    </i>
    <i>
      <x v="61"/>
      <x v="59"/>
    </i>
    <i>
      <x v="62"/>
      <x v="18"/>
    </i>
    <i>
      <x v="63"/>
      <x v="60"/>
    </i>
    <i>
      <x v="64"/>
      <x v="61"/>
    </i>
    <i>
      <x v="65"/>
      <x v="62"/>
    </i>
    <i>
      <x v="66"/>
      <x v="63"/>
    </i>
    <i>
      <x v="67"/>
      <x v="64"/>
    </i>
    <i>
      <x v="68"/>
      <x v="65"/>
    </i>
    <i>
      <x v="69"/>
      <x v="66"/>
    </i>
    <i>
      <x v="70"/>
      <x v="67"/>
    </i>
    <i>
      <x v="71"/>
      <x v="68"/>
    </i>
    <i>
      <x v="72"/>
      <x v="69"/>
    </i>
    <i>
      <x v="73"/>
      <x v="70"/>
    </i>
    <i>
      <x v="74"/>
      <x v="71"/>
    </i>
    <i>
      <x v="75"/>
      <x v="72"/>
    </i>
    <i>
      <x v="76"/>
      <x v="3"/>
    </i>
    <i>
      <x v="77"/>
      <x v="73"/>
    </i>
    <i>
      <x v="78"/>
      <x v="74"/>
    </i>
    <i t="grand">
      <x/>
    </i>
  </rowItems>
  <colFields count="1">
    <field x="-2"/>
  </colFields>
  <colItems count="1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</colItems>
  <pageFields count="4">
    <pageField fld="19" hier="0" name="[Calificaciones].[Aula].[All]" cap="All"/>
    <pageField fld="0" hier="19" name="[Calificaciones].[Género].[All]" cap="All"/>
    <pageField fld="1" hier="20" name="[Calificaciones].[Escolaridad].[All]" cap="All"/>
    <pageField fld="2" hier="21" name="[Calificaciones].[Grupo Etáreo].[All]" cap="All"/>
  </pageFields>
  <dataFields count="14">
    <dataField name="Inicial 1" fld="5" baseField="0" baseItem="0"/>
    <dataField name="Final 1" fld="6" baseField="0" baseItem="0"/>
    <dataField name="Inicial 2" fld="7" baseField="0" baseItem="0"/>
    <dataField name="Final 2" fld="8" baseField="0" baseItem="0"/>
    <dataField name="Inicial 3" fld="9" baseField="0" baseItem="0"/>
    <dataField name="Final 3" fld="10" baseField="0" baseItem="0"/>
    <dataField name="Inicial 4" fld="11" baseField="0" baseItem="0"/>
    <dataField name="Final 4" fld="12" baseField="0" baseItem="0"/>
    <dataField name="Inicial 5" fld="13" baseField="0" baseItem="0"/>
    <dataField name="Final 5" fld="14" baseField="0" baseItem="0"/>
    <dataField name="Inicial 6" fld="15" baseField="0" baseItem="0"/>
    <dataField name="Final 6" fld="16" baseField="0" baseItem="0"/>
    <dataField name="Total Inicial" fld="17" baseField="4" baseItem="0" numFmtId="1"/>
    <dataField name="Total Final" fld="18" baseField="0" baseItem="0"/>
  </dataFields>
  <formats count="2">
    <format dxfId="14">
      <pivotArea outline="0" fieldPosition="0">
        <references count="1">
          <reference field="4294967294" count="1">
            <x v="12"/>
          </reference>
        </references>
      </pivotArea>
    </format>
    <format dxfId="13">
      <pivotArea dataOnly="0" labelOnly="1" outline="0" fieldPosition="0">
        <references count="1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</formats>
  <pivotHierarchies count="7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Inicial 1"/>
    <pivotHierarchy dragToData="1" caption="Final 1"/>
    <pivotHierarchy dragToData="1" caption="Inicial 2"/>
    <pivotHierarchy dragToData="1" caption="Final 2"/>
    <pivotHierarchy dragToData="1" caption="Inicial 3"/>
    <pivotHierarchy dragToData="1" caption="Final 3"/>
    <pivotHierarchy dragToData="1" caption="Inicial 4"/>
    <pivotHierarchy dragToData="1" caption="Final 4"/>
    <pivotHierarchy dragToData="1" caption="Inicial 5"/>
    <pivotHierarchy dragToData="1" caption="Final 5"/>
    <pivotHierarchy dragToData="1" caption="Inicial 6"/>
    <pivotHierarchy dragToData="1" caption="Final 6"/>
    <pivotHierarchy dragToData="1" caption="Total Inicial"/>
    <pivotHierarchy dragToData="1" caption="Total Final"/>
  </pivotHierarchies>
  <pivotTableStyleInfo name="PivotStyleMedium23" showRowHeaders="1" showColHeaders="1" showRowStripes="0" showColStripes="1" showLastColumn="1"/>
  <rowHierarchiesUsage count="2">
    <rowHierarchyUsage hierarchyUsage="1"/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 sourceDataName="WorksheetConnection_Informe consolidado - base.xlsx!Calificaciones">
        <x15:activeTabTopLevelEntity name="[Calificacion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TablaDinámica2" cacheId="28" applyNumberFormats="0" applyBorderFormats="0" applyFontFormats="0" applyPatternFormats="0" applyAlignmentFormats="0" applyWidthHeightFormats="1" dataCaption="Valores" updatedVersion="7" minRefreshableVersion="3" subtotalHiddenItems="1" itemPrintTitles="1" createdVersion="7" indent="0" compact="0" compactData="0" multipleFieldFilters="0">
  <location ref="H4:L14" firstHeaderRow="0" firstDataRow="1" firstDataCol="2"/>
  <pivotFields count="7">
    <pivotField axis="axisRow" compact="0" allDrilled="1" outline="0" subtotalTop="0" showAll="0" dataSourceSort="1" defaultAttributeDrillState="1">
      <items count="4">
        <item x="0"/>
        <item x="1"/>
        <item x="2"/>
        <item t="default"/>
      </items>
    </pivotField>
    <pivotField name="Estatus de Avance" axis="axisRow" compact="0" allDrilled="1" outline="0" subtotalTop="0" showAll="0" defaultAttributeDrillState="1">
      <items count="3">
        <item s="1" x="1"/>
        <item s="1" x="0"/>
        <item t="default"/>
      </items>
    </pivotField>
    <pivotField dataField="1" compact="0" outline="0" subtotalTop="0" showAll="0" defaultSubtotal="0"/>
    <pivotField compact="0" allDrilled="1" outline="0" subtotalTop="0" showAll="0" dataSourceSort="1" defaultAttributeDrillState="1"/>
    <pivotField compact="0" allDrilled="1" outline="0" subtotalTop="0" showAll="0" dataSourceSort="1" defaultAttributeDrillState="1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2">
    <field x="0"/>
    <field x="1"/>
  </rowFields>
  <rowItems count="10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articipantes" fld="2" subtotal="count" baseField="0" baseItem="0"/>
    <dataField name="% del Grupo" fld="5" subtotal="count" baseField="0" baseItem="0" numFmtId="10">
      <extLst>
        <ext xmlns:x14="http://schemas.microsoft.com/office/spreadsheetml/2009/9/main" uri="{E15A36E0-9728-4e99-A89B-3F7291B0FE68}">
          <x14:dataField pivotShowAs="percentOfParentRow" sourceField="2" uniqueName="[__Xl3].[Measures].[Recuento de Cédula]"/>
        </ext>
      </extLst>
    </dataField>
    <dataField name="% del Total" fld="6" subtotal="count" showDataAs="percentOfTotal" baseField="1" baseItem="0" numFmtId="10">
      <extLst>
        <ext xmlns:x14="http://schemas.microsoft.com/office/spreadsheetml/2009/9/main" uri="{E15A36E0-9728-4e99-A89B-3F7291B0FE68}">
          <x14:dataField sourceField="2" uniqueName="[__Xl2].[Measures].[Recuento de Cédula]"/>
        </ext>
      </extLst>
    </dataField>
  </dataFields>
  <formats count="6">
    <format dxfId="148">
      <pivotArea grandRow="1" outline="0" collapsedLevelsAreSubtotals="1" fieldPosition="0"/>
    </format>
    <format dxfId="147">
      <pivotArea dataOnly="0" labelOnly="1" grandRow="1" outline="0" fieldPosition="0"/>
    </format>
    <format dxfId="146">
      <pivotArea grandRow="1" outline="0" collapsedLevelsAreSubtotals="1" fieldPosition="0"/>
    </format>
    <format dxfId="145">
      <pivotArea dataOnly="0" labelOnly="1" grandRow="1" outline="0" fieldPosition="0"/>
    </format>
    <format dxfId="144">
      <pivotArea outline="0" fieldPosition="0">
        <references count="1">
          <reference field="4294967294" count="1">
            <x v="1"/>
          </reference>
        </references>
      </pivotArea>
    </format>
    <format dxfId="14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% del Grupo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Medium2" showRowHeaders="0" showColHeaders="1" showRowStripes="0" showColStripes="0" showLastColumn="1"/>
  <rowHierarchiesUsage count="2">
    <rowHierarchyUsage hierarchyUsage="50"/>
    <rowHierarchyUsage hierarchyUsage="5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Libro1!Finalizacion">
        <x15:activeTabTopLevelEntity name="[Finalizacion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name="edad" cacheId="47" applyNumberFormats="0" applyBorderFormats="0" applyFontFormats="0" applyPatternFormats="0" applyAlignmentFormats="0" applyWidthHeightFormats="1" dataCaption="Valores" updatedVersion="7" minRefreshableVersion="3" subtotalHiddenItems="1" itemPrintTitles="1" createdVersion="7" indent="0" compact="0" compactData="0" multipleFieldFilters="0">
  <location ref="T4:X17" firstHeaderRow="0" firstDataRow="1" firstDataCol="2"/>
  <pivotFields count="7">
    <pivotField name="Estatus de Avance" axis="axisRow" compact="0" allDrilled="1" outline="0" subtotalTop="0" showAll="0" defaultAttributeDrillState="1">
      <items count="3">
        <item s="1" x="1"/>
        <item s="1" x="0"/>
        <item t="default"/>
      </items>
    </pivotField>
    <pivotField dataField="1" compact="0" outline="0" subtotalTop="0" showAll="0" defaultSubtotal="0"/>
    <pivotField axis="axisRow" compact="0" allDrilled="1" outline="0" subtotalTop="0" showAll="0" dataSourceSort="1" defaultAttributeDrillState="1">
      <items count="5">
        <item x="0"/>
        <item x="1"/>
        <item x="2"/>
        <item x="3"/>
        <item t="default"/>
      </items>
    </pivotField>
    <pivotField compact="0" allDrilled="1" outline="0" subtotalTop="0" showAll="0" dataSourceSort="1" defaultAttributeDrillState="1"/>
    <pivotField compact="0" allDrilled="1" outline="0" subtotalTop="0" showAll="0" dataSourceSort="1" defaultAttributeDrillState="1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2">
    <field x="2"/>
    <field x="0"/>
  </rowFields>
  <rowItems count="13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articipantes" fld="1" subtotal="count" baseField="0" baseItem="0"/>
    <dataField name="% del Grupo" fld="5" subtotal="count" baseField="2" baseItem="1" numFmtId="10">
      <extLst>
        <ext xmlns:x14="http://schemas.microsoft.com/office/spreadsheetml/2009/9/main" uri="{E15A36E0-9728-4e99-A89B-3F7291B0FE68}">
          <x14:dataField pivotShowAs="percentOfParentRow" sourceField="1" uniqueName="[__Xl3].[Measures].[Recuento de Cédula]"/>
        </ext>
      </extLst>
    </dataField>
    <dataField name="% del Total" fld="6" subtotal="count" showDataAs="percentOfTotal" baseField="0" baseItem="0" numFmtId="10">
      <extLst>
        <ext xmlns:x14="http://schemas.microsoft.com/office/spreadsheetml/2009/9/main" uri="{E15A36E0-9728-4e99-A89B-3F7291B0FE68}">
          <x14:dataField sourceField="1" uniqueName="[__Xl2].[Measures].[Recuento de Cédula]"/>
        </ext>
      </extLst>
    </dataField>
  </dataFields>
  <formats count="6">
    <format dxfId="154">
      <pivotArea grandRow="1" outline="0" collapsedLevelsAreSubtotals="1" fieldPosition="0"/>
    </format>
    <format dxfId="153">
      <pivotArea dataOnly="0" labelOnly="1" grandRow="1" outline="0" fieldPosition="0"/>
    </format>
    <format dxfId="152">
      <pivotArea grandRow="1" outline="0" collapsedLevelsAreSubtotals="1" fieldPosition="0"/>
    </format>
    <format dxfId="151">
      <pivotArea dataOnly="0" labelOnly="1" grandRow="1" outline="0" fieldPosition="0"/>
    </format>
    <format dxfId="150">
      <pivotArea outline="0" fieldPosition="0">
        <references count="1">
          <reference field="4294967294" count="1">
            <x v="1"/>
          </reference>
        </references>
      </pivotArea>
    </format>
    <format dxfId="14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% del Grupo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Medium2" showRowHeaders="0" showColHeaders="1" showRowStripes="0" showColStripes="0" showLastColumn="1"/>
  <rowHierarchiesUsage count="2">
    <rowHierarchyUsage hierarchyUsage="52"/>
    <rowHierarchyUsage hierarchyUsage="5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Libro1!Finalizacion">
        <x15:activeTabTopLevelEntity name="[Finalizacion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5.xml><?xml version="1.0" encoding="utf-8"?>
<pivotTableDefinition xmlns="http://schemas.openxmlformats.org/spreadsheetml/2006/main" name="genero-todos" cacheId="33" applyNumberFormats="0" applyBorderFormats="0" applyFontFormats="0" applyPatternFormats="0" applyAlignmentFormats="0" applyWidthHeightFormats="1" dataCaption="Valores" updatedVersion="7" minRefreshableVersion="3" subtotalHiddenItems="1" itemPrintTitles="1" createdVersion="7" indent="0" compact="0" compactData="0" multipleFieldFilters="0">
  <location ref="C4:F9" firstHeaderRow="0" firstDataRow="1" firstDataCol="1"/>
  <pivotFields count="7">
    <pivotField name="Estatus de Avance" compact="0" allDrilled="1" outline="0" subtotalTop="0" showAll="0" defaultAttributeDrillState="1">
      <items count="4">
        <item x="2"/>
        <item x="0"/>
        <item x="1"/>
        <item t="default"/>
      </items>
    </pivotField>
    <pivotField dataField="1" compact="0" outline="0" subtotalTop="0" showAll="0" defaultSubtotal="0"/>
    <pivotField axis="axisRow" compact="0" allDrilled="1" outline="0" subtotalTop="0" showAll="0" dataSourceSort="1" defaultAttributeDrillState="1">
      <items count="5">
        <item s="1" x="0"/>
        <item s="1" x="1"/>
        <item s="1" x="2"/>
        <item s="1" x="3"/>
        <item t="default"/>
      </items>
    </pivotField>
    <pivotField compact="0" allDrilled="1" outline="0" subtotalTop="0" showAll="0" dataSourceSort="1" defaultAttributeDrillState="1"/>
    <pivotField compact="0" allDrilled="1" outline="0" subtotalTop="0" showAll="0" dataSourceSort="1" defaultAttributeDrillState="1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articipantes" fld="1" subtotal="count" baseField="0" baseItem="0"/>
    <dataField name="% del Grupo" fld="5" subtotal="count" baseField="2" baseItem="4" numFmtId="10">
      <extLst>
        <ext xmlns:x14="http://schemas.microsoft.com/office/spreadsheetml/2009/9/main" uri="{E15A36E0-9728-4e99-A89B-3F7291B0FE68}">
          <x14:dataField pivotShowAs="percentOfParentRow" sourceField="1" uniqueName="[__Xl3].[Measures].[Recuento de Cédula]"/>
        </ext>
      </extLst>
    </dataField>
    <dataField name="% del Total" fld="6" subtotal="count" showDataAs="percentOfTotal" baseField="0" baseItem="0" numFmtId="10">
      <extLst>
        <ext xmlns:x14="http://schemas.microsoft.com/office/spreadsheetml/2009/9/main" uri="{E15A36E0-9728-4e99-A89B-3F7291B0FE68}">
          <x14:dataField sourceField="1" uniqueName="[__Xl2].[Measures].[Recuento de Cédula]"/>
        </ext>
      </extLst>
    </dataField>
  </dataFields>
  <formats count="6">
    <format dxfId="92">
      <pivotArea grandRow="1" outline="0" collapsedLevelsAreSubtotals="1" fieldPosition="0"/>
    </format>
    <format dxfId="91">
      <pivotArea dataOnly="0" labelOnly="1" grandRow="1" outline="0" fieldPosition="0"/>
    </format>
    <format dxfId="90">
      <pivotArea grandRow="1" outline="0" collapsedLevelsAreSubtotals="1" fieldPosition="0"/>
    </format>
    <format dxfId="89">
      <pivotArea dataOnly="0" labelOnly="1" grandRow="1" outline="0" fieldPosition="0"/>
    </format>
    <format dxfId="88">
      <pivotArea outline="0" fieldPosition="0">
        <references count="1">
          <reference field="4294967294" count="1">
            <x v="1"/>
          </reference>
        </references>
      </pivotArea>
    </format>
    <format dxfId="8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% del Grupo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Medium7" showRowHeaders="0" showColHeaders="1" showRowStripes="0" showColStripes="0" showLastColumn="1"/>
  <rowHierarchiesUsage count="1">
    <rowHierarchyUsage hierarchyUsage="5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Libro1!Finalizacion">
        <x15:activeTabTopLevelEntity name="[Finalizacion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6.xml><?xml version="1.0" encoding="utf-8"?>
<pivotTableDefinition xmlns="http://schemas.openxmlformats.org/spreadsheetml/2006/main" name="edad-todos" cacheId="29" applyNumberFormats="0" applyBorderFormats="0" applyFontFormats="0" applyPatternFormats="0" applyAlignmentFormats="0" applyWidthHeightFormats="1" dataCaption="Valores" updatedVersion="7" minRefreshableVersion="3" subtotalHiddenItems="1" itemPrintTitles="1" createdVersion="7" indent="0" compact="0" compactData="0" multipleFieldFilters="0">
  <location ref="AF4:AJ16" firstHeaderRow="0" firstDataRow="1" firstDataCol="2"/>
  <pivotFields count="8">
    <pivotField name="Estatus de Avance" compact="0" allDrilled="1" outline="0" subtotalTop="0" showAll="0" defaultAttributeDrillState="1">
      <items count="4">
        <item x="2"/>
        <item x="0"/>
        <item x="1"/>
        <item t="default"/>
      </items>
    </pivotField>
    <pivotField dataField="1" compact="0" outline="0" subtotalTop="0" showAll="0" defaultSubtotal="0"/>
    <pivotField axis="axisRow" compact="0" allDrilled="1" outline="0" subtotalTop="0" showAll="0" dataSourceSort="1" defaultAttributeDrillState="1">
      <items count="5">
        <item s="1" x="0"/>
        <item s="1" x="1"/>
        <item s="1" x="2"/>
        <item s="1" x="3"/>
        <item t="default"/>
      </items>
    </pivotField>
    <pivotField axis="axisRow" compact="0" allDrilled="1" outline="0" subtotalTop="0" showAll="0" dataSourceSort="1" defaultAttributeDrillState="1">
      <items count="5">
        <item x="0"/>
        <item x="1"/>
        <item x="2"/>
        <item x="3"/>
        <item t="default"/>
      </items>
    </pivotField>
    <pivotField compact="0" allDrilled="1" outline="0" subtotalTop="0" showAll="0" dataSourceSort="1" defaultAttributeDrillState="1"/>
    <pivotField compact="0" allDrilled="1" outline="0" subtotalTop="0" showAll="0" dataSourceSort="1" defaultAttributeDrillState="1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2">
    <field x="3"/>
    <field x="2"/>
  </rowFields>
  <rowItems count="12">
    <i>
      <x/>
      <x/>
    </i>
    <i r="1">
      <x v="1"/>
    </i>
    <i t="default">
      <x/>
    </i>
    <i>
      <x v="1"/>
      <x v="2"/>
    </i>
    <i r="1">
      <x v="1"/>
    </i>
    <i r="1">
      <x v="3"/>
    </i>
    <i t="default">
      <x v="1"/>
    </i>
    <i>
      <x v="2"/>
      <x v="2"/>
    </i>
    <i t="default">
      <x v="2"/>
    </i>
    <i>
      <x v="3"/>
      <x v="2"/>
    </i>
    <i t="default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articipantes" fld="1" subtotal="count" baseField="0" baseItem="0"/>
    <dataField name="% del Grupo" fld="6" subtotal="count" baseField="2" baseItem="0" numFmtId="10">
      <extLst>
        <ext xmlns:x14="http://schemas.microsoft.com/office/spreadsheetml/2009/9/main" uri="{E15A36E0-9728-4e99-A89B-3F7291B0FE68}">
          <x14:dataField pivotShowAs="percentOfParentRow" sourceField="1" uniqueName="[__Xl3].[Measures].[Recuento de Cédula]"/>
        </ext>
      </extLst>
    </dataField>
    <dataField name="% del Total" fld="7" subtotal="count" showDataAs="percentOfTotal" baseField="0" baseItem="0" numFmtId="10">
      <extLst>
        <ext xmlns:x14="http://schemas.microsoft.com/office/spreadsheetml/2009/9/main" uri="{E15A36E0-9728-4e99-A89B-3F7291B0FE68}">
          <x14:dataField sourceField="1" uniqueName="[__Xl2].[Measures].[Recuento de Cédula]"/>
        </ext>
      </extLst>
    </dataField>
  </dataFields>
  <formats count="7">
    <format dxfId="99">
      <pivotArea grandRow="1" outline="0" collapsedLevelsAreSubtotals="1" fieldPosition="0"/>
    </format>
    <format dxfId="98">
      <pivotArea dataOnly="0" labelOnly="1" grandRow="1" outline="0" fieldPosition="0"/>
    </format>
    <format dxfId="97">
      <pivotArea grandRow="1" outline="0" collapsedLevelsAreSubtotals="1" fieldPosition="0"/>
    </format>
    <format dxfId="96">
      <pivotArea dataOnly="0" labelOnly="1" grandRow="1" outline="0" fieldPosition="0"/>
    </format>
    <format dxfId="95">
      <pivotArea outline="0" fieldPosition="0">
        <references count="1">
          <reference field="4294967294" count="1">
            <x v="1"/>
          </reference>
        </references>
      </pivotArea>
    </format>
    <format dxfId="94">
      <pivotArea outline="0" collapsedLevelsAreSubtotals="1" fieldPosition="0"/>
    </format>
    <format dxfId="9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% del Grupo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Medium7" showRowHeaders="0" showColHeaders="1" showRowStripes="0" showColStripes="0" showLastColumn="1"/>
  <rowHierarchiesUsage count="2">
    <rowHierarchyUsage hierarchyUsage="52"/>
    <rowHierarchyUsage hierarchyUsage="5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Libro1!Finalizacion">
        <x15:activeTabTopLevelEntity name="[Finalizacion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7.xml><?xml version="1.0" encoding="utf-8"?>
<pivotTableDefinition xmlns="http://schemas.openxmlformats.org/spreadsheetml/2006/main" name="genero-todos-2" cacheId="34" applyNumberFormats="0" applyBorderFormats="0" applyFontFormats="0" applyPatternFormats="0" applyAlignmentFormats="0" applyWidthHeightFormats="1" dataCaption="Valores" updatedVersion="7" minRefreshableVersion="3" subtotalHiddenItems="1" itemPrintTitles="1" createdVersion="7" indent="0" compact="0" compactData="0" multipleFieldFilters="0">
  <location ref="N4:R17" firstHeaderRow="0" firstDataRow="1" firstDataCol="2"/>
  <pivotFields count="8">
    <pivotField axis="axisRow" compact="0" allDrilled="1" outline="0" subtotalTop="0" showAll="0" dataSourceSort="1" defaultAttributeDrillState="1">
      <items count="4">
        <item x="0"/>
        <item x="1"/>
        <item x="2"/>
        <item t="default"/>
      </items>
    </pivotField>
    <pivotField name="Estatus de Avance" compact="0" allDrilled="1" outline="0" subtotalTop="0" showAll="0" defaultAttributeDrillState="1">
      <items count="4">
        <item x="2"/>
        <item x="0"/>
        <item x="1"/>
        <item t="default"/>
      </items>
    </pivotField>
    <pivotField dataField="1" compact="0" outline="0" subtotalTop="0" showAll="0" defaultSubtotal="0"/>
    <pivotField axis="axisRow" compact="0" allDrilled="1" outline="0" subtotalTop="0" showAll="0" dataSourceSort="1" defaultAttributeDrillState="1">
      <items count="5">
        <item s="1" x="0"/>
        <item s="1" x="1"/>
        <item s="1" x="2"/>
        <item s="1" x="3"/>
        <item t="default"/>
      </items>
    </pivotField>
    <pivotField compact="0" allDrilled="1" outline="0" subtotalTop="0" showAll="0" dataSourceSort="1" defaultAttributeDrillState="1"/>
    <pivotField compact="0" allDrilled="1" outline="0" subtotalTop="0" showAll="0" dataSourceSort="1" defaultAttributeDrillState="1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2">
    <field x="3"/>
    <field x="0"/>
  </rowFields>
  <rowItems count="13">
    <i>
      <x/>
      <x/>
    </i>
    <i r="1">
      <x v="1"/>
    </i>
    <i r="1">
      <x v="2"/>
    </i>
    <i t="default">
      <x/>
    </i>
    <i>
      <x v="1"/>
      <x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articipantes" fld="2" subtotal="count" baseField="0" baseItem="0"/>
    <dataField name="% del Grupo" fld="6" subtotal="count" baseField="3" baseItem="4" numFmtId="10">
      <extLst>
        <ext xmlns:x14="http://schemas.microsoft.com/office/spreadsheetml/2009/9/main" uri="{E15A36E0-9728-4e99-A89B-3F7291B0FE68}">
          <x14:dataField pivotShowAs="percentOfParentRow" sourceField="2" uniqueName="[__Xl3].[Measures].[Recuento de Cédula]"/>
        </ext>
      </extLst>
    </dataField>
    <dataField name="% del Total" fld="7" subtotal="count" showDataAs="percentOfTotal" baseField="1" baseItem="0" numFmtId="10">
      <extLst>
        <ext xmlns:x14="http://schemas.microsoft.com/office/spreadsheetml/2009/9/main" uri="{E15A36E0-9728-4e99-A89B-3F7291B0FE68}">
          <x14:dataField sourceField="2" uniqueName="[__Xl2].[Measures].[Recuento de Cédula]"/>
        </ext>
      </extLst>
    </dataField>
  </dataFields>
  <formats count="6">
    <format dxfId="105">
      <pivotArea grandRow="1" outline="0" collapsedLevelsAreSubtotals="1" fieldPosition="0"/>
    </format>
    <format dxfId="104">
      <pivotArea dataOnly="0" labelOnly="1" grandRow="1" outline="0" fieldPosition="0"/>
    </format>
    <format dxfId="103">
      <pivotArea grandRow="1" outline="0" collapsedLevelsAreSubtotals="1" fieldPosition="0"/>
    </format>
    <format dxfId="102">
      <pivotArea dataOnly="0" labelOnly="1" grandRow="1" outline="0" fieldPosition="0"/>
    </format>
    <format dxfId="101">
      <pivotArea outline="0" fieldPosition="0">
        <references count="1">
          <reference field="4294967294" count="1">
            <x v="1"/>
          </reference>
        </references>
      </pivotArea>
    </format>
    <format dxfId="10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% del Grupo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Medium7" showRowHeaders="0" showColHeaders="1" showRowStripes="0" showColStripes="0" showLastColumn="1"/>
  <rowHierarchiesUsage count="2">
    <rowHierarchyUsage hierarchyUsage="57"/>
    <rowHierarchyUsage hierarchyUsage="5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Libro1!Finalizacion">
        <x15:activeTabTopLevelEntity name="[Finalizacion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8.xml><?xml version="1.0" encoding="utf-8"?>
<pivotTableDefinition xmlns="http://schemas.openxmlformats.org/spreadsheetml/2006/main" name="TablaDinámica5" cacheId="35" applyNumberFormats="0" applyBorderFormats="0" applyFontFormats="0" applyPatternFormats="0" applyAlignmentFormats="0" applyWidthHeightFormats="1" dataCaption="Valores" updatedVersion="7" minRefreshableVersion="3" subtotalHiddenItems="1" itemPrintTitles="1" createdVersion="7" indent="0" compact="0" compactData="0" multipleFieldFilters="0">
  <location ref="H4:L16" firstHeaderRow="0" firstDataRow="1" firstDataCol="2"/>
  <pivotFields count="8">
    <pivotField axis="axisRow" compact="0" allDrilled="1" outline="0" subtotalTop="0" showAll="0" dataSourceSort="1" defaultAttributeDrillState="1">
      <items count="4">
        <item x="0"/>
        <item x="1"/>
        <item x="2"/>
        <item t="default"/>
      </items>
    </pivotField>
    <pivotField name="Estatus de Avance" compact="0" allDrilled="1" outline="0" subtotalTop="0" showAll="0" defaultAttributeDrillState="1">
      <items count="4">
        <item x="2"/>
        <item x="0"/>
        <item x="1"/>
        <item t="default"/>
      </items>
    </pivotField>
    <pivotField dataField="1" compact="0" outline="0" subtotalTop="0" showAll="0" defaultSubtotal="0"/>
    <pivotField axis="axisRow" compact="0" allDrilled="1" outline="0" subtotalTop="0" showAll="0" dataSourceSort="1" defaultAttributeDrillState="1">
      <items count="5">
        <item s="1" x="0"/>
        <item s="1" x="1"/>
        <item s="1" x="2"/>
        <item s="1" x="3"/>
        <item t="default"/>
      </items>
    </pivotField>
    <pivotField compact="0" allDrilled="1" outline="0" subtotalTop="0" showAll="0" dataSourceSort="1" defaultAttributeDrillState="1"/>
    <pivotField compact="0" allDrilled="1" outline="0" subtotalTop="0" showAll="0" dataSourceSort="1" defaultAttributeDrillState="1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2">
    <field x="0"/>
    <field x="3"/>
  </rowFields>
  <rowItems count="12">
    <i>
      <x/>
      <x/>
    </i>
    <i r="1">
      <x v="1"/>
    </i>
    <i r="1">
      <x v="2"/>
    </i>
    <i r="1">
      <x v="3"/>
    </i>
    <i t="default">
      <x/>
    </i>
    <i>
      <x v="1"/>
      <x/>
    </i>
    <i r="1">
      <x v="2"/>
    </i>
    <i r="1">
      <x v="3"/>
    </i>
    <i t="default">
      <x v="1"/>
    </i>
    <i>
      <x v="2"/>
      <x/>
    </i>
    <i t="default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articipantes" fld="2" subtotal="count" baseField="0" baseItem="0"/>
    <dataField name="% del Grupo" fld="6" subtotal="count" baseField="3" baseItem="4" numFmtId="10">
      <extLst>
        <ext xmlns:x14="http://schemas.microsoft.com/office/spreadsheetml/2009/9/main" uri="{E15A36E0-9728-4e99-A89B-3F7291B0FE68}">
          <x14:dataField pivotShowAs="percentOfParentRow" sourceField="2" uniqueName="[__Xl3].[Measures].[Recuento de Cédula]"/>
        </ext>
      </extLst>
    </dataField>
    <dataField name="% del Total" fld="7" subtotal="count" showDataAs="percentOfTotal" baseField="1" baseItem="0" numFmtId="10">
      <extLst>
        <ext xmlns:x14="http://schemas.microsoft.com/office/spreadsheetml/2009/9/main" uri="{E15A36E0-9728-4e99-A89B-3F7291B0FE68}">
          <x14:dataField sourceField="2" uniqueName="[__Xl2].[Measures].[Recuento de Cédula]"/>
        </ext>
      </extLst>
    </dataField>
  </dataFields>
  <formats count="6">
    <format dxfId="111">
      <pivotArea grandRow="1" outline="0" collapsedLevelsAreSubtotals="1" fieldPosition="0"/>
    </format>
    <format dxfId="110">
      <pivotArea dataOnly="0" labelOnly="1" grandRow="1" outline="0" fieldPosition="0"/>
    </format>
    <format dxfId="109">
      <pivotArea grandRow="1" outline="0" collapsedLevelsAreSubtotals="1" fieldPosition="0"/>
    </format>
    <format dxfId="108">
      <pivotArea dataOnly="0" labelOnly="1" grandRow="1" outline="0" fieldPosition="0"/>
    </format>
    <format dxfId="107">
      <pivotArea outline="0" fieldPosition="0">
        <references count="1">
          <reference field="4294967294" count="1">
            <x v="1"/>
          </reference>
        </references>
      </pivotArea>
    </format>
    <format dxfId="10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% del Grupo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Medium7" showRowHeaders="0" showColHeaders="1" showRowStripes="0" showColStripes="0" showLastColumn="1"/>
  <rowHierarchiesUsage count="2">
    <rowHierarchyUsage hierarchyUsage="50"/>
    <rowHierarchyUsage hierarchyUsage="5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Libro1!Finalizacion">
        <x15:activeTabTopLevelEntity name="[Finalizacion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9.xml><?xml version="1.0" encoding="utf-8"?>
<pivotTableDefinition xmlns="http://schemas.openxmlformats.org/spreadsheetml/2006/main" name="escolaridad-todos" cacheId="31" applyNumberFormats="0" applyBorderFormats="0" applyFontFormats="0" applyPatternFormats="0" applyAlignmentFormats="0" applyWidthHeightFormats="1" dataCaption="Valores" updatedVersion="7" minRefreshableVersion="3" subtotalHiddenItems="1" itemPrintTitles="1" createdVersion="7" indent="0" compact="0" compactData="0" multipleFieldFilters="0">
  <location ref="T4:X24" firstHeaderRow="0" firstDataRow="1" firstDataCol="2"/>
  <pivotFields count="8">
    <pivotField name="Estatus de Avance" compact="0" allDrilled="1" outline="0" subtotalTop="0" showAll="0" defaultAttributeDrillState="1">
      <items count="4">
        <item x="2"/>
        <item x="0"/>
        <item x="1"/>
        <item t="default"/>
      </items>
    </pivotField>
    <pivotField dataField="1" compact="0" outline="0" subtotalTop="0" showAll="0" defaultSubtotal="0"/>
    <pivotField axis="axisRow" compact="0" allDrilled="1" outline="0" subtotalTop="0" showAll="0" dataSourceSort="1" defaultAttributeDrillState="1">
      <items count="5">
        <item s="1" x="0"/>
        <item s="1" x="1"/>
        <item s="1" x="2"/>
        <item s="1" x="3"/>
        <item t="default"/>
      </items>
    </pivotField>
    <pivotField axis="axisRow" compact="0" allDrilled="1" outline="0" subtotalTop="0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compact="0" allDrilled="1" outline="0" subtotalTop="0" showAll="0" dataSourceSort="1" defaultAttributeDrillState="1"/>
    <pivotField compact="0" allDrilled="1" outline="0" subtotalTop="0" showAll="0" dataSourceSort="1" defaultAttributeDrillState="1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2">
    <field x="3"/>
    <field x="2"/>
  </rowFields>
  <rowItems count="20">
    <i>
      <x/>
      <x/>
    </i>
    <i t="default">
      <x/>
    </i>
    <i>
      <x v="1"/>
      <x/>
    </i>
    <i t="default">
      <x v="1"/>
    </i>
    <i>
      <x v="2"/>
      <x/>
    </i>
    <i r="1">
      <x v="1"/>
    </i>
    <i r="1">
      <x v="2"/>
    </i>
    <i t="default">
      <x v="2"/>
    </i>
    <i>
      <x v="3"/>
      <x v="1"/>
    </i>
    <i t="default">
      <x v="3"/>
    </i>
    <i>
      <x v="4"/>
      <x v="1"/>
    </i>
    <i t="default">
      <x v="4"/>
    </i>
    <i>
      <x v="5"/>
      <x/>
    </i>
    <i r="1">
      <x v="3"/>
    </i>
    <i r="1">
      <x v="1"/>
    </i>
    <i r="1">
      <x v="2"/>
    </i>
    <i t="default">
      <x v="5"/>
    </i>
    <i>
      <x v="6"/>
      <x/>
    </i>
    <i t="default"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articipantes" fld="1" subtotal="count" baseField="0" baseItem="0"/>
    <dataField name="% del Grupo" fld="6" subtotal="count" baseField="2" baseItem="0" numFmtId="10">
      <extLst>
        <ext xmlns:x14="http://schemas.microsoft.com/office/spreadsheetml/2009/9/main" uri="{E15A36E0-9728-4e99-A89B-3F7291B0FE68}">
          <x14:dataField pivotShowAs="percentOfParentRow" sourceField="1" uniqueName="[__Xl3].[Measures].[Recuento de Cédula]"/>
        </ext>
      </extLst>
    </dataField>
    <dataField name="% del Total" fld="7" subtotal="count" showDataAs="percentOfTotal" baseField="0" baseItem="0" numFmtId="10">
      <extLst>
        <ext xmlns:x14="http://schemas.microsoft.com/office/spreadsheetml/2009/9/main" uri="{E15A36E0-9728-4e99-A89B-3F7291B0FE68}">
          <x14:dataField sourceField="1" uniqueName="[__Xl2].[Measures].[Recuento de Cédula]"/>
        </ext>
      </extLst>
    </dataField>
  </dataFields>
  <formats count="6">
    <format dxfId="117">
      <pivotArea grandRow="1" outline="0" collapsedLevelsAreSubtotals="1" fieldPosition="0"/>
    </format>
    <format dxfId="116">
      <pivotArea dataOnly="0" labelOnly="1" grandRow="1" outline="0" fieldPosition="0"/>
    </format>
    <format dxfId="115">
      <pivotArea grandRow="1" outline="0" collapsedLevelsAreSubtotals="1" fieldPosition="0"/>
    </format>
    <format dxfId="114">
      <pivotArea dataOnly="0" labelOnly="1" grandRow="1" outline="0" fieldPosition="0"/>
    </format>
    <format dxfId="113">
      <pivotArea outline="0" fieldPosition="0">
        <references count="1">
          <reference field="4294967294" count="1">
            <x v="1"/>
          </reference>
        </references>
      </pivotArea>
    </format>
    <format dxfId="11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% del Grupo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Medium7" showRowHeaders="0" showColHeaders="1" showRowStripes="0" showColStripes="0" showLastColumn="1"/>
  <rowHierarchiesUsage count="2">
    <rowHierarchyUsage hierarchyUsage="51"/>
    <rowHierarchyUsage hierarchyUsage="5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Libro1!Finalizacion">
        <x15:activeTabTopLevelEntity name="[Finalizacion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Aula" sourceName="[Finalizacion].[Aula]">
  <pivotTables>
    <pivotTable tabId="3" name="genero"/>
    <pivotTable tabId="3" name="edad"/>
    <pivotTable tabId="3" name="escolaridad"/>
    <pivotTable tabId="3" name="TablaDinámica2"/>
  </pivotTables>
  <data>
    <olap pivotCacheId="1888298398">
      <levels count="2">
        <level uniqueName="[Finalizacion].[Aula].[(All)]" sourceCaption="(All)" count="0"/>
        <level uniqueName="[Finalizacion].[Aula].[Aula]" sourceCaption="Aula" count="3">
          <ranges>
            <range startItem="0">
              <i n="[Finalizacion].[Aula].&amp;[1]" c="1"/>
              <i n="[Finalizacion].[Aula].&amp;[2]" c="2"/>
              <i n="[Finalizacion].[Aula].&amp;[3]" c="3"/>
            </range>
          </ranges>
        </level>
      </levels>
      <selections count="1">
        <selection n="[Finalizacion].[Aula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Aula1" sourceName="[Finalizacion].[Aula]">
  <pivotTables>
    <pivotTable tabId="5" name="genero-1"/>
    <pivotTable tabId="5" name="edad-genero-1"/>
    <pivotTable tabId="5" name="escolaridad-genero-1"/>
    <pivotTable tabId="5" name="TablaDinámica4"/>
  </pivotTables>
  <data>
    <olap pivotCacheId="1888298398">
      <levels count="2">
        <level uniqueName="[Finalizacion].[Aula].[(All)]" sourceCaption="(All)" count="0"/>
        <level uniqueName="[Finalizacion].[Aula].[Aula]" sourceCaption="Aula" count="3">
          <ranges>
            <range startItem="0">
              <i n="[Finalizacion].[Aula].&amp;[1]" c="1"/>
              <i n="[Finalizacion].[Aula].&amp;[2]" c="2"/>
              <i n="[Finalizacion].[Aula].&amp;[3]" c="3"/>
            </range>
          </ranges>
        </level>
      </levels>
      <selections count="1">
        <selection n="[Finalizacion].[Aula].[All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Género" sourceName="[Calificaciones].[Género]">
  <pivotTables>
    <pivotTable tabId="4" name="Repoerte Calificaciones"/>
  </pivotTables>
  <data>
    <olap pivotCacheId="676932518">
      <levels count="2">
        <level uniqueName="[Calificaciones].[Género].[(All)]" sourceCaption="(All)" count="0"/>
        <level uniqueName="[Calificaciones].[Género].[Género]" sourceCaption="Género" count="3">
          <ranges>
            <range startItem="0">
              <i n="[Calificaciones].[Género].&amp;[Femenino]" c="Femenino"/>
              <i n="[Calificaciones].[Género].&amp;[Masculino]" c="Masculino"/>
              <i n="[Calificaciones].[Género].&amp;[n/a]" c="n/a"/>
            </range>
          </ranges>
        </level>
      </levels>
      <selections count="1">
        <selection n="[Calificaciones].[Género].[All]"/>
      </selections>
    </olap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Aula2" sourceName="[Finalizacion].[Aula]">
  <pivotTables>
    <pivotTable tabId="6" name="edad-todos"/>
    <pivotTable tabId="6" name="edad-todos-2"/>
    <pivotTable tabId="6" name="escolaridad-todos"/>
    <pivotTable tabId="6" name="escolaridad-todos-2"/>
    <pivotTable tabId="6" name="genero-todos"/>
    <pivotTable tabId="6" name="genero-todos-2"/>
    <pivotTable tabId="6" name="TablaDinámica5"/>
  </pivotTables>
  <data>
    <olap pivotCacheId="1888298398">
      <levels count="2">
        <level uniqueName="[Finalizacion].[Aula].[(All)]" sourceCaption="(All)" count="0"/>
        <level uniqueName="[Finalizacion].[Aula].[Aula]" sourceCaption="Aula" count="3">
          <ranges>
            <range startItem="0">
              <i n="[Finalizacion].[Aula].&amp;[1]" c="1"/>
              <i n="[Finalizacion].[Aula].&amp;[2]" c="2"/>
              <i n="[Finalizacion].[Aula].&amp;[3]" c="3"/>
            </range>
          </ranges>
        </level>
      </levels>
      <selections count="1">
        <selection n="[Finalizacion].[Aula].[All]"/>
      </selections>
    </olap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Aula3" sourceName="[Finalizacion].[Aula]">
  <pivotTables>
    <pivotTable tabId="7" name="genero-todos"/>
    <pivotTable tabId="7" name="edad-genero-todos"/>
    <pivotTable tabId="7" name="escolaridad-genero-todos"/>
    <pivotTable tabId="7" name="genero-todos-1"/>
    <pivotTable tabId="7" name="escolaridad-genero-todos-1"/>
    <pivotTable tabId="7" name="edad-genero-todos-1"/>
    <pivotTable tabId="7" name="TablaDinámica3"/>
  </pivotTables>
  <data>
    <olap pivotCacheId="1888298398">
      <levels count="2">
        <level uniqueName="[Finalizacion].[Aula].[(All)]" sourceCaption="(All)" count="0"/>
        <level uniqueName="[Finalizacion].[Aula].[Aula]" sourceCaption="Aula" count="3">
          <ranges>
            <range startItem="0">
              <i n="[Finalizacion].[Aula].&amp;[1]" c="1"/>
              <i n="[Finalizacion].[Aula].&amp;[2]" c="2"/>
              <i n="[Finalizacion].[Aula].&amp;[3]" c="3"/>
            </range>
          </ranges>
        </level>
      </levels>
      <selections count="1">
        <selection n="[Finalizacion].[Aula].[All]"/>
      </selections>
    </olap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Socio" sourceName="[Finalizacion].[Socio]">
  <pivotTables>
    <pivotTable tabId="3" name="genero"/>
    <pivotTable tabId="6" name="edad-todos"/>
    <pivotTable tabId="6" name="edad-todos-2"/>
    <pivotTable tabId="6" name="escolaridad-todos"/>
    <pivotTable tabId="6" name="escolaridad-todos-2"/>
    <pivotTable tabId="6" name="genero-todos"/>
    <pivotTable tabId="6" name="genero-todos-2"/>
    <pivotTable tabId="6" name="TablaDinámica5"/>
    <pivotTable tabId="7" name="edad-genero-todos"/>
    <pivotTable tabId="7" name="edad-genero-todos-1"/>
    <pivotTable tabId="7" name="escolaridad-genero-todos"/>
    <pivotTable tabId="7" name="escolaridad-genero-todos-1"/>
    <pivotTable tabId="7" name="genero-todos"/>
    <pivotTable tabId="7" name="genero-todos-1"/>
    <pivotTable tabId="7" name="TablaDinámica3"/>
    <pivotTable tabId="3" name="edad"/>
    <pivotTable tabId="3" name="escolaridad"/>
    <pivotTable tabId="3" name="TablaDinámica2"/>
    <pivotTable tabId="5" name="edad-genero-1"/>
    <pivotTable tabId="5" name="escolaridad-genero-1"/>
    <pivotTable tabId="5" name="genero-1"/>
    <pivotTable tabId="5" name="TablaDinámica4"/>
  </pivotTables>
  <data>
    <olap pivotCacheId="1888298398">
      <levels count="2">
        <level uniqueName="[Finalizacion].[Socio].[(All)]" sourceCaption="(All)" count="0"/>
        <level uniqueName="[Finalizacion].[Socio].[Socio]" sourceCaption="Socio" count="3">
          <ranges>
            <range startItem="0">
              <i n="[Finalizacion].[Socio].&amp;[n/a]" c="n/a"/>
              <i n="[Finalizacion].[Socio].&amp;[No Socio]" c="No Socio"/>
              <i n="[Finalizacion].[Socio].&amp;[Socio]" c="Socio"/>
            </range>
          </ranges>
        </level>
      </levels>
      <selections count="1">
        <selection n="[Finalizacion].[Socio].[All]"/>
      </selections>
    </olap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Socio1" sourceName="[Calificaciones].[Socio]">
  <pivotTables>
    <pivotTable tabId="4" name="Repoerte Calificaciones"/>
  </pivotTables>
  <data>
    <olap pivotCacheId="676932518">
      <levels count="2">
        <level uniqueName="[Calificaciones].[Socio].[(All)]" sourceCaption="(All)" count="0"/>
        <level uniqueName="[Calificaciones].[Socio].[Socio]" sourceCaption="Socio" count="3">
          <ranges>
            <range startItem="0">
              <i n="[Calificaciones].[Socio].&amp;[n/a]" c="n/a"/>
              <i n="[Calificaciones].[Socio].&amp;[No Socio]" c="No Socio"/>
              <i n="[Calificaciones].[Socio].&amp;[Socio]" c="Socio"/>
            </range>
          </ranges>
        </level>
      </levels>
      <selections count="1">
        <selection n="[Calificaciones].[Socio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ula" cache="SegmentaciónDeDatos_Aula" caption="Aula" level="1" rowHeight="241300"/>
  <slicer name="Socio" cache="SegmentaciónDeDatos_Socio" caption="Socio" level="1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ula 2" cache="SegmentaciónDeDatos_Aula2" caption="Aula" level="1" style="SlicerStyleDark6" rowHeight="241300"/>
  <slicer name="Socio 1" cache="SegmentaciónDeDatos_Socio" caption="Socio" level="1" style="SlicerStyleDark6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ula 1" cache="SegmentaciónDeDatos_Aula1" caption="Aula" level="1" rowHeight="241300"/>
  <slicer name="Socio 2" cache="SegmentaciónDeDatos_Socio" caption="Socio" level="1" rowHeight="2413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ula 3" cache="SegmentaciónDeDatos_Aula3" caption="Aula" level="1" style="SlicerStyleDark6" rowHeight="241300"/>
  <slicer name="Socio 3" cache="SegmentaciónDeDatos_Socio" caption="Socio" level="1" style="SlicerStyleDark6" rowHeight="24130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Género" cache="SegmentaciónDeDatos_Género" caption="Género" columnCount="3" level="1" rowHeight="241300"/>
  <slicer name="Socio 4" cache="SegmentaciónDeDatos_Socio1" caption="Socio" columnCount="3" level="1" rowHeight="241300"/>
</slicers>
</file>

<file path=xl/tables/table1.xml><?xml version="1.0" encoding="utf-8"?>
<table xmlns="http://schemas.openxmlformats.org/spreadsheetml/2006/main" id="1" name="Finalizacion" displayName="Finalizacion" ref="A1:AA82" totalsRowShown="0" headerRowDxfId="193" headerRowCellStyle="Normal 2">
  <autoFilter ref="A1:AA82"/>
  <tableColumns count="27">
    <tableColumn id="1" name="Aula"/>
    <tableColumn id="2" name="Nombre"/>
    <tableColumn id="3" name="Cédula" dataDxfId="192"/>
    <tableColumn id="4" name="Dirección de correo"/>
    <tableColumn id="5" name="Grupo"/>
    <tableColumn id="6" name="Avance"/>
    <tableColumn id="7" name="Estatus"/>
    <tableColumn id="8" name="Avance Curso 1" dataDxfId="191"/>
    <tableColumn id="9" name="Estatus Curso 1"/>
    <tableColumn id="10" name="Avance Curso 2" dataDxfId="190"/>
    <tableColumn id="11" name="Estatus Curso 2"/>
    <tableColumn id="12" name="Avance Curso 3" dataDxfId="189"/>
    <tableColumn id="13" name="Estatus Curso 3"/>
    <tableColumn id="14" name="Avance Curso 4" dataDxfId="188"/>
    <tableColumn id="15" name="Estatus Curso 4"/>
    <tableColumn id="16" name="Avance Curso 5" dataDxfId="187"/>
    <tableColumn id="17" name="Estatus Curso 5"/>
    <tableColumn id="18" name="Avance Curso 6" dataDxfId="186"/>
    <tableColumn id="19" name="Estatus Curso 6" dataDxfId="185"/>
    <tableColumn id="20" name="Género"/>
    <tableColumn id="21" name="Escolaridad"/>
    <tableColumn id="22" name="Grupo Etáreo"/>
    <tableColumn id="27" name="Socio"/>
    <tableColumn id="23" name="Maximo alcanzado" dataDxfId="184">
      <calculatedColumnFormula>MAX(H2,J2,L2,N2,P2,R2)</calculatedColumnFormula>
    </tableColumn>
    <tableColumn id="24" name="Estatus maximo" dataDxfId="183">
      <calculatedColumnFormula>IF(X2=0,"Sin actividad",(IF(X2=1,"Finalizado","En Curso")))</calculatedColumnFormula>
    </tableColumn>
    <tableColumn id="25" name="Cursos en curso" dataDxfId="182">
      <calculatedColumnFormula>COUNTIF(Finalizacion[[#This Row],[Avance Curso 1]:[Estatus Curso 6]],"En Curso")</calculatedColumnFormula>
    </tableColumn>
    <tableColumn id="26" name="Cursos Finalizados" dataDxfId="181">
      <calculatedColumnFormula>COUNTIF(Finalizacion[[#This Row],[Avance Curso 1]:[Estatus Curso 6]],"Finalizado")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Calificaciones" displayName="Calificaciones" ref="A1:AE82" totalsRowShown="0" headerRowDxfId="180" tableBorderDxfId="179" headerRowCellStyle="Normal 2">
  <autoFilter ref="A1:AE82"/>
  <tableColumns count="31">
    <tableColumn id="1" name="Aula" dataDxfId="178"/>
    <tableColumn id="2" name="Nombre"/>
    <tableColumn id="3" name="Apellido(s)"/>
    <tableColumn id="4" name="Dirección de correo"/>
    <tableColumn id="5" name="Cédula" dataDxfId="177"/>
    <tableColumn id="6" name="Inicial 1" dataDxfId="176"/>
    <tableColumn id="7" name="Final 1" dataDxfId="175"/>
    <tableColumn id="8" name="Inicial 2" dataDxfId="174"/>
    <tableColumn id="9" name="Final 2" dataDxfId="173"/>
    <tableColumn id="10" name="Inicial 3" dataDxfId="172"/>
    <tableColumn id="11" name="Final 3" dataDxfId="171"/>
    <tableColumn id="12" name="Inicial 4" dataDxfId="170"/>
    <tableColumn id="13" name="Final 4" dataDxfId="169"/>
    <tableColumn id="14" name="Inicial 5" dataDxfId="168"/>
    <tableColumn id="15" name="Final 5" dataDxfId="167"/>
    <tableColumn id="16" name="Inicial 6" dataDxfId="166" dataCellStyle="Normal 4">
      <calculatedColumnFormula>AVERAGE(N2,L2,J2,H2,F2)</calculatedColumnFormula>
    </tableColumn>
    <tableColumn id="17" name="Final 6" dataDxfId="165" dataCellStyle="Normal 4">
      <calculatedColumnFormula>IF(Calificaciones[[#This Row],[Inicial 6]]=0,0,10)</calculatedColumnFormula>
    </tableColumn>
    <tableColumn id="18" name="Total Inicial" dataDxfId="164" dataCellStyle="Normal 4">
      <calculatedColumnFormula>SUM(F2,H2,J2,L2,N2,P2)</calculatedColumnFormula>
    </tableColumn>
    <tableColumn id="19" name="Total Final" dataDxfId="163" dataCellStyle="Normal 4">
      <calculatedColumnFormula>SUM(G2,I2,K2,M2,O2,Q2)</calculatedColumnFormula>
    </tableColumn>
    <tableColumn id="20" name="Género"/>
    <tableColumn id="21" name="Escolaridad"/>
    <tableColumn id="22" name="Grupo Etáreo"/>
    <tableColumn id="31" name="Socio"/>
    <tableColumn id="25" name="Ini 1 real" dataDxfId="162">
      <calculatedColumnFormula>IF(Calificaciones[[#This Row],[Final 1]]=10,Calificaciones[[#This Row],[Inicial 1]],"")</calculatedColumnFormula>
    </tableColumn>
    <tableColumn id="26" name="Ini 2 real" dataDxfId="161">
      <calculatedColumnFormula>IF(Calificaciones[[#This Row],[Final 2]]=10,Calificaciones[[#This Row],[Inicial 2]],"")</calculatedColumnFormula>
    </tableColumn>
    <tableColumn id="27" name="Ini 3 real" dataDxfId="160">
      <calculatedColumnFormula>IF(Calificaciones[[#This Row],[Final 3]]=10,Calificaciones[[#This Row],[Inicial 3]],"")</calculatedColumnFormula>
    </tableColumn>
    <tableColumn id="28" name="Ini 4 real" dataDxfId="159">
      <calculatedColumnFormula>IF(Calificaciones[[#This Row],[Final 4]]=10,Calificaciones[[#This Row],[Inicial 4]],"")</calculatedColumnFormula>
    </tableColumn>
    <tableColumn id="29" name="Ini 5 real" dataDxfId="158">
      <calculatedColumnFormula>IF(Calificaciones[[#This Row],[Final 5]]=10,Calificaciones[[#This Row],[Inicial 5]],"")</calculatedColumnFormula>
    </tableColumn>
    <tableColumn id="30" name="Ini 6 real" dataDxfId="157">
      <calculatedColumnFormula>IF(Calificaciones[[#This Row],[Final 6]]=10,Calificaciones[[#This Row],[Inicial 6]],"")</calculatedColumnFormula>
    </tableColumn>
    <tableColumn id="23" name="Mínima Inicial" dataDxfId="156">
      <calculatedColumnFormula>MIN(Calificaciones[[#This Row],[Ini 1 real]:[Ini 6 real]])</calculatedColumnFormula>
    </tableColumn>
    <tableColumn id="24" name="Máxima Final" dataDxfId="155">
      <calculatedColumnFormula>MAX(Q2,O2,M2,K2,I2,G2)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evaluacion" displayName="evaluacion" ref="A1:G66" totalsRowShown="0" headerRowCellStyle="Normal 3" dataCellStyle="Normal 3">
  <autoFilter ref="A1:G66"/>
  <tableColumns count="7">
    <tableColumn id="7" name="Aula" dataDxfId="12" dataCellStyle="Normal 3"/>
    <tableColumn id="1" name="Nombre completo del usuario" dataCellStyle="Normal 3"/>
    <tableColumn id="2" name="Grupos" dataCellStyle="Normal 3"/>
    <tableColumn id="3" name="Dirección de correo" dataCellStyle="Normal 3"/>
    <tableColumn id="4" name="Institución" dataCellStyle="Normal 3"/>
    <tableColumn id="5" name="Fecha" dataCellStyle="Normal 3"/>
    <tableColumn id="6" name="Calificación" dataDxfId="11" dataCellStyle="Normal 3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id="4" name="criterio_satisfaccion6" displayName="criterio_satisfaccion6" ref="B3:E9" totalsRowCount="1" headerRowDxfId="10" dataDxfId="9" totalsRowDxfId="8">
  <autoFilter ref="B3:E8"/>
  <tableColumns count="4">
    <tableColumn id="1" name="Calificación" totalsRowLabel="Total" dataDxfId="7" totalsRowDxfId="6"/>
    <tableColumn id="2" name="Satisfacción equivalente" dataDxfId="5" totalsRowDxfId="4"/>
    <tableColumn id="3" name="Cantidad de Votos" totalsRowFunction="sum" dataDxfId="3" totalsRowDxfId="2">
      <calculatedColumnFormula>COUNTIF(evaluacion[[#All],[Calificación]],criterio_satisfaccion6[[#This Row],[Calificación]])</calculatedColumnFormula>
    </tableColumn>
    <tableColumn id="4" name="Nivel de Satisfacción" totalsRowFunction="custom" dataDxfId="1" totalsRowDxfId="0">
      <calculatedColumnFormula>+criterio_satisfaccion6[[#This Row],[Cantidad de Votos]]*criterio_satisfaccion6[[#This Row],[Satisfacción equivalente]]</calculatedColumnFormula>
      <totalsRowFormula>SUM(criterio_satisfaccion6[Nivel de Satisfacción])/criterio_satisfaccion6[[#Totals],[Cantidad de Votos]]</totalsRow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A1:E23" totalsRowShown="0" headerRowCellStyle="Normal 3" dataCellStyle="Normal 3">
  <autoFilter ref="A1:E23"/>
  <tableColumns count="5">
    <tableColumn id="1" name="Aula" dataCellStyle="Normal 3"/>
    <tableColumn id="2" name="Cuéntanos qué te pareció el Programa de Educación Financiera y Social de FIG y tu Cooperativa de Ahorro y Crédito.." dataCellStyle="Normal 3"/>
    <tableColumn id="3" name="Danos tus apreciaciones o recomendaciones para continuar mejorando" dataCellStyle="Normal 3"/>
    <tableColumn id="4" name="Nos das tu permiso para compartir tu opinión sobre el curso en nuestras redes sociales?" dataCellStyle="Normal 3"/>
    <tableColumn id="5" name="Si contestaste &quot;Sí&quot; a la pregunta anterior, ¿nos das permiso a publicar tu nombre? En caso de ser así, por favor escribe cómo quieres que publiquemos tu nombre." dataCellStyle="Normal 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ivotTable" Target="../pivotTables/pivotTable7.xml"/><Relationship Id="rId7" Type="http://schemas.openxmlformats.org/officeDocument/2006/relationships/pivotTable" Target="../pivotTables/pivotTable11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pivotTable" Target="../pivotTables/pivotTable10.xml"/><Relationship Id="rId5" Type="http://schemas.openxmlformats.org/officeDocument/2006/relationships/pivotTable" Target="../pivotTables/pivotTable9.xml"/><Relationship Id="rId4" Type="http://schemas.openxmlformats.org/officeDocument/2006/relationships/pivotTable" Target="../pivotTables/pivotTable8.xml"/><Relationship Id="rId9" Type="http://schemas.microsoft.com/office/2007/relationships/slicer" Target="../slicers/slicer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4.xml"/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Relationship Id="rId6" Type="http://schemas.microsoft.com/office/2007/relationships/slicer" Target="../slicers/slicer3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15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ivotTable" Target="../pivotTables/pivotTable18.xml"/><Relationship Id="rId7" Type="http://schemas.openxmlformats.org/officeDocument/2006/relationships/pivotTable" Target="../pivotTables/pivotTable22.xml"/><Relationship Id="rId2" Type="http://schemas.openxmlformats.org/officeDocument/2006/relationships/pivotTable" Target="../pivotTables/pivotTable17.xml"/><Relationship Id="rId1" Type="http://schemas.openxmlformats.org/officeDocument/2006/relationships/pivotTable" Target="../pivotTables/pivotTable16.xml"/><Relationship Id="rId6" Type="http://schemas.openxmlformats.org/officeDocument/2006/relationships/pivotTable" Target="../pivotTables/pivotTable21.xml"/><Relationship Id="rId5" Type="http://schemas.openxmlformats.org/officeDocument/2006/relationships/pivotTable" Target="../pivotTables/pivotTable20.xml"/><Relationship Id="rId4" Type="http://schemas.openxmlformats.org/officeDocument/2006/relationships/pivotTable" Target="../pivotTables/pivotTable19.xml"/><Relationship Id="rId9" Type="http://schemas.microsoft.com/office/2007/relationships/slicer" Target="../slicers/slicer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23.xml"/><Relationship Id="rId5" Type="http://schemas.openxmlformats.org/officeDocument/2006/relationships/comments" Target="../comments1.xml"/><Relationship Id="rId4" Type="http://schemas.microsoft.com/office/2007/relationships/slicer" Target="../slicers/slicer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showGridLines="0" workbookViewId="0">
      <pane xSplit="3" ySplit="1" topLeftCell="V64" activePane="bottomRight" state="frozen"/>
      <selection pane="topRight" activeCell="D1" sqref="D1"/>
      <selection pane="bottomLeft" activeCell="A2" sqref="A2"/>
      <selection pane="bottomRight" activeCell="AD1" sqref="AD1"/>
    </sheetView>
  </sheetViews>
  <sheetFormatPr baseColWidth="10" defaultColWidth="11.44140625" defaultRowHeight="14.4" x14ac:dyDescent="0.3"/>
  <cols>
    <col min="1" max="1" width="7.109375" customWidth="1"/>
    <col min="2" max="2" width="40.5546875" bestFit="1" customWidth="1"/>
    <col min="3" max="3" width="11" bestFit="1" customWidth="1"/>
    <col min="4" max="4" width="34.6640625" bestFit="1" customWidth="1"/>
    <col min="5" max="5" width="12.88671875" bestFit="1" customWidth="1"/>
    <col min="6" max="6" width="11.88671875" style="8" bestFit="1" customWidth="1"/>
    <col min="8" max="8" width="16.44140625" style="8" customWidth="1"/>
    <col min="9" max="9" width="16.33203125" customWidth="1"/>
    <col min="10" max="10" width="16.44140625" style="8" customWidth="1"/>
    <col min="11" max="11" width="16.33203125" customWidth="1"/>
    <col min="12" max="12" width="16.44140625" style="8" customWidth="1"/>
    <col min="13" max="13" width="16.33203125" customWidth="1"/>
    <col min="14" max="14" width="16.44140625" style="8" customWidth="1"/>
    <col min="15" max="15" width="16.33203125" customWidth="1"/>
    <col min="16" max="16" width="16.44140625" style="8" customWidth="1"/>
    <col min="17" max="17" width="16.33203125" customWidth="1"/>
    <col min="18" max="18" width="16.44140625" style="8" customWidth="1"/>
    <col min="19" max="19" width="16.33203125" customWidth="1"/>
    <col min="20" max="20" width="10" bestFit="1" customWidth="1"/>
    <col min="21" max="21" width="22.5546875" bestFit="1" customWidth="1"/>
    <col min="22" max="22" width="22.44140625" bestFit="1" customWidth="1"/>
    <col min="23" max="23" width="15" customWidth="1"/>
    <col min="24" max="24" width="19.5546875" style="8" customWidth="1"/>
    <col min="25" max="25" width="17.44140625" customWidth="1"/>
    <col min="29" max="29" width="15" customWidth="1"/>
    <col min="30" max="30" width="7.44140625" customWidth="1"/>
  </cols>
  <sheetData>
    <row r="1" spans="1:30" x14ac:dyDescent="0.3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7" t="s">
        <v>5</v>
      </c>
      <c r="G1" s="6" t="s">
        <v>6</v>
      </c>
      <c r="H1" s="9" t="s">
        <v>7</v>
      </c>
      <c r="I1" s="3" t="s">
        <v>8</v>
      </c>
      <c r="J1" s="10" t="s">
        <v>9</v>
      </c>
      <c r="K1" s="4" t="s">
        <v>10</v>
      </c>
      <c r="L1" s="10" t="s">
        <v>11</v>
      </c>
      <c r="M1" s="4" t="s">
        <v>12</v>
      </c>
      <c r="N1" s="10" t="s">
        <v>13</v>
      </c>
      <c r="O1" s="4" t="s">
        <v>14</v>
      </c>
      <c r="P1" s="10" t="s">
        <v>15</v>
      </c>
      <c r="Q1" s="4" t="s">
        <v>16</v>
      </c>
      <c r="R1" s="10" t="s">
        <v>17</v>
      </c>
      <c r="S1" s="4" t="s">
        <v>18</v>
      </c>
      <c r="T1" s="1" t="s">
        <v>19</v>
      </c>
      <c r="U1" s="1" t="s">
        <v>20</v>
      </c>
      <c r="V1" s="1" t="s">
        <v>21</v>
      </c>
      <c r="W1" s="63" t="s">
        <v>22</v>
      </c>
      <c r="X1" s="12" t="s">
        <v>23</v>
      </c>
      <c r="Y1" s="27" t="s">
        <v>24</v>
      </c>
      <c r="Z1" s="11" t="s">
        <v>25</v>
      </c>
      <c r="AA1" s="11" t="s">
        <v>26</v>
      </c>
      <c r="AC1" t="s">
        <v>27</v>
      </c>
      <c r="AD1" s="13">
        <v>44561</v>
      </c>
    </row>
    <row r="2" spans="1:30" x14ac:dyDescent="0.3">
      <c r="A2">
        <v>1</v>
      </c>
      <c r="B2" t="s">
        <v>28</v>
      </c>
      <c r="C2" t="s">
        <v>29</v>
      </c>
      <c r="D2" t="s">
        <v>30</v>
      </c>
      <c r="E2" t="s">
        <v>31</v>
      </c>
      <c r="F2" s="8">
        <v>1</v>
      </c>
      <c r="G2" t="s">
        <v>32</v>
      </c>
      <c r="H2" s="8">
        <v>1</v>
      </c>
      <c r="I2" t="s">
        <v>32</v>
      </c>
      <c r="J2" s="8">
        <v>1</v>
      </c>
      <c r="K2" t="s">
        <v>32</v>
      </c>
      <c r="L2" s="8">
        <v>1</v>
      </c>
      <c r="M2" t="s">
        <v>32</v>
      </c>
      <c r="N2" s="8">
        <v>1</v>
      </c>
      <c r="O2" t="s">
        <v>32</v>
      </c>
      <c r="P2" s="8">
        <v>1</v>
      </c>
      <c r="Q2" t="s">
        <v>32</v>
      </c>
      <c r="T2" t="s">
        <v>33</v>
      </c>
      <c r="U2" t="s">
        <v>34</v>
      </c>
      <c r="V2" t="s">
        <v>35</v>
      </c>
      <c r="W2" t="s">
        <v>22</v>
      </c>
      <c r="X2" s="8">
        <f t="shared" ref="X2:X9" si="0">MAX(H2,J2,L2,N2,P2,R2)</f>
        <v>1</v>
      </c>
      <c r="Y2" t="str">
        <f t="shared" ref="Y2:Y9" si="1">IF(X2=0,"Sin actividad",(IF(X2=1,"Finalizado","En Curso")))</f>
        <v>Finalizado</v>
      </c>
      <c r="Z2">
        <f>COUNTIF(Finalizacion[[#This Row],[Avance Curso 1]:[Estatus Curso 6]],"En Curso")</f>
        <v>0</v>
      </c>
      <c r="AA2">
        <f>COUNTIF(Finalizacion[[#This Row],[Avance Curso 1]:[Estatus Curso 6]],"Finalizado")</f>
        <v>5</v>
      </c>
    </row>
    <row r="3" spans="1:30" x14ac:dyDescent="0.3">
      <c r="A3">
        <v>1</v>
      </c>
      <c r="B3" t="s">
        <v>36</v>
      </c>
      <c r="C3" t="s">
        <v>29</v>
      </c>
      <c r="D3" t="s">
        <v>37</v>
      </c>
      <c r="E3" t="s">
        <v>31</v>
      </c>
      <c r="F3" s="8">
        <v>0.5</v>
      </c>
      <c r="G3" t="s">
        <v>38</v>
      </c>
      <c r="H3" s="8">
        <v>0.5</v>
      </c>
      <c r="I3" t="s">
        <v>38</v>
      </c>
      <c r="J3" s="8">
        <v>0.5</v>
      </c>
      <c r="K3" t="s">
        <v>38</v>
      </c>
      <c r="L3" s="8">
        <v>0.5</v>
      </c>
      <c r="M3" t="s">
        <v>38</v>
      </c>
      <c r="N3" s="8">
        <v>0.5</v>
      </c>
      <c r="O3" t="s">
        <v>38</v>
      </c>
      <c r="P3" s="8">
        <v>0.5</v>
      </c>
      <c r="Q3" t="s">
        <v>38</v>
      </c>
      <c r="T3" t="s">
        <v>33</v>
      </c>
      <c r="U3" t="s">
        <v>34</v>
      </c>
      <c r="V3" t="s">
        <v>35</v>
      </c>
      <c r="W3" t="s">
        <v>22</v>
      </c>
      <c r="X3" s="8">
        <f t="shared" si="0"/>
        <v>0.5</v>
      </c>
      <c r="Y3" t="str">
        <f t="shared" si="1"/>
        <v>En Curso</v>
      </c>
      <c r="Z3">
        <f>COUNTIF(Finalizacion[[#This Row],[Avance Curso 1]:[Estatus Curso 6]],"En Curso")</f>
        <v>5</v>
      </c>
      <c r="AA3">
        <f>COUNTIF(Finalizacion[[#This Row],[Avance Curso 1]:[Estatus Curso 6]],"Finalizado")</f>
        <v>0</v>
      </c>
    </row>
    <row r="4" spans="1:30" x14ac:dyDescent="0.3">
      <c r="A4">
        <v>1</v>
      </c>
      <c r="B4" s="64" t="s">
        <v>39</v>
      </c>
      <c r="C4" t="s">
        <v>29</v>
      </c>
      <c r="D4" t="s">
        <v>40</v>
      </c>
      <c r="E4" t="s">
        <v>31</v>
      </c>
      <c r="F4" s="8">
        <v>1</v>
      </c>
      <c r="G4" t="s">
        <v>32</v>
      </c>
      <c r="H4" s="8">
        <v>1</v>
      </c>
      <c r="I4" t="s">
        <v>32</v>
      </c>
      <c r="J4" s="8">
        <v>1</v>
      </c>
      <c r="K4" t="s">
        <v>32</v>
      </c>
      <c r="L4" s="8">
        <v>1</v>
      </c>
      <c r="M4" t="s">
        <v>32</v>
      </c>
      <c r="N4" s="8">
        <v>1</v>
      </c>
      <c r="O4" t="s">
        <v>32</v>
      </c>
      <c r="P4" s="8">
        <v>1</v>
      </c>
      <c r="Q4" t="s">
        <v>32</v>
      </c>
      <c r="T4" t="s">
        <v>33</v>
      </c>
      <c r="U4" t="s">
        <v>41</v>
      </c>
      <c r="V4" t="s">
        <v>42</v>
      </c>
      <c r="W4" t="s">
        <v>22</v>
      </c>
      <c r="X4" s="8">
        <f t="shared" si="0"/>
        <v>1</v>
      </c>
      <c r="Y4" t="str">
        <f t="shared" si="1"/>
        <v>Finalizado</v>
      </c>
      <c r="Z4">
        <f>COUNTIF(Finalizacion[[#This Row],[Avance Curso 1]:[Estatus Curso 6]],"En Curso")</f>
        <v>0</v>
      </c>
      <c r="AA4">
        <f>COUNTIF(Finalizacion[[#This Row],[Avance Curso 1]:[Estatus Curso 6]],"Finalizado")</f>
        <v>5</v>
      </c>
    </row>
    <row r="5" spans="1:30" x14ac:dyDescent="0.3">
      <c r="A5">
        <v>1</v>
      </c>
      <c r="B5" s="64" t="s">
        <v>43</v>
      </c>
      <c r="C5" t="s">
        <v>29</v>
      </c>
      <c r="D5" t="s">
        <v>44</v>
      </c>
      <c r="E5" t="s">
        <v>31</v>
      </c>
      <c r="F5" s="8">
        <v>1</v>
      </c>
      <c r="G5" t="s">
        <v>32</v>
      </c>
      <c r="H5" s="8">
        <v>1</v>
      </c>
      <c r="I5" t="s">
        <v>32</v>
      </c>
      <c r="J5" s="8">
        <v>1</v>
      </c>
      <c r="K5" t="s">
        <v>32</v>
      </c>
      <c r="L5" s="8">
        <v>1</v>
      </c>
      <c r="M5" t="s">
        <v>32</v>
      </c>
      <c r="N5" s="8">
        <v>1</v>
      </c>
      <c r="O5" t="s">
        <v>32</v>
      </c>
      <c r="P5" s="8">
        <v>1</v>
      </c>
      <c r="Q5" t="s">
        <v>32</v>
      </c>
      <c r="T5" t="s">
        <v>33</v>
      </c>
      <c r="U5" t="s">
        <v>34</v>
      </c>
      <c r="V5" t="s">
        <v>35</v>
      </c>
      <c r="W5" t="s">
        <v>22</v>
      </c>
      <c r="X5" s="8">
        <f t="shared" si="0"/>
        <v>1</v>
      </c>
      <c r="Y5" t="str">
        <f t="shared" si="1"/>
        <v>Finalizado</v>
      </c>
      <c r="Z5">
        <f>COUNTIF(Finalizacion[[#This Row],[Avance Curso 1]:[Estatus Curso 6]],"En Curso")</f>
        <v>0</v>
      </c>
      <c r="AA5">
        <f>COUNTIF(Finalizacion[[#This Row],[Avance Curso 1]:[Estatus Curso 6]],"Finalizado")</f>
        <v>5</v>
      </c>
    </row>
    <row r="6" spans="1:30" x14ac:dyDescent="0.3">
      <c r="A6">
        <v>1</v>
      </c>
      <c r="B6" s="64" t="s">
        <v>45</v>
      </c>
      <c r="C6" t="s">
        <v>29</v>
      </c>
      <c r="D6" t="s">
        <v>46</v>
      </c>
      <c r="E6" t="s">
        <v>31</v>
      </c>
      <c r="F6" s="8">
        <v>1</v>
      </c>
      <c r="G6" t="s">
        <v>32</v>
      </c>
      <c r="H6" s="8">
        <v>1</v>
      </c>
      <c r="I6" t="s">
        <v>32</v>
      </c>
      <c r="J6" s="8">
        <v>1</v>
      </c>
      <c r="K6" t="s">
        <v>32</v>
      </c>
      <c r="L6" s="8">
        <v>1</v>
      </c>
      <c r="M6" t="s">
        <v>32</v>
      </c>
      <c r="N6" s="8">
        <v>1</v>
      </c>
      <c r="O6" t="s">
        <v>32</v>
      </c>
      <c r="P6" s="8">
        <v>1</v>
      </c>
      <c r="Q6" t="s">
        <v>32</v>
      </c>
      <c r="T6" t="s">
        <v>33</v>
      </c>
      <c r="U6" t="s">
        <v>34</v>
      </c>
      <c r="V6" t="s">
        <v>35</v>
      </c>
      <c r="W6" t="s">
        <v>22</v>
      </c>
      <c r="X6" s="8">
        <f t="shared" si="0"/>
        <v>1</v>
      </c>
      <c r="Y6" t="str">
        <f t="shared" si="1"/>
        <v>Finalizado</v>
      </c>
      <c r="Z6">
        <f>COUNTIF(Finalizacion[[#This Row],[Avance Curso 1]:[Estatus Curso 6]],"En Curso")</f>
        <v>0</v>
      </c>
      <c r="AA6">
        <f>COUNTIF(Finalizacion[[#This Row],[Avance Curso 1]:[Estatus Curso 6]],"Finalizado")</f>
        <v>5</v>
      </c>
    </row>
    <row r="7" spans="1:30" x14ac:dyDescent="0.3">
      <c r="A7">
        <v>1</v>
      </c>
      <c r="B7" s="64" t="s">
        <v>47</v>
      </c>
      <c r="C7" t="s">
        <v>29</v>
      </c>
      <c r="D7" t="s">
        <v>48</v>
      </c>
      <c r="E7" t="s">
        <v>31</v>
      </c>
      <c r="F7" s="8">
        <v>1</v>
      </c>
      <c r="G7" t="s">
        <v>32</v>
      </c>
      <c r="H7" s="8">
        <v>1</v>
      </c>
      <c r="I7" t="s">
        <v>32</v>
      </c>
      <c r="J7" s="8">
        <v>1</v>
      </c>
      <c r="K7" t="s">
        <v>32</v>
      </c>
      <c r="L7" s="8">
        <v>1</v>
      </c>
      <c r="M7" t="s">
        <v>32</v>
      </c>
      <c r="N7" s="8">
        <v>1</v>
      </c>
      <c r="O7" t="s">
        <v>32</v>
      </c>
      <c r="P7" s="8">
        <v>1</v>
      </c>
      <c r="Q7" t="s">
        <v>32</v>
      </c>
      <c r="T7" t="s">
        <v>33</v>
      </c>
      <c r="U7" t="s">
        <v>41</v>
      </c>
      <c r="V7" t="s">
        <v>35</v>
      </c>
      <c r="W7" t="s">
        <v>22</v>
      </c>
      <c r="X7" s="8">
        <f t="shared" si="0"/>
        <v>1</v>
      </c>
      <c r="Y7" t="str">
        <f t="shared" si="1"/>
        <v>Finalizado</v>
      </c>
      <c r="Z7">
        <f>COUNTIF(Finalizacion[[#This Row],[Avance Curso 1]:[Estatus Curso 6]],"En Curso")</f>
        <v>0</v>
      </c>
      <c r="AA7">
        <f>COUNTIF(Finalizacion[[#This Row],[Avance Curso 1]:[Estatus Curso 6]],"Finalizado")</f>
        <v>5</v>
      </c>
    </row>
    <row r="8" spans="1:30" x14ac:dyDescent="0.3">
      <c r="A8">
        <v>1</v>
      </c>
      <c r="B8" s="64" t="s">
        <v>49</v>
      </c>
      <c r="C8" t="s">
        <v>29</v>
      </c>
      <c r="D8" t="s">
        <v>50</v>
      </c>
      <c r="E8" t="s">
        <v>31</v>
      </c>
      <c r="F8" s="8">
        <v>1</v>
      </c>
      <c r="G8" t="s">
        <v>32</v>
      </c>
      <c r="H8" s="8">
        <v>1</v>
      </c>
      <c r="I8" t="s">
        <v>32</v>
      </c>
      <c r="J8" s="8">
        <v>1</v>
      </c>
      <c r="K8" t="s">
        <v>32</v>
      </c>
      <c r="L8" s="8">
        <v>1</v>
      </c>
      <c r="M8" t="s">
        <v>32</v>
      </c>
      <c r="N8" s="8">
        <v>1</v>
      </c>
      <c r="O8" t="s">
        <v>32</v>
      </c>
      <c r="P8" s="8">
        <v>1</v>
      </c>
      <c r="Q8" t="s">
        <v>32</v>
      </c>
      <c r="T8" t="s">
        <v>33</v>
      </c>
      <c r="U8" t="s">
        <v>34</v>
      </c>
      <c r="V8" t="s">
        <v>35</v>
      </c>
      <c r="W8" t="s">
        <v>22</v>
      </c>
      <c r="X8" s="8">
        <f t="shared" si="0"/>
        <v>1</v>
      </c>
      <c r="Y8" t="str">
        <f t="shared" si="1"/>
        <v>Finalizado</v>
      </c>
      <c r="Z8">
        <f>COUNTIF(Finalizacion[[#This Row],[Avance Curso 1]:[Estatus Curso 6]],"En Curso")</f>
        <v>0</v>
      </c>
      <c r="AA8">
        <f>COUNTIF(Finalizacion[[#This Row],[Avance Curso 1]:[Estatus Curso 6]],"Finalizado")</f>
        <v>5</v>
      </c>
    </row>
    <row r="9" spans="1:30" x14ac:dyDescent="0.3">
      <c r="A9">
        <v>1</v>
      </c>
      <c r="B9" s="64" t="s">
        <v>51</v>
      </c>
      <c r="C9" t="s">
        <v>29</v>
      </c>
      <c r="D9" t="s">
        <v>52</v>
      </c>
      <c r="E9" t="s">
        <v>31</v>
      </c>
      <c r="F9" s="8">
        <v>1</v>
      </c>
      <c r="G9" t="s">
        <v>32</v>
      </c>
      <c r="H9" s="8">
        <v>1</v>
      </c>
      <c r="I9" t="s">
        <v>32</v>
      </c>
      <c r="J9" s="8">
        <v>1</v>
      </c>
      <c r="K9" t="s">
        <v>32</v>
      </c>
      <c r="L9" s="8">
        <v>1</v>
      </c>
      <c r="M9" t="s">
        <v>32</v>
      </c>
      <c r="N9" s="8">
        <v>1</v>
      </c>
      <c r="O9" t="s">
        <v>32</v>
      </c>
      <c r="P9" s="8">
        <v>1</v>
      </c>
      <c r="Q9" t="s">
        <v>32</v>
      </c>
      <c r="T9" t="s">
        <v>33</v>
      </c>
      <c r="U9" t="s">
        <v>53</v>
      </c>
      <c r="V9" t="s">
        <v>42</v>
      </c>
      <c r="W9" t="s">
        <v>22</v>
      </c>
      <c r="X9" s="8">
        <f t="shared" si="0"/>
        <v>1</v>
      </c>
      <c r="Y9" t="str">
        <f t="shared" si="1"/>
        <v>Finalizado</v>
      </c>
      <c r="Z9">
        <f>COUNTIF(Finalizacion[[#This Row],[Avance Curso 1]:[Estatus Curso 6]],"En Curso")</f>
        <v>0</v>
      </c>
      <c r="AA9">
        <f>COUNTIF(Finalizacion[[#This Row],[Avance Curso 1]:[Estatus Curso 6]],"Finalizado")</f>
        <v>5</v>
      </c>
    </row>
    <row r="10" spans="1:30" x14ac:dyDescent="0.3">
      <c r="A10">
        <v>1</v>
      </c>
      <c r="B10" t="s">
        <v>54</v>
      </c>
      <c r="C10" t="s">
        <v>29</v>
      </c>
      <c r="D10" t="s">
        <v>55</v>
      </c>
      <c r="E10" t="s">
        <v>31</v>
      </c>
      <c r="F10" s="8">
        <v>1</v>
      </c>
      <c r="G10" t="s">
        <v>32</v>
      </c>
      <c r="H10" s="8">
        <v>1</v>
      </c>
      <c r="I10" t="s">
        <v>32</v>
      </c>
      <c r="J10" s="8">
        <v>1</v>
      </c>
      <c r="K10" t="s">
        <v>32</v>
      </c>
      <c r="L10" s="8">
        <v>1</v>
      </c>
      <c r="M10" t="s">
        <v>32</v>
      </c>
      <c r="N10" s="8">
        <v>1</v>
      </c>
      <c r="O10" t="s">
        <v>32</v>
      </c>
      <c r="P10" s="8">
        <v>1</v>
      </c>
      <c r="Q10" t="s">
        <v>32</v>
      </c>
      <c r="T10" t="s">
        <v>33</v>
      </c>
      <c r="U10" t="s">
        <v>34</v>
      </c>
      <c r="V10" t="s">
        <v>35</v>
      </c>
      <c r="W10" t="s">
        <v>22</v>
      </c>
      <c r="X10" s="8">
        <f t="shared" ref="X10:X30" si="2">MAX(H10,J10,L10,N10,P10,R10)</f>
        <v>1</v>
      </c>
      <c r="Y10" t="str">
        <f t="shared" ref="Y10:Y30" si="3">IF(X10=0,"Sin actividad",(IF(X10=1,"Finalizado","En Curso")))</f>
        <v>Finalizado</v>
      </c>
      <c r="Z10">
        <f>COUNTIF(Finalizacion[[#This Row],[Avance Curso 1]:[Estatus Curso 6]],"En Curso")</f>
        <v>0</v>
      </c>
      <c r="AA10">
        <f>COUNTIF(Finalizacion[[#This Row],[Avance Curso 1]:[Estatus Curso 6]],"Finalizado")</f>
        <v>5</v>
      </c>
    </row>
    <row r="11" spans="1:30" x14ac:dyDescent="0.3">
      <c r="A11">
        <v>1</v>
      </c>
      <c r="B11" t="s">
        <v>56</v>
      </c>
      <c r="C11" t="s">
        <v>29</v>
      </c>
      <c r="D11" t="s">
        <v>57</v>
      </c>
      <c r="E11" t="s">
        <v>31</v>
      </c>
      <c r="F11" s="8">
        <v>1</v>
      </c>
      <c r="G11" t="s">
        <v>32</v>
      </c>
      <c r="H11" s="8">
        <v>1</v>
      </c>
      <c r="I11" t="s">
        <v>32</v>
      </c>
      <c r="J11" s="8">
        <v>1</v>
      </c>
      <c r="K11" t="s">
        <v>32</v>
      </c>
      <c r="L11" s="8">
        <v>1</v>
      </c>
      <c r="M11" t="s">
        <v>32</v>
      </c>
      <c r="N11" s="8">
        <v>1</v>
      </c>
      <c r="O11" t="s">
        <v>32</v>
      </c>
      <c r="P11" s="8">
        <v>1</v>
      </c>
      <c r="Q11" t="s">
        <v>32</v>
      </c>
      <c r="T11" t="s">
        <v>58</v>
      </c>
      <c r="U11" t="s">
        <v>59</v>
      </c>
      <c r="V11" t="s">
        <v>35</v>
      </c>
      <c r="W11" t="s">
        <v>22</v>
      </c>
      <c r="X11" s="8">
        <f t="shared" si="2"/>
        <v>1</v>
      </c>
      <c r="Y11" t="str">
        <f t="shared" si="3"/>
        <v>Finalizado</v>
      </c>
      <c r="Z11">
        <f>COUNTIF(Finalizacion[[#This Row],[Avance Curso 1]:[Estatus Curso 6]],"En Curso")</f>
        <v>0</v>
      </c>
      <c r="AA11">
        <f>COUNTIF(Finalizacion[[#This Row],[Avance Curso 1]:[Estatus Curso 6]],"Finalizado")</f>
        <v>5</v>
      </c>
    </row>
    <row r="12" spans="1:30" x14ac:dyDescent="0.3">
      <c r="A12">
        <v>1</v>
      </c>
      <c r="B12" t="s">
        <v>60</v>
      </c>
      <c r="C12" t="s">
        <v>29</v>
      </c>
      <c r="D12" t="s">
        <v>61</v>
      </c>
      <c r="E12" t="s">
        <v>31</v>
      </c>
      <c r="F12" s="8">
        <v>1</v>
      </c>
      <c r="G12" t="s">
        <v>32</v>
      </c>
      <c r="H12" s="8">
        <v>1</v>
      </c>
      <c r="I12" t="s">
        <v>32</v>
      </c>
      <c r="J12" s="8">
        <v>1</v>
      </c>
      <c r="K12" t="s">
        <v>32</v>
      </c>
      <c r="L12" s="8">
        <v>1</v>
      </c>
      <c r="M12" t="s">
        <v>32</v>
      </c>
      <c r="N12" s="8">
        <v>1</v>
      </c>
      <c r="O12" t="s">
        <v>32</v>
      </c>
      <c r="P12" s="8">
        <v>1</v>
      </c>
      <c r="Q12" t="s">
        <v>32</v>
      </c>
      <c r="T12" t="s">
        <v>33</v>
      </c>
      <c r="U12" t="s">
        <v>41</v>
      </c>
      <c r="V12" t="s">
        <v>35</v>
      </c>
      <c r="W12" t="s">
        <v>22</v>
      </c>
      <c r="X12" s="8">
        <f t="shared" si="2"/>
        <v>1</v>
      </c>
      <c r="Y12" t="str">
        <f t="shared" si="3"/>
        <v>Finalizado</v>
      </c>
      <c r="Z12">
        <f>COUNTIF(Finalizacion[[#This Row],[Avance Curso 1]:[Estatus Curso 6]],"En Curso")</f>
        <v>0</v>
      </c>
      <c r="AA12">
        <f>COUNTIF(Finalizacion[[#This Row],[Avance Curso 1]:[Estatus Curso 6]],"Finalizado")</f>
        <v>5</v>
      </c>
    </row>
    <row r="13" spans="1:30" x14ac:dyDescent="0.3">
      <c r="A13">
        <v>1</v>
      </c>
      <c r="B13" t="s">
        <v>62</v>
      </c>
      <c r="C13" t="s">
        <v>29</v>
      </c>
      <c r="D13" t="s">
        <v>63</v>
      </c>
      <c r="E13" t="s">
        <v>31</v>
      </c>
      <c r="F13" s="8">
        <v>1</v>
      </c>
      <c r="G13" t="s">
        <v>32</v>
      </c>
      <c r="H13" s="8">
        <v>1</v>
      </c>
      <c r="I13" t="s">
        <v>32</v>
      </c>
      <c r="J13" s="8">
        <v>1</v>
      </c>
      <c r="K13" t="s">
        <v>32</v>
      </c>
      <c r="L13" s="8">
        <v>1</v>
      </c>
      <c r="M13" t="s">
        <v>32</v>
      </c>
      <c r="N13" s="8">
        <v>1</v>
      </c>
      <c r="O13" t="s">
        <v>32</v>
      </c>
      <c r="P13" s="8">
        <v>1</v>
      </c>
      <c r="Q13" t="s">
        <v>32</v>
      </c>
      <c r="T13" t="s">
        <v>58</v>
      </c>
      <c r="U13" t="s">
        <v>41</v>
      </c>
      <c r="V13" t="s">
        <v>35</v>
      </c>
      <c r="W13" t="s">
        <v>22</v>
      </c>
      <c r="X13" s="8">
        <f t="shared" si="2"/>
        <v>1</v>
      </c>
      <c r="Y13" t="str">
        <f t="shared" si="3"/>
        <v>Finalizado</v>
      </c>
      <c r="Z13">
        <f>COUNTIF(Finalizacion[[#This Row],[Avance Curso 1]:[Estatus Curso 6]],"En Curso")</f>
        <v>0</v>
      </c>
      <c r="AA13">
        <f>COUNTIF(Finalizacion[[#This Row],[Avance Curso 1]:[Estatus Curso 6]],"Finalizado")</f>
        <v>5</v>
      </c>
    </row>
    <row r="14" spans="1:30" x14ac:dyDescent="0.3">
      <c r="A14">
        <v>1</v>
      </c>
      <c r="B14" t="s">
        <v>64</v>
      </c>
      <c r="C14" t="s">
        <v>29</v>
      </c>
      <c r="D14" t="s">
        <v>65</v>
      </c>
      <c r="E14" t="s">
        <v>31</v>
      </c>
      <c r="F14" s="8">
        <v>1</v>
      </c>
      <c r="G14" t="s">
        <v>32</v>
      </c>
      <c r="H14" s="8">
        <v>1</v>
      </c>
      <c r="I14" t="s">
        <v>32</v>
      </c>
      <c r="J14" s="8">
        <v>1</v>
      </c>
      <c r="K14" t="s">
        <v>32</v>
      </c>
      <c r="L14" s="8">
        <v>1</v>
      </c>
      <c r="M14" t="s">
        <v>32</v>
      </c>
      <c r="N14" s="8">
        <v>1</v>
      </c>
      <c r="O14" t="s">
        <v>32</v>
      </c>
      <c r="P14" s="8">
        <v>1</v>
      </c>
      <c r="Q14" t="s">
        <v>32</v>
      </c>
      <c r="T14" t="s">
        <v>33</v>
      </c>
      <c r="U14" t="s">
        <v>34</v>
      </c>
      <c r="V14" t="s">
        <v>35</v>
      </c>
      <c r="W14" t="s">
        <v>22</v>
      </c>
      <c r="X14" s="8">
        <f t="shared" si="2"/>
        <v>1</v>
      </c>
      <c r="Y14" t="str">
        <f t="shared" si="3"/>
        <v>Finalizado</v>
      </c>
      <c r="Z14">
        <f>COUNTIF(Finalizacion[[#This Row],[Avance Curso 1]:[Estatus Curso 6]],"En Curso")</f>
        <v>0</v>
      </c>
      <c r="AA14">
        <f>COUNTIF(Finalizacion[[#This Row],[Avance Curso 1]:[Estatus Curso 6]],"Finalizado")</f>
        <v>5</v>
      </c>
    </row>
    <row r="15" spans="1:30" x14ac:dyDescent="0.3">
      <c r="A15">
        <v>1</v>
      </c>
      <c r="B15" t="s">
        <v>66</v>
      </c>
      <c r="C15" t="s">
        <v>29</v>
      </c>
      <c r="D15" t="s">
        <v>67</v>
      </c>
      <c r="E15" t="s">
        <v>31</v>
      </c>
      <c r="F15" s="8">
        <v>1</v>
      </c>
      <c r="G15" t="s">
        <v>32</v>
      </c>
      <c r="H15" s="8">
        <v>1</v>
      </c>
      <c r="I15" t="s">
        <v>32</v>
      </c>
      <c r="J15" s="8">
        <v>1</v>
      </c>
      <c r="K15" t="s">
        <v>32</v>
      </c>
      <c r="L15" s="8">
        <v>1</v>
      </c>
      <c r="M15" t="s">
        <v>32</v>
      </c>
      <c r="N15" s="8">
        <v>1</v>
      </c>
      <c r="O15" t="s">
        <v>32</v>
      </c>
      <c r="P15" s="8">
        <v>1</v>
      </c>
      <c r="Q15" t="s">
        <v>32</v>
      </c>
      <c r="T15" t="s">
        <v>58</v>
      </c>
      <c r="U15" t="s">
        <v>41</v>
      </c>
      <c r="V15" t="s">
        <v>42</v>
      </c>
      <c r="W15" t="s">
        <v>22</v>
      </c>
      <c r="X15" s="8">
        <f t="shared" si="2"/>
        <v>1</v>
      </c>
      <c r="Y15" t="str">
        <f t="shared" si="3"/>
        <v>Finalizado</v>
      </c>
      <c r="Z15">
        <f>COUNTIF(Finalizacion[[#This Row],[Avance Curso 1]:[Estatus Curso 6]],"En Curso")</f>
        <v>0</v>
      </c>
      <c r="AA15">
        <f>COUNTIF(Finalizacion[[#This Row],[Avance Curso 1]:[Estatus Curso 6]],"Finalizado")</f>
        <v>5</v>
      </c>
    </row>
    <row r="16" spans="1:30" x14ac:dyDescent="0.3">
      <c r="A16">
        <v>1</v>
      </c>
      <c r="B16" t="s">
        <v>68</v>
      </c>
      <c r="C16" t="s">
        <v>29</v>
      </c>
      <c r="D16" t="s">
        <v>69</v>
      </c>
      <c r="E16" t="s">
        <v>31</v>
      </c>
      <c r="F16" s="8">
        <v>1</v>
      </c>
      <c r="G16" t="s">
        <v>32</v>
      </c>
      <c r="H16" s="8">
        <v>1</v>
      </c>
      <c r="I16" t="s">
        <v>32</v>
      </c>
      <c r="J16" s="8">
        <v>1</v>
      </c>
      <c r="K16" t="s">
        <v>32</v>
      </c>
      <c r="L16" s="8">
        <v>1</v>
      </c>
      <c r="M16" t="s">
        <v>32</v>
      </c>
      <c r="N16" s="8">
        <v>1</v>
      </c>
      <c r="O16" t="s">
        <v>32</v>
      </c>
      <c r="P16" s="8">
        <v>1</v>
      </c>
      <c r="Q16" t="s">
        <v>32</v>
      </c>
      <c r="T16" t="s">
        <v>33</v>
      </c>
      <c r="U16" t="s">
        <v>53</v>
      </c>
      <c r="V16" t="s">
        <v>42</v>
      </c>
      <c r="W16" t="s">
        <v>22</v>
      </c>
      <c r="X16" s="8">
        <f t="shared" si="2"/>
        <v>1</v>
      </c>
      <c r="Y16" t="str">
        <f t="shared" si="3"/>
        <v>Finalizado</v>
      </c>
      <c r="Z16">
        <f>COUNTIF(Finalizacion[[#This Row],[Avance Curso 1]:[Estatus Curso 6]],"En Curso")</f>
        <v>0</v>
      </c>
      <c r="AA16">
        <f>COUNTIF(Finalizacion[[#This Row],[Avance Curso 1]:[Estatus Curso 6]],"Finalizado")</f>
        <v>5</v>
      </c>
    </row>
    <row r="17" spans="1:27" x14ac:dyDescent="0.3">
      <c r="A17">
        <v>1</v>
      </c>
      <c r="B17" t="s">
        <v>70</v>
      </c>
      <c r="C17" t="s">
        <v>29</v>
      </c>
      <c r="D17" t="s">
        <v>71</v>
      </c>
      <c r="E17" t="s">
        <v>31</v>
      </c>
      <c r="F17" s="8">
        <v>1</v>
      </c>
      <c r="G17" t="s">
        <v>32</v>
      </c>
      <c r="H17" s="8">
        <v>1</v>
      </c>
      <c r="I17" t="s">
        <v>32</v>
      </c>
      <c r="J17" s="8">
        <v>1</v>
      </c>
      <c r="K17" t="s">
        <v>32</v>
      </c>
      <c r="L17" s="8">
        <v>1</v>
      </c>
      <c r="M17" t="s">
        <v>32</v>
      </c>
      <c r="N17" s="8">
        <v>1</v>
      </c>
      <c r="O17" t="s">
        <v>32</v>
      </c>
      <c r="P17" s="8">
        <v>1</v>
      </c>
      <c r="Q17" t="s">
        <v>32</v>
      </c>
      <c r="T17" t="s">
        <v>58</v>
      </c>
      <c r="U17" t="s">
        <v>41</v>
      </c>
      <c r="V17" t="s">
        <v>42</v>
      </c>
      <c r="W17" t="s">
        <v>22</v>
      </c>
      <c r="X17" s="8">
        <f t="shared" si="2"/>
        <v>1</v>
      </c>
      <c r="Y17" t="str">
        <f t="shared" si="3"/>
        <v>Finalizado</v>
      </c>
      <c r="Z17">
        <f>COUNTIF(Finalizacion[[#This Row],[Avance Curso 1]:[Estatus Curso 6]],"En Curso")</f>
        <v>0</v>
      </c>
      <c r="AA17">
        <f>COUNTIF(Finalizacion[[#This Row],[Avance Curso 1]:[Estatus Curso 6]],"Finalizado")</f>
        <v>5</v>
      </c>
    </row>
    <row r="18" spans="1:27" x14ac:dyDescent="0.3">
      <c r="A18">
        <v>1</v>
      </c>
      <c r="B18" t="s">
        <v>72</v>
      </c>
      <c r="C18" t="s">
        <v>29</v>
      </c>
      <c r="D18" t="s">
        <v>73</v>
      </c>
      <c r="E18" t="s">
        <v>31</v>
      </c>
      <c r="F18" s="8">
        <v>1</v>
      </c>
      <c r="G18" t="s">
        <v>32</v>
      </c>
      <c r="H18" s="8">
        <v>1</v>
      </c>
      <c r="I18" t="s">
        <v>32</v>
      </c>
      <c r="J18" s="8">
        <v>1</v>
      </c>
      <c r="K18" t="s">
        <v>32</v>
      </c>
      <c r="L18" s="8">
        <v>1</v>
      </c>
      <c r="M18" t="s">
        <v>32</v>
      </c>
      <c r="N18" s="8">
        <v>1</v>
      </c>
      <c r="O18" t="s">
        <v>32</v>
      </c>
      <c r="P18" s="8">
        <v>1</v>
      </c>
      <c r="Q18" t="s">
        <v>32</v>
      </c>
      <c r="T18" t="s">
        <v>33</v>
      </c>
      <c r="U18" t="s">
        <v>34</v>
      </c>
      <c r="V18" t="s">
        <v>35</v>
      </c>
      <c r="W18" t="s">
        <v>22</v>
      </c>
      <c r="X18" s="8">
        <f t="shared" si="2"/>
        <v>1</v>
      </c>
      <c r="Y18" t="str">
        <f t="shared" si="3"/>
        <v>Finalizado</v>
      </c>
      <c r="Z18">
        <f>COUNTIF(Finalizacion[[#This Row],[Avance Curso 1]:[Estatus Curso 6]],"En Curso")</f>
        <v>0</v>
      </c>
      <c r="AA18">
        <f>COUNTIF(Finalizacion[[#This Row],[Avance Curso 1]:[Estatus Curso 6]],"Finalizado")</f>
        <v>5</v>
      </c>
    </row>
    <row r="19" spans="1:27" x14ac:dyDescent="0.3">
      <c r="A19">
        <v>1</v>
      </c>
      <c r="B19" t="s">
        <v>74</v>
      </c>
      <c r="C19" t="s">
        <v>29</v>
      </c>
      <c r="D19" t="s">
        <v>75</v>
      </c>
      <c r="E19" t="s">
        <v>31</v>
      </c>
      <c r="F19" s="8">
        <v>1</v>
      </c>
      <c r="G19" t="s">
        <v>32</v>
      </c>
      <c r="H19" s="8">
        <v>1</v>
      </c>
      <c r="I19" t="s">
        <v>32</v>
      </c>
      <c r="J19" s="8">
        <v>1</v>
      </c>
      <c r="K19" t="s">
        <v>32</v>
      </c>
      <c r="L19" s="8">
        <v>1</v>
      </c>
      <c r="M19" t="s">
        <v>32</v>
      </c>
      <c r="N19" s="8">
        <v>1</v>
      </c>
      <c r="O19" t="s">
        <v>32</v>
      </c>
      <c r="P19" s="8">
        <v>1</v>
      </c>
      <c r="Q19" t="s">
        <v>32</v>
      </c>
      <c r="T19" t="s">
        <v>58</v>
      </c>
      <c r="U19" t="s">
        <v>34</v>
      </c>
      <c r="V19" t="s">
        <v>35</v>
      </c>
      <c r="W19" t="s">
        <v>22</v>
      </c>
      <c r="X19" s="8">
        <f t="shared" si="2"/>
        <v>1</v>
      </c>
      <c r="Y19" t="str">
        <f t="shared" si="3"/>
        <v>Finalizado</v>
      </c>
      <c r="Z19">
        <f>COUNTIF(Finalizacion[[#This Row],[Avance Curso 1]:[Estatus Curso 6]],"En Curso")</f>
        <v>0</v>
      </c>
      <c r="AA19">
        <f>COUNTIF(Finalizacion[[#This Row],[Avance Curso 1]:[Estatus Curso 6]],"Finalizado")</f>
        <v>5</v>
      </c>
    </row>
    <row r="20" spans="1:27" x14ac:dyDescent="0.3">
      <c r="A20">
        <v>1</v>
      </c>
      <c r="B20" t="s">
        <v>76</v>
      </c>
      <c r="C20" t="s">
        <v>29</v>
      </c>
      <c r="D20" t="s">
        <v>77</v>
      </c>
      <c r="E20" t="s">
        <v>31</v>
      </c>
      <c r="F20" s="8">
        <v>0.98148148148148151</v>
      </c>
      <c r="G20" t="s">
        <v>38</v>
      </c>
      <c r="H20" s="8">
        <v>1</v>
      </c>
      <c r="I20" t="s">
        <v>32</v>
      </c>
      <c r="J20" s="8">
        <v>1</v>
      </c>
      <c r="K20" t="s">
        <v>32</v>
      </c>
      <c r="L20" s="8">
        <v>1</v>
      </c>
      <c r="M20" t="s">
        <v>32</v>
      </c>
      <c r="N20" s="8">
        <v>1</v>
      </c>
      <c r="O20" t="s">
        <v>32</v>
      </c>
      <c r="P20" s="8">
        <v>1</v>
      </c>
      <c r="Q20" t="s">
        <v>32</v>
      </c>
      <c r="T20" t="s">
        <v>58</v>
      </c>
      <c r="U20" t="s">
        <v>53</v>
      </c>
      <c r="V20" t="s">
        <v>42</v>
      </c>
      <c r="W20" t="s">
        <v>22</v>
      </c>
      <c r="X20" s="8">
        <f t="shared" si="2"/>
        <v>1</v>
      </c>
      <c r="Y20" t="str">
        <f t="shared" si="3"/>
        <v>Finalizado</v>
      </c>
      <c r="Z20">
        <f>COUNTIF(Finalizacion[[#This Row],[Avance Curso 1]:[Estatus Curso 6]],"En Curso")</f>
        <v>0</v>
      </c>
      <c r="AA20">
        <f>COUNTIF(Finalizacion[[#This Row],[Avance Curso 1]:[Estatus Curso 6]],"Finalizado")</f>
        <v>5</v>
      </c>
    </row>
    <row r="21" spans="1:27" x14ac:dyDescent="0.3">
      <c r="A21">
        <v>1</v>
      </c>
      <c r="B21" t="s">
        <v>78</v>
      </c>
      <c r="C21" t="s">
        <v>29</v>
      </c>
      <c r="D21" t="s">
        <v>79</v>
      </c>
      <c r="E21" t="s">
        <v>31</v>
      </c>
      <c r="F21" s="8">
        <v>1</v>
      </c>
      <c r="G21" t="s">
        <v>32</v>
      </c>
      <c r="H21" s="8">
        <v>1</v>
      </c>
      <c r="I21" t="s">
        <v>32</v>
      </c>
      <c r="J21" s="8">
        <v>1</v>
      </c>
      <c r="K21" t="s">
        <v>32</v>
      </c>
      <c r="L21" s="8">
        <v>1</v>
      </c>
      <c r="M21" t="s">
        <v>32</v>
      </c>
      <c r="N21" s="8">
        <v>1</v>
      </c>
      <c r="O21" t="s">
        <v>32</v>
      </c>
      <c r="P21" s="8">
        <v>1</v>
      </c>
      <c r="Q21" t="s">
        <v>32</v>
      </c>
      <c r="T21" t="s">
        <v>33</v>
      </c>
      <c r="U21" t="s">
        <v>34</v>
      </c>
      <c r="V21" t="s">
        <v>35</v>
      </c>
      <c r="W21" t="s">
        <v>22</v>
      </c>
      <c r="X21" s="8">
        <f t="shared" si="2"/>
        <v>1</v>
      </c>
      <c r="Y21" t="str">
        <f t="shared" si="3"/>
        <v>Finalizado</v>
      </c>
      <c r="Z21">
        <f>COUNTIF(Finalizacion[[#This Row],[Avance Curso 1]:[Estatus Curso 6]],"En Curso")</f>
        <v>0</v>
      </c>
      <c r="AA21">
        <f>COUNTIF(Finalizacion[[#This Row],[Avance Curso 1]:[Estatus Curso 6]],"Finalizado")</f>
        <v>5</v>
      </c>
    </row>
    <row r="22" spans="1:27" x14ac:dyDescent="0.3">
      <c r="A22">
        <v>1</v>
      </c>
      <c r="B22" t="s">
        <v>80</v>
      </c>
      <c r="C22" t="s">
        <v>29</v>
      </c>
      <c r="D22" t="s">
        <v>81</v>
      </c>
      <c r="E22" t="s">
        <v>31</v>
      </c>
      <c r="F22" s="8">
        <v>1</v>
      </c>
      <c r="G22" t="s">
        <v>32</v>
      </c>
      <c r="H22" s="8">
        <v>1</v>
      </c>
      <c r="I22" t="s">
        <v>32</v>
      </c>
      <c r="J22" s="8">
        <v>1</v>
      </c>
      <c r="K22" t="s">
        <v>32</v>
      </c>
      <c r="L22" s="8">
        <v>1</v>
      </c>
      <c r="M22" t="s">
        <v>32</v>
      </c>
      <c r="N22" s="8">
        <v>1</v>
      </c>
      <c r="O22" t="s">
        <v>32</v>
      </c>
      <c r="P22" s="8">
        <v>1</v>
      </c>
      <c r="Q22" t="s">
        <v>32</v>
      </c>
      <c r="T22" t="s">
        <v>58</v>
      </c>
      <c r="U22" t="s">
        <v>34</v>
      </c>
      <c r="V22" t="s">
        <v>35</v>
      </c>
      <c r="W22" t="s">
        <v>22</v>
      </c>
      <c r="X22" s="8">
        <f t="shared" si="2"/>
        <v>1</v>
      </c>
      <c r="Y22" t="str">
        <f t="shared" si="3"/>
        <v>Finalizado</v>
      </c>
      <c r="Z22">
        <f>COUNTIF(Finalizacion[[#This Row],[Avance Curso 1]:[Estatus Curso 6]],"En Curso")</f>
        <v>0</v>
      </c>
      <c r="AA22">
        <f>COUNTIF(Finalizacion[[#This Row],[Avance Curso 1]:[Estatus Curso 6]],"Finalizado")</f>
        <v>5</v>
      </c>
    </row>
    <row r="23" spans="1:27" x14ac:dyDescent="0.3">
      <c r="A23">
        <v>1</v>
      </c>
      <c r="B23" t="s">
        <v>82</v>
      </c>
      <c r="C23" t="s">
        <v>29</v>
      </c>
      <c r="D23" t="s">
        <v>83</v>
      </c>
      <c r="E23" t="s">
        <v>31</v>
      </c>
      <c r="F23" s="8">
        <v>1</v>
      </c>
      <c r="G23" t="s">
        <v>32</v>
      </c>
      <c r="H23" s="8">
        <v>1</v>
      </c>
      <c r="I23" t="s">
        <v>32</v>
      </c>
      <c r="J23" s="8">
        <v>1</v>
      </c>
      <c r="K23" t="s">
        <v>32</v>
      </c>
      <c r="L23" s="8">
        <v>1</v>
      </c>
      <c r="M23" t="s">
        <v>32</v>
      </c>
      <c r="N23" s="8">
        <v>1</v>
      </c>
      <c r="O23" t="s">
        <v>32</v>
      </c>
      <c r="P23" s="8">
        <v>1</v>
      </c>
      <c r="Q23" t="s">
        <v>32</v>
      </c>
      <c r="T23" t="s">
        <v>58</v>
      </c>
      <c r="U23" t="s">
        <v>59</v>
      </c>
      <c r="V23" t="s">
        <v>35</v>
      </c>
      <c r="W23" t="s">
        <v>22</v>
      </c>
      <c r="X23" s="8">
        <f t="shared" si="2"/>
        <v>1</v>
      </c>
      <c r="Y23" t="str">
        <f t="shared" si="3"/>
        <v>Finalizado</v>
      </c>
      <c r="Z23">
        <f>COUNTIF(Finalizacion[[#This Row],[Avance Curso 1]:[Estatus Curso 6]],"En Curso")</f>
        <v>0</v>
      </c>
      <c r="AA23">
        <f>COUNTIF(Finalizacion[[#This Row],[Avance Curso 1]:[Estatus Curso 6]],"Finalizado")</f>
        <v>5</v>
      </c>
    </row>
    <row r="24" spans="1:27" x14ac:dyDescent="0.3">
      <c r="A24">
        <v>1</v>
      </c>
      <c r="B24" t="s">
        <v>84</v>
      </c>
      <c r="C24" t="s">
        <v>29</v>
      </c>
      <c r="D24" t="s">
        <v>85</v>
      </c>
      <c r="E24" t="s">
        <v>31</v>
      </c>
      <c r="F24" s="8">
        <v>1.8518518518518517E-2</v>
      </c>
      <c r="G24" t="s">
        <v>38</v>
      </c>
      <c r="H24" s="8">
        <v>0.1</v>
      </c>
      <c r="I24" t="s">
        <v>38</v>
      </c>
      <c r="J24" s="8">
        <v>0</v>
      </c>
      <c r="K24" t="s">
        <v>86</v>
      </c>
      <c r="L24" s="8">
        <v>0</v>
      </c>
      <c r="M24" t="s">
        <v>86</v>
      </c>
      <c r="N24" s="8">
        <v>0</v>
      </c>
      <c r="O24" t="s">
        <v>86</v>
      </c>
      <c r="P24" s="8">
        <v>0</v>
      </c>
      <c r="Q24" t="s">
        <v>86</v>
      </c>
      <c r="T24" t="s">
        <v>33</v>
      </c>
      <c r="U24" t="s">
        <v>34</v>
      </c>
      <c r="V24" t="s">
        <v>35</v>
      </c>
      <c r="W24" t="s">
        <v>22</v>
      </c>
      <c r="X24" s="8">
        <f t="shared" si="2"/>
        <v>0.1</v>
      </c>
      <c r="Y24" t="str">
        <f t="shared" si="3"/>
        <v>En Curso</v>
      </c>
      <c r="Z24">
        <f>COUNTIF(Finalizacion[[#This Row],[Avance Curso 1]:[Estatus Curso 6]],"En Curso")</f>
        <v>1</v>
      </c>
      <c r="AA24">
        <f>COUNTIF(Finalizacion[[#This Row],[Avance Curso 1]:[Estatus Curso 6]],"Finalizado")</f>
        <v>0</v>
      </c>
    </row>
    <row r="25" spans="1:27" x14ac:dyDescent="0.3">
      <c r="A25">
        <v>1</v>
      </c>
      <c r="B25" t="s">
        <v>87</v>
      </c>
      <c r="C25" t="s">
        <v>29</v>
      </c>
      <c r="D25" t="s">
        <v>88</v>
      </c>
      <c r="E25" t="s">
        <v>31</v>
      </c>
      <c r="F25" s="8">
        <v>1</v>
      </c>
      <c r="G25" t="s">
        <v>32</v>
      </c>
      <c r="H25" s="8">
        <v>1</v>
      </c>
      <c r="I25" t="s">
        <v>32</v>
      </c>
      <c r="J25" s="8">
        <v>1</v>
      </c>
      <c r="K25" t="s">
        <v>32</v>
      </c>
      <c r="L25" s="8">
        <v>1</v>
      </c>
      <c r="M25" t="s">
        <v>32</v>
      </c>
      <c r="N25" s="8">
        <v>1</v>
      </c>
      <c r="O25" t="s">
        <v>32</v>
      </c>
      <c r="P25" s="8">
        <v>1</v>
      </c>
      <c r="Q25" t="s">
        <v>32</v>
      </c>
      <c r="T25" t="s">
        <v>58</v>
      </c>
      <c r="U25" t="s">
        <v>53</v>
      </c>
      <c r="V25" t="s">
        <v>35</v>
      </c>
      <c r="W25" t="s">
        <v>22</v>
      </c>
      <c r="X25" s="8">
        <f t="shared" si="2"/>
        <v>1</v>
      </c>
      <c r="Y25" t="str">
        <f t="shared" si="3"/>
        <v>Finalizado</v>
      </c>
      <c r="Z25">
        <f>COUNTIF(Finalizacion[[#This Row],[Avance Curso 1]:[Estatus Curso 6]],"En Curso")</f>
        <v>0</v>
      </c>
      <c r="AA25">
        <f>COUNTIF(Finalizacion[[#This Row],[Avance Curso 1]:[Estatus Curso 6]],"Finalizado")</f>
        <v>5</v>
      </c>
    </row>
    <row r="26" spans="1:27" x14ac:dyDescent="0.3">
      <c r="A26">
        <v>1</v>
      </c>
      <c r="B26" t="s">
        <v>89</v>
      </c>
      <c r="C26" t="s">
        <v>29</v>
      </c>
      <c r="D26" t="s">
        <v>90</v>
      </c>
      <c r="E26" t="s">
        <v>31</v>
      </c>
      <c r="F26" s="8">
        <v>1</v>
      </c>
      <c r="G26" t="s">
        <v>32</v>
      </c>
      <c r="H26" s="8">
        <v>1</v>
      </c>
      <c r="I26" t="s">
        <v>32</v>
      </c>
      <c r="J26" s="8">
        <v>1</v>
      </c>
      <c r="K26" t="s">
        <v>32</v>
      </c>
      <c r="L26" s="8">
        <v>1</v>
      </c>
      <c r="M26" t="s">
        <v>32</v>
      </c>
      <c r="N26" s="8">
        <v>1</v>
      </c>
      <c r="O26" t="s">
        <v>32</v>
      </c>
      <c r="P26" s="8">
        <v>1</v>
      </c>
      <c r="Q26" t="s">
        <v>32</v>
      </c>
      <c r="T26" t="s">
        <v>33</v>
      </c>
      <c r="U26" t="s">
        <v>34</v>
      </c>
      <c r="V26" t="s">
        <v>42</v>
      </c>
      <c r="W26" t="s">
        <v>22</v>
      </c>
      <c r="X26" s="8">
        <f t="shared" si="2"/>
        <v>1</v>
      </c>
      <c r="Y26" t="str">
        <f t="shared" si="3"/>
        <v>Finalizado</v>
      </c>
      <c r="Z26">
        <f>COUNTIF(Finalizacion[[#This Row],[Avance Curso 1]:[Estatus Curso 6]],"En Curso")</f>
        <v>0</v>
      </c>
      <c r="AA26">
        <f>COUNTIF(Finalizacion[[#This Row],[Avance Curso 1]:[Estatus Curso 6]],"Finalizado")</f>
        <v>5</v>
      </c>
    </row>
    <row r="27" spans="1:27" x14ac:dyDescent="0.3">
      <c r="A27">
        <v>1</v>
      </c>
      <c r="B27" t="s">
        <v>91</v>
      </c>
      <c r="C27" t="s">
        <v>29</v>
      </c>
      <c r="D27" t="s">
        <v>92</v>
      </c>
      <c r="E27" t="s">
        <v>31</v>
      </c>
      <c r="F27" s="8">
        <v>1</v>
      </c>
      <c r="G27" t="s">
        <v>32</v>
      </c>
      <c r="H27" s="8">
        <v>1</v>
      </c>
      <c r="I27" t="s">
        <v>32</v>
      </c>
      <c r="J27" s="8">
        <v>1</v>
      </c>
      <c r="K27" t="s">
        <v>32</v>
      </c>
      <c r="L27" s="8">
        <v>1</v>
      </c>
      <c r="M27" t="s">
        <v>32</v>
      </c>
      <c r="N27" s="8">
        <v>1</v>
      </c>
      <c r="O27" t="s">
        <v>32</v>
      </c>
      <c r="P27" s="8">
        <v>1</v>
      </c>
      <c r="Q27" t="s">
        <v>32</v>
      </c>
      <c r="T27" t="s">
        <v>58</v>
      </c>
      <c r="U27" t="s">
        <v>41</v>
      </c>
      <c r="V27" t="s">
        <v>42</v>
      </c>
      <c r="W27" t="s">
        <v>22</v>
      </c>
      <c r="X27" s="8">
        <f t="shared" si="2"/>
        <v>1</v>
      </c>
      <c r="Y27" t="str">
        <f t="shared" si="3"/>
        <v>Finalizado</v>
      </c>
      <c r="Z27">
        <f>COUNTIF(Finalizacion[[#This Row],[Avance Curso 1]:[Estatus Curso 6]],"En Curso")</f>
        <v>0</v>
      </c>
      <c r="AA27">
        <f>COUNTIF(Finalizacion[[#This Row],[Avance Curso 1]:[Estatus Curso 6]],"Finalizado")</f>
        <v>5</v>
      </c>
    </row>
    <row r="28" spans="1:27" x14ac:dyDescent="0.3">
      <c r="A28">
        <v>1</v>
      </c>
      <c r="B28" t="s">
        <v>93</v>
      </c>
      <c r="C28" t="s">
        <v>29</v>
      </c>
      <c r="D28" t="s">
        <v>94</v>
      </c>
      <c r="E28" t="s">
        <v>31</v>
      </c>
      <c r="F28" s="8">
        <v>1</v>
      </c>
      <c r="G28" t="s">
        <v>32</v>
      </c>
      <c r="H28" s="8">
        <v>1</v>
      </c>
      <c r="I28" t="s">
        <v>32</v>
      </c>
      <c r="J28" s="8">
        <v>1</v>
      </c>
      <c r="K28" t="s">
        <v>32</v>
      </c>
      <c r="L28" s="8">
        <v>1</v>
      </c>
      <c r="M28" t="s">
        <v>32</v>
      </c>
      <c r="N28" s="8">
        <v>1</v>
      </c>
      <c r="O28" t="s">
        <v>32</v>
      </c>
      <c r="P28" s="8">
        <v>1</v>
      </c>
      <c r="Q28" t="s">
        <v>32</v>
      </c>
      <c r="T28" t="s">
        <v>33</v>
      </c>
      <c r="U28" t="s">
        <v>34</v>
      </c>
      <c r="V28" t="s">
        <v>42</v>
      </c>
      <c r="W28" t="s">
        <v>22</v>
      </c>
      <c r="X28" s="8">
        <f t="shared" si="2"/>
        <v>1</v>
      </c>
      <c r="Y28" t="str">
        <f t="shared" si="3"/>
        <v>Finalizado</v>
      </c>
      <c r="Z28">
        <f>COUNTIF(Finalizacion[[#This Row],[Avance Curso 1]:[Estatus Curso 6]],"En Curso")</f>
        <v>0</v>
      </c>
      <c r="AA28">
        <f>COUNTIF(Finalizacion[[#This Row],[Avance Curso 1]:[Estatus Curso 6]],"Finalizado")</f>
        <v>5</v>
      </c>
    </row>
    <row r="29" spans="1:27" x14ac:dyDescent="0.3">
      <c r="A29">
        <v>1</v>
      </c>
      <c r="B29" t="s">
        <v>95</v>
      </c>
      <c r="C29" t="s">
        <v>29</v>
      </c>
      <c r="D29" t="s">
        <v>96</v>
      </c>
      <c r="E29" t="s">
        <v>31</v>
      </c>
      <c r="F29" s="8">
        <v>1</v>
      </c>
      <c r="G29" t="s">
        <v>32</v>
      </c>
      <c r="H29" s="8">
        <v>1</v>
      </c>
      <c r="I29" t="s">
        <v>32</v>
      </c>
      <c r="J29" s="8">
        <v>1</v>
      </c>
      <c r="K29" t="s">
        <v>32</v>
      </c>
      <c r="L29" s="8">
        <v>1</v>
      </c>
      <c r="M29" t="s">
        <v>32</v>
      </c>
      <c r="N29" s="8">
        <v>1</v>
      </c>
      <c r="O29" t="s">
        <v>32</v>
      </c>
      <c r="P29" s="8">
        <v>1</v>
      </c>
      <c r="Q29" t="s">
        <v>32</v>
      </c>
      <c r="T29" t="s">
        <v>33</v>
      </c>
      <c r="U29" t="s">
        <v>34</v>
      </c>
      <c r="V29" t="s">
        <v>35</v>
      </c>
      <c r="W29" t="s">
        <v>22</v>
      </c>
      <c r="X29" s="8">
        <f t="shared" si="2"/>
        <v>1</v>
      </c>
      <c r="Y29" t="str">
        <f t="shared" si="3"/>
        <v>Finalizado</v>
      </c>
      <c r="Z29">
        <f>COUNTIF(Finalizacion[[#This Row],[Avance Curso 1]:[Estatus Curso 6]],"En Curso")</f>
        <v>0</v>
      </c>
      <c r="AA29">
        <f>COUNTIF(Finalizacion[[#This Row],[Avance Curso 1]:[Estatus Curso 6]],"Finalizado")</f>
        <v>5</v>
      </c>
    </row>
    <row r="30" spans="1:27" x14ac:dyDescent="0.3">
      <c r="A30">
        <v>1</v>
      </c>
      <c r="B30" t="s">
        <v>97</v>
      </c>
      <c r="C30" t="s">
        <v>29</v>
      </c>
      <c r="D30" t="s">
        <v>98</v>
      </c>
      <c r="E30" t="s">
        <v>31</v>
      </c>
      <c r="F30" s="8">
        <v>1</v>
      </c>
      <c r="G30" t="s">
        <v>32</v>
      </c>
      <c r="H30" s="8">
        <v>1</v>
      </c>
      <c r="I30" t="s">
        <v>32</v>
      </c>
      <c r="J30" s="8">
        <v>1</v>
      </c>
      <c r="K30" t="s">
        <v>32</v>
      </c>
      <c r="L30" s="8">
        <v>1</v>
      </c>
      <c r="M30" t="s">
        <v>32</v>
      </c>
      <c r="N30" s="8">
        <v>1</v>
      </c>
      <c r="O30" t="s">
        <v>32</v>
      </c>
      <c r="P30" s="8">
        <v>1</v>
      </c>
      <c r="Q30" t="s">
        <v>32</v>
      </c>
      <c r="T30" t="s">
        <v>33</v>
      </c>
      <c r="U30" t="s">
        <v>34</v>
      </c>
      <c r="V30" t="s">
        <v>42</v>
      </c>
      <c r="W30" t="s">
        <v>22</v>
      </c>
      <c r="X30" s="8">
        <f t="shared" si="2"/>
        <v>1</v>
      </c>
      <c r="Y30" t="str">
        <f t="shared" si="3"/>
        <v>Finalizado</v>
      </c>
      <c r="Z30">
        <f>COUNTIF(Finalizacion[[#This Row],[Avance Curso 1]:[Estatus Curso 6]],"En Curso")</f>
        <v>0</v>
      </c>
      <c r="AA30">
        <f>COUNTIF(Finalizacion[[#This Row],[Avance Curso 1]:[Estatus Curso 6]],"Finalizado")</f>
        <v>5</v>
      </c>
    </row>
    <row r="31" spans="1:27" x14ac:dyDescent="0.3">
      <c r="A31">
        <v>2</v>
      </c>
      <c r="B31" t="s">
        <v>36</v>
      </c>
      <c r="C31" t="s">
        <v>29</v>
      </c>
      <c r="D31" t="s">
        <v>37</v>
      </c>
      <c r="E31" t="s">
        <v>99</v>
      </c>
      <c r="F31" s="8">
        <v>1.3888888888888888E-2</v>
      </c>
      <c r="G31" t="s">
        <v>38</v>
      </c>
      <c r="H31" s="8">
        <v>0</v>
      </c>
      <c r="I31" t="s">
        <v>86</v>
      </c>
      <c r="J31" s="8">
        <v>0</v>
      </c>
      <c r="K31" t="s">
        <v>86</v>
      </c>
      <c r="L31" s="8">
        <v>0</v>
      </c>
      <c r="M31" t="s">
        <v>86</v>
      </c>
      <c r="N31" s="8">
        <v>0</v>
      </c>
      <c r="O31" t="s">
        <v>86</v>
      </c>
      <c r="P31" s="8">
        <v>0</v>
      </c>
      <c r="Q31" t="s">
        <v>86</v>
      </c>
      <c r="R31" s="8">
        <v>0.1111111111111111</v>
      </c>
      <c r="S31" t="s">
        <v>38</v>
      </c>
      <c r="T31" t="s">
        <v>33</v>
      </c>
      <c r="U31" t="s">
        <v>34</v>
      </c>
      <c r="V31" t="s">
        <v>35</v>
      </c>
      <c r="W31" t="s">
        <v>22</v>
      </c>
      <c r="X31" s="8">
        <f t="shared" ref="X31:X49" si="4">MAX(H31,J31,L31,N31,P31,R31)</f>
        <v>0.1111111111111111</v>
      </c>
      <c r="Y31" t="str">
        <f t="shared" ref="Y31:Y49" si="5">IF(X31=0,"Sin actividad",(IF(X31=1,"Finalizado","En Curso")))</f>
        <v>En Curso</v>
      </c>
      <c r="Z31">
        <f>COUNTIF(Finalizacion[[#This Row],[Avance Curso 1]:[Estatus Curso 6]],"En Curso")</f>
        <v>1</v>
      </c>
      <c r="AA31">
        <f>COUNTIF(Finalizacion[[#This Row],[Avance Curso 1]:[Estatus Curso 6]],"Finalizado")</f>
        <v>0</v>
      </c>
    </row>
    <row r="32" spans="1:27" x14ac:dyDescent="0.3">
      <c r="A32">
        <v>2</v>
      </c>
      <c r="B32" t="s">
        <v>100</v>
      </c>
      <c r="C32" t="s">
        <v>29</v>
      </c>
      <c r="D32" t="s">
        <v>101</v>
      </c>
      <c r="E32" t="s">
        <v>102</v>
      </c>
      <c r="F32" s="8">
        <v>0.125</v>
      </c>
      <c r="G32" t="s">
        <v>38</v>
      </c>
      <c r="H32" s="8">
        <v>0</v>
      </c>
      <c r="I32" t="s">
        <v>86</v>
      </c>
      <c r="J32" s="8">
        <v>0</v>
      </c>
      <c r="K32" t="s">
        <v>86</v>
      </c>
      <c r="L32" s="8">
        <v>0</v>
      </c>
      <c r="M32" t="s">
        <v>86</v>
      </c>
      <c r="N32" s="8">
        <v>0</v>
      </c>
      <c r="O32" t="s">
        <v>86</v>
      </c>
      <c r="P32" s="8">
        <v>0</v>
      </c>
      <c r="Q32" t="s">
        <v>86</v>
      </c>
      <c r="R32" s="8">
        <v>1</v>
      </c>
      <c r="S32" t="s">
        <v>32</v>
      </c>
      <c r="T32" t="s">
        <v>58</v>
      </c>
      <c r="U32" t="s">
        <v>103</v>
      </c>
      <c r="V32" t="s">
        <v>104</v>
      </c>
      <c r="W32" t="s">
        <v>105</v>
      </c>
      <c r="X32" s="8">
        <f t="shared" si="4"/>
        <v>1</v>
      </c>
      <c r="Y32" t="str">
        <f t="shared" si="5"/>
        <v>Finalizado</v>
      </c>
      <c r="Z32">
        <f>COUNTIF(Finalizacion[[#This Row],[Avance Curso 1]:[Estatus Curso 6]],"En Curso")</f>
        <v>0</v>
      </c>
      <c r="AA32">
        <f>COUNTIF(Finalizacion[[#This Row],[Avance Curso 1]:[Estatus Curso 6]],"Finalizado")</f>
        <v>1</v>
      </c>
    </row>
    <row r="33" spans="1:27" x14ac:dyDescent="0.3">
      <c r="A33">
        <v>2</v>
      </c>
      <c r="B33" t="s">
        <v>106</v>
      </c>
      <c r="C33" t="s">
        <v>29</v>
      </c>
      <c r="D33" t="s">
        <v>107</v>
      </c>
      <c r="E33" t="s">
        <v>102</v>
      </c>
      <c r="F33" s="8">
        <v>0.125</v>
      </c>
      <c r="G33" t="s">
        <v>38</v>
      </c>
      <c r="H33" s="8">
        <v>0</v>
      </c>
      <c r="I33" t="s">
        <v>86</v>
      </c>
      <c r="J33" s="8">
        <v>0</v>
      </c>
      <c r="K33" t="s">
        <v>86</v>
      </c>
      <c r="L33" s="8">
        <v>0</v>
      </c>
      <c r="M33" t="s">
        <v>86</v>
      </c>
      <c r="N33" s="8">
        <v>0</v>
      </c>
      <c r="O33" t="s">
        <v>86</v>
      </c>
      <c r="P33" s="8">
        <v>0</v>
      </c>
      <c r="Q33" t="s">
        <v>86</v>
      </c>
      <c r="R33" s="8">
        <v>1</v>
      </c>
      <c r="S33" t="s">
        <v>32</v>
      </c>
      <c r="T33" t="s">
        <v>58</v>
      </c>
      <c r="U33" t="s">
        <v>103</v>
      </c>
      <c r="V33" t="s">
        <v>104</v>
      </c>
      <c r="W33" t="s">
        <v>105</v>
      </c>
      <c r="X33" s="8">
        <f t="shared" si="4"/>
        <v>1</v>
      </c>
      <c r="Y33" t="str">
        <f t="shared" si="5"/>
        <v>Finalizado</v>
      </c>
      <c r="Z33">
        <f>COUNTIF(Finalizacion[[#This Row],[Avance Curso 1]:[Estatus Curso 6]],"En Curso")</f>
        <v>0</v>
      </c>
      <c r="AA33">
        <f>COUNTIF(Finalizacion[[#This Row],[Avance Curso 1]:[Estatus Curso 6]],"Finalizado")</f>
        <v>1</v>
      </c>
    </row>
    <row r="34" spans="1:27" x14ac:dyDescent="0.3">
      <c r="A34">
        <v>2</v>
      </c>
      <c r="B34" t="s">
        <v>108</v>
      </c>
      <c r="C34" t="s">
        <v>29</v>
      </c>
      <c r="D34" t="s">
        <v>109</v>
      </c>
      <c r="E34" t="s">
        <v>102</v>
      </c>
      <c r="F34" s="8">
        <v>0.125</v>
      </c>
      <c r="G34" t="s">
        <v>38</v>
      </c>
      <c r="H34" s="8">
        <v>0</v>
      </c>
      <c r="I34" t="s">
        <v>86</v>
      </c>
      <c r="J34" s="8">
        <v>0</v>
      </c>
      <c r="K34" t="s">
        <v>86</v>
      </c>
      <c r="L34" s="8">
        <v>0</v>
      </c>
      <c r="M34" t="s">
        <v>86</v>
      </c>
      <c r="N34" s="8">
        <v>0</v>
      </c>
      <c r="O34" t="s">
        <v>86</v>
      </c>
      <c r="P34" s="8">
        <v>0</v>
      </c>
      <c r="Q34" t="s">
        <v>86</v>
      </c>
      <c r="R34" s="8">
        <v>1</v>
      </c>
      <c r="S34" t="s">
        <v>32</v>
      </c>
      <c r="T34" t="s">
        <v>58</v>
      </c>
      <c r="U34" t="s">
        <v>53</v>
      </c>
      <c r="V34" t="s">
        <v>42</v>
      </c>
      <c r="W34" t="s">
        <v>105</v>
      </c>
      <c r="X34" s="8">
        <f t="shared" si="4"/>
        <v>1</v>
      </c>
      <c r="Y34" t="str">
        <f t="shared" si="5"/>
        <v>Finalizado</v>
      </c>
      <c r="Z34">
        <f>COUNTIF(Finalizacion[[#This Row],[Avance Curso 1]:[Estatus Curso 6]],"En Curso")</f>
        <v>0</v>
      </c>
      <c r="AA34">
        <f>COUNTIF(Finalizacion[[#This Row],[Avance Curso 1]:[Estatus Curso 6]],"Finalizado")</f>
        <v>1</v>
      </c>
    </row>
    <row r="35" spans="1:27" x14ac:dyDescent="0.3">
      <c r="A35">
        <v>2</v>
      </c>
      <c r="B35" t="s">
        <v>110</v>
      </c>
      <c r="C35" t="s">
        <v>29</v>
      </c>
      <c r="D35" t="s">
        <v>111</v>
      </c>
      <c r="E35" t="s">
        <v>102</v>
      </c>
      <c r="F35" s="8">
        <v>0.125</v>
      </c>
      <c r="G35" t="s">
        <v>38</v>
      </c>
      <c r="H35" s="8">
        <v>0</v>
      </c>
      <c r="I35" t="s">
        <v>86</v>
      </c>
      <c r="J35" s="8">
        <v>0</v>
      </c>
      <c r="K35" t="s">
        <v>86</v>
      </c>
      <c r="L35" s="8">
        <v>0</v>
      </c>
      <c r="M35" t="s">
        <v>86</v>
      </c>
      <c r="N35" s="8">
        <v>0</v>
      </c>
      <c r="O35" t="s">
        <v>86</v>
      </c>
      <c r="P35" s="8">
        <v>0</v>
      </c>
      <c r="Q35" t="s">
        <v>86</v>
      </c>
      <c r="R35" s="8">
        <v>1</v>
      </c>
      <c r="S35" t="s">
        <v>32</v>
      </c>
      <c r="T35" t="s">
        <v>58</v>
      </c>
      <c r="U35" t="s">
        <v>103</v>
      </c>
      <c r="V35" t="s">
        <v>104</v>
      </c>
      <c r="W35" t="s">
        <v>105</v>
      </c>
      <c r="X35" s="8">
        <f t="shared" si="4"/>
        <v>1</v>
      </c>
      <c r="Y35" t="str">
        <f t="shared" si="5"/>
        <v>Finalizado</v>
      </c>
      <c r="Z35">
        <f>COUNTIF(Finalizacion[[#This Row],[Avance Curso 1]:[Estatus Curso 6]],"En Curso")</f>
        <v>0</v>
      </c>
      <c r="AA35">
        <f>COUNTIF(Finalizacion[[#This Row],[Avance Curso 1]:[Estatus Curso 6]],"Finalizado")</f>
        <v>1</v>
      </c>
    </row>
    <row r="36" spans="1:27" x14ac:dyDescent="0.3">
      <c r="A36">
        <v>2</v>
      </c>
      <c r="B36" t="s">
        <v>112</v>
      </c>
      <c r="C36" t="s">
        <v>29</v>
      </c>
      <c r="D36" t="s">
        <v>113</v>
      </c>
      <c r="E36" t="s">
        <v>102</v>
      </c>
      <c r="F36" s="8">
        <v>0</v>
      </c>
      <c r="G36" t="s">
        <v>86</v>
      </c>
      <c r="H36" s="8">
        <v>0</v>
      </c>
      <c r="I36" t="s">
        <v>86</v>
      </c>
      <c r="J36" s="8">
        <v>0</v>
      </c>
      <c r="K36" t="s">
        <v>86</v>
      </c>
      <c r="L36" s="8">
        <v>0</v>
      </c>
      <c r="M36" t="s">
        <v>86</v>
      </c>
      <c r="N36" s="8">
        <v>0</v>
      </c>
      <c r="O36" t="s">
        <v>86</v>
      </c>
      <c r="P36" s="8">
        <v>0</v>
      </c>
      <c r="Q36" t="s">
        <v>86</v>
      </c>
      <c r="R36" s="8">
        <v>0</v>
      </c>
      <c r="S36" t="s">
        <v>86</v>
      </c>
      <c r="T36" t="s">
        <v>33</v>
      </c>
      <c r="U36" t="s">
        <v>53</v>
      </c>
      <c r="V36" t="s">
        <v>35</v>
      </c>
      <c r="W36" t="s">
        <v>22</v>
      </c>
      <c r="X36" s="8">
        <f t="shared" si="4"/>
        <v>0</v>
      </c>
      <c r="Y36" t="str">
        <f t="shared" si="5"/>
        <v>Sin actividad</v>
      </c>
      <c r="Z36">
        <f>COUNTIF(Finalizacion[[#This Row],[Avance Curso 1]:[Estatus Curso 6]],"En Curso")</f>
        <v>0</v>
      </c>
      <c r="AA36">
        <f>COUNTIF(Finalizacion[[#This Row],[Avance Curso 1]:[Estatus Curso 6]],"Finalizado")</f>
        <v>0</v>
      </c>
    </row>
    <row r="37" spans="1:27" x14ac:dyDescent="0.3">
      <c r="A37">
        <v>2</v>
      </c>
      <c r="B37" t="s">
        <v>114</v>
      </c>
      <c r="C37" t="s">
        <v>29</v>
      </c>
      <c r="D37" t="s">
        <v>115</v>
      </c>
      <c r="E37" t="s">
        <v>102</v>
      </c>
      <c r="F37" s="8">
        <v>0.125</v>
      </c>
      <c r="G37" t="s">
        <v>38</v>
      </c>
      <c r="H37" s="8">
        <v>0</v>
      </c>
      <c r="I37" t="s">
        <v>86</v>
      </c>
      <c r="J37" s="8">
        <v>0</v>
      </c>
      <c r="K37" t="s">
        <v>86</v>
      </c>
      <c r="L37" s="8">
        <v>0</v>
      </c>
      <c r="M37" t="s">
        <v>86</v>
      </c>
      <c r="N37" s="8">
        <v>0</v>
      </c>
      <c r="O37" t="s">
        <v>86</v>
      </c>
      <c r="P37" s="8">
        <v>0</v>
      </c>
      <c r="Q37" t="s">
        <v>86</v>
      </c>
      <c r="R37" s="8">
        <v>1</v>
      </c>
      <c r="S37" t="s">
        <v>32</v>
      </c>
      <c r="T37" t="s">
        <v>33</v>
      </c>
      <c r="U37" t="s">
        <v>116</v>
      </c>
      <c r="V37" t="s">
        <v>104</v>
      </c>
      <c r="W37" t="s">
        <v>105</v>
      </c>
      <c r="X37" s="8">
        <f t="shared" si="4"/>
        <v>1</v>
      </c>
      <c r="Y37" t="str">
        <f t="shared" si="5"/>
        <v>Finalizado</v>
      </c>
      <c r="Z37">
        <f>COUNTIF(Finalizacion[[#This Row],[Avance Curso 1]:[Estatus Curso 6]],"En Curso")</f>
        <v>0</v>
      </c>
      <c r="AA37">
        <f>COUNTIF(Finalizacion[[#This Row],[Avance Curso 1]:[Estatus Curso 6]],"Finalizado")</f>
        <v>1</v>
      </c>
    </row>
    <row r="38" spans="1:27" x14ac:dyDescent="0.3">
      <c r="A38">
        <v>2</v>
      </c>
      <c r="B38" t="s">
        <v>117</v>
      </c>
      <c r="C38" t="s">
        <v>29</v>
      </c>
      <c r="D38" t="s">
        <v>118</v>
      </c>
      <c r="E38" t="s">
        <v>102</v>
      </c>
      <c r="F38" s="8">
        <v>0.125</v>
      </c>
      <c r="G38" t="s">
        <v>38</v>
      </c>
      <c r="H38" s="8">
        <v>0</v>
      </c>
      <c r="I38" t="s">
        <v>86</v>
      </c>
      <c r="J38" s="8">
        <v>0</v>
      </c>
      <c r="K38" t="s">
        <v>86</v>
      </c>
      <c r="L38" s="8">
        <v>0</v>
      </c>
      <c r="M38" t="s">
        <v>86</v>
      </c>
      <c r="N38" s="8">
        <v>0</v>
      </c>
      <c r="O38" t="s">
        <v>86</v>
      </c>
      <c r="P38" s="8">
        <v>0</v>
      </c>
      <c r="Q38" t="s">
        <v>86</v>
      </c>
      <c r="R38" s="8">
        <v>1</v>
      </c>
      <c r="S38" t="s">
        <v>32</v>
      </c>
      <c r="T38" t="s">
        <v>33</v>
      </c>
      <c r="U38" t="s">
        <v>103</v>
      </c>
      <c r="V38" t="s">
        <v>104</v>
      </c>
      <c r="W38" t="s">
        <v>105</v>
      </c>
      <c r="X38" s="8">
        <f t="shared" si="4"/>
        <v>1</v>
      </c>
      <c r="Y38" t="str">
        <f t="shared" si="5"/>
        <v>Finalizado</v>
      </c>
      <c r="Z38">
        <f>COUNTIF(Finalizacion[[#This Row],[Avance Curso 1]:[Estatus Curso 6]],"En Curso")</f>
        <v>0</v>
      </c>
      <c r="AA38">
        <f>COUNTIF(Finalizacion[[#This Row],[Avance Curso 1]:[Estatus Curso 6]],"Finalizado")</f>
        <v>1</v>
      </c>
    </row>
    <row r="39" spans="1:27" x14ac:dyDescent="0.3">
      <c r="A39">
        <v>2</v>
      </c>
      <c r="B39" t="s">
        <v>119</v>
      </c>
      <c r="C39" t="s">
        <v>29</v>
      </c>
      <c r="D39" t="s">
        <v>120</v>
      </c>
      <c r="E39" t="s">
        <v>102</v>
      </c>
      <c r="F39" s="8">
        <v>0.125</v>
      </c>
      <c r="G39" t="s">
        <v>38</v>
      </c>
      <c r="H39" s="8">
        <v>0</v>
      </c>
      <c r="I39" t="s">
        <v>86</v>
      </c>
      <c r="J39" s="8">
        <v>0</v>
      </c>
      <c r="K39" t="s">
        <v>86</v>
      </c>
      <c r="L39" s="8">
        <v>0</v>
      </c>
      <c r="M39" t="s">
        <v>86</v>
      </c>
      <c r="N39" s="8">
        <v>0</v>
      </c>
      <c r="O39" t="s">
        <v>86</v>
      </c>
      <c r="P39" s="8">
        <v>0</v>
      </c>
      <c r="Q39" t="s">
        <v>86</v>
      </c>
      <c r="R39" s="8">
        <v>1</v>
      </c>
      <c r="S39" t="s">
        <v>32</v>
      </c>
      <c r="T39" t="s">
        <v>58</v>
      </c>
      <c r="U39" t="s">
        <v>116</v>
      </c>
      <c r="V39" t="s">
        <v>104</v>
      </c>
      <c r="W39" t="s">
        <v>105</v>
      </c>
      <c r="X39" s="8">
        <f t="shared" si="4"/>
        <v>1</v>
      </c>
      <c r="Y39" t="str">
        <f t="shared" si="5"/>
        <v>Finalizado</v>
      </c>
      <c r="Z39">
        <f>COUNTIF(Finalizacion[[#This Row],[Avance Curso 1]:[Estatus Curso 6]],"En Curso")</f>
        <v>0</v>
      </c>
      <c r="AA39">
        <f>COUNTIF(Finalizacion[[#This Row],[Avance Curso 1]:[Estatus Curso 6]],"Finalizado")</f>
        <v>1</v>
      </c>
    </row>
    <row r="40" spans="1:27" x14ac:dyDescent="0.3">
      <c r="A40">
        <v>2</v>
      </c>
      <c r="B40" t="s">
        <v>121</v>
      </c>
      <c r="C40" t="s">
        <v>29</v>
      </c>
      <c r="D40" t="s">
        <v>122</v>
      </c>
      <c r="E40" t="s">
        <v>102</v>
      </c>
      <c r="F40" s="8">
        <v>0.125</v>
      </c>
      <c r="G40" t="s">
        <v>38</v>
      </c>
      <c r="H40" s="8">
        <v>0</v>
      </c>
      <c r="I40" t="s">
        <v>86</v>
      </c>
      <c r="J40" s="8">
        <v>0</v>
      </c>
      <c r="K40" t="s">
        <v>86</v>
      </c>
      <c r="L40" s="8">
        <v>0</v>
      </c>
      <c r="M40" t="s">
        <v>86</v>
      </c>
      <c r="N40" s="8">
        <v>0</v>
      </c>
      <c r="O40" t="s">
        <v>86</v>
      </c>
      <c r="P40" s="8">
        <v>0</v>
      </c>
      <c r="Q40" t="s">
        <v>86</v>
      </c>
      <c r="R40" s="8">
        <v>1</v>
      </c>
      <c r="S40" t="s">
        <v>32</v>
      </c>
      <c r="T40" t="s">
        <v>33</v>
      </c>
      <c r="U40" t="s">
        <v>116</v>
      </c>
      <c r="V40" t="s">
        <v>104</v>
      </c>
      <c r="W40" t="s">
        <v>105</v>
      </c>
      <c r="X40" s="8">
        <f t="shared" si="4"/>
        <v>1</v>
      </c>
      <c r="Y40" t="str">
        <f t="shared" si="5"/>
        <v>Finalizado</v>
      </c>
      <c r="Z40">
        <f>COUNTIF(Finalizacion[[#This Row],[Avance Curso 1]:[Estatus Curso 6]],"En Curso")</f>
        <v>0</v>
      </c>
      <c r="AA40">
        <f>COUNTIF(Finalizacion[[#This Row],[Avance Curso 1]:[Estatus Curso 6]],"Finalizado")</f>
        <v>1</v>
      </c>
    </row>
    <row r="41" spans="1:27" x14ac:dyDescent="0.3">
      <c r="A41">
        <v>2</v>
      </c>
      <c r="B41" t="s">
        <v>123</v>
      </c>
      <c r="C41" t="s">
        <v>29</v>
      </c>
      <c r="D41" t="s">
        <v>124</v>
      </c>
      <c r="E41" t="s">
        <v>102</v>
      </c>
      <c r="F41" s="8">
        <v>0.125</v>
      </c>
      <c r="G41" t="s">
        <v>38</v>
      </c>
      <c r="H41" s="8">
        <v>0</v>
      </c>
      <c r="I41" t="s">
        <v>86</v>
      </c>
      <c r="J41" s="8">
        <v>0</v>
      </c>
      <c r="K41" t="s">
        <v>86</v>
      </c>
      <c r="L41" s="8">
        <v>0</v>
      </c>
      <c r="M41" t="s">
        <v>86</v>
      </c>
      <c r="N41" s="8">
        <v>0</v>
      </c>
      <c r="O41" t="s">
        <v>86</v>
      </c>
      <c r="P41" s="8">
        <v>0</v>
      </c>
      <c r="Q41" t="s">
        <v>86</v>
      </c>
      <c r="R41" s="8">
        <v>1</v>
      </c>
      <c r="S41" t="s">
        <v>32</v>
      </c>
      <c r="T41" t="s">
        <v>58</v>
      </c>
      <c r="U41" t="s">
        <v>103</v>
      </c>
      <c r="V41" t="s">
        <v>104</v>
      </c>
      <c r="W41" t="s">
        <v>105</v>
      </c>
      <c r="X41" s="8">
        <f t="shared" si="4"/>
        <v>1</v>
      </c>
      <c r="Y41" t="str">
        <f t="shared" si="5"/>
        <v>Finalizado</v>
      </c>
      <c r="Z41">
        <f>COUNTIF(Finalizacion[[#This Row],[Avance Curso 1]:[Estatus Curso 6]],"En Curso")</f>
        <v>0</v>
      </c>
      <c r="AA41">
        <f>COUNTIF(Finalizacion[[#This Row],[Avance Curso 1]:[Estatus Curso 6]],"Finalizado")</f>
        <v>1</v>
      </c>
    </row>
    <row r="42" spans="1:27" x14ac:dyDescent="0.3">
      <c r="A42">
        <v>2</v>
      </c>
      <c r="B42" t="s">
        <v>125</v>
      </c>
      <c r="C42" t="s">
        <v>29</v>
      </c>
      <c r="D42" t="s">
        <v>126</v>
      </c>
      <c r="E42" t="s">
        <v>102</v>
      </c>
      <c r="F42" s="8">
        <v>0.1111111111111111</v>
      </c>
      <c r="G42" t="s">
        <v>38</v>
      </c>
      <c r="H42" s="8">
        <v>0</v>
      </c>
      <c r="I42" t="s">
        <v>86</v>
      </c>
      <c r="J42" s="8">
        <v>0</v>
      </c>
      <c r="K42" t="s">
        <v>86</v>
      </c>
      <c r="L42" s="8">
        <v>0</v>
      </c>
      <c r="M42" t="s">
        <v>86</v>
      </c>
      <c r="N42" s="8">
        <v>0</v>
      </c>
      <c r="O42" t="s">
        <v>86</v>
      </c>
      <c r="P42" s="8">
        <v>0</v>
      </c>
      <c r="Q42" t="s">
        <v>86</v>
      </c>
      <c r="R42" s="8">
        <v>0.88888888888888884</v>
      </c>
      <c r="S42" t="s">
        <v>38</v>
      </c>
      <c r="T42" t="s">
        <v>58</v>
      </c>
      <c r="U42" t="s">
        <v>103</v>
      </c>
      <c r="V42" t="s">
        <v>104</v>
      </c>
      <c r="W42" t="s">
        <v>105</v>
      </c>
      <c r="X42" s="8">
        <f t="shared" si="4"/>
        <v>0.88888888888888884</v>
      </c>
      <c r="Y42" t="str">
        <f t="shared" si="5"/>
        <v>En Curso</v>
      </c>
      <c r="Z42">
        <f>COUNTIF(Finalizacion[[#This Row],[Avance Curso 1]:[Estatus Curso 6]],"En Curso")</f>
        <v>1</v>
      </c>
      <c r="AA42">
        <f>COUNTIF(Finalizacion[[#This Row],[Avance Curso 1]:[Estatus Curso 6]],"Finalizado")</f>
        <v>0</v>
      </c>
    </row>
    <row r="43" spans="1:27" x14ac:dyDescent="0.3">
      <c r="A43">
        <v>2</v>
      </c>
      <c r="B43" t="s">
        <v>127</v>
      </c>
      <c r="C43" t="s">
        <v>29</v>
      </c>
      <c r="D43" t="s">
        <v>128</v>
      </c>
      <c r="E43" t="s">
        <v>102</v>
      </c>
      <c r="F43" s="8">
        <v>0.125</v>
      </c>
      <c r="G43" t="s">
        <v>38</v>
      </c>
      <c r="H43" s="8">
        <v>0</v>
      </c>
      <c r="I43" t="s">
        <v>86</v>
      </c>
      <c r="J43" s="8">
        <v>0</v>
      </c>
      <c r="K43" t="s">
        <v>86</v>
      </c>
      <c r="L43" s="8">
        <v>0</v>
      </c>
      <c r="M43" t="s">
        <v>86</v>
      </c>
      <c r="N43" s="8">
        <v>0</v>
      </c>
      <c r="O43" t="s">
        <v>86</v>
      </c>
      <c r="P43" s="8">
        <v>0</v>
      </c>
      <c r="Q43" t="s">
        <v>86</v>
      </c>
      <c r="R43" s="8">
        <v>1</v>
      </c>
      <c r="S43" t="s">
        <v>32</v>
      </c>
      <c r="T43" t="s">
        <v>58</v>
      </c>
      <c r="U43" t="s">
        <v>103</v>
      </c>
      <c r="V43" t="s">
        <v>104</v>
      </c>
      <c r="W43" t="s">
        <v>105</v>
      </c>
      <c r="X43" s="8">
        <f t="shared" si="4"/>
        <v>1</v>
      </c>
      <c r="Y43" t="str">
        <f t="shared" si="5"/>
        <v>Finalizado</v>
      </c>
      <c r="Z43">
        <f>COUNTIF(Finalizacion[[#This Row],[Avance Curso 1]:[Estatus Curso 6]],"En Curso")</f>
        <v>0</v>
      </c>
      <c r="AA43">
        <f>COUNTIF(Finalizacion[[#This Row],[Avance Curso 1]:[Estatus Curso 6]],"Finalizado")</f>
        <v>1</v>
      </c>
    </row>
    <row r="44" spans="1:27" x14ac:dyDescent="0.3">
      <c r="A44">
        <v>2</v>
      </c>
      <c r="B44" t="s">
        <v>129</v>
      </c>
      <c r="C44" t="s">
        <v>29</v>
      </c>
      <c r="D44" t="s">
        <v>130</v>
      </c>
      <c r="E44" t="s">
        <v>102</v>
      </c>
      <c r="F44" s="8">
        <v>0.125</v>
      </c>
      <c r="G44" t="s">
        <v>38</v>
      </c>
      <c r="H44" s="8">
        <v>0</v>
      </c>
      <c r="I44" t="s">
        <v>86</v>
      </c>
      <c r="J44" s="8">
        <v>0</v>
      </c>
      <c r="K44" t="s">
        <v>86</v>
      </c>
      <c r="L44" s="8">
        <v>0</v>
      </c>
      <c r="M44" t="s">
        <v>86</v>
      </c>
      <c r="N44" s="8">
        <v>0</v>
      </c>
      <c r="O44" t="s">
        <v>86</v>
      </c>
      <c r="P44" s="8">
        <v>0</v>
      </c>
      <c r="Q44" t="s">
        <v>86</v>
      </c>
      <c r="R44" s="8">
        <v>1</v>
      </c>
      <c r="S44" t="s">
        <v>32</v>
      </c>
      <c r="T44" t="s">
        <v>58</v>
      </c>
      <c r="U44" t="s">
        <v>103</v>
      </c>
      <c r="V44" t="s">
        <v>104</v>
      </c>
      <c r="W44" t="s">
        <v>105</v>
      </c>
      <c r="X44" s="8">
        <f t="shared" si="4"/>
        <v>1</v>
      </c>
      <c r="Y44" t="str">
        <f t="shared" si="5"/>
        <v>Finalizado</v>
      </c>
      <c r="Z44">
        <f>COUNTIF(Finalizacion[[#This Row],[Avance Curso 1]:[Estatus Curso 6]],"En Curso")</f>
        <v>0</v>
      </c>
      <c r="AA44">
        <f>COUNTIF(Finalizacion[[#This Row],[Avance Curso 1]:[Estatus Curso 6]],"Finalizado")</f>
        <v>1</v>
      </c>
    </row>
    <row r="45" spans="1:27" x14ac:dyDescent="0.3">
      <c r="A45">
        <v>2</v>
      </c>
      <c r="B45" t="s">
        <v>131</v>
      </c>
      <c r="C45" t="s">
        <v>29</v>
      </c>
      <c r="D45" t="s">
        <v>132</v>
      </c>
      <c r="E45" t="s">
        <v>102</v>
      </c>
      <c r="F45" s="8">
        <v>0.125</v>
      </c>
      <c r="G45" t="s">
        <v>38</v>
      </c>
      <c r="H45" s="8">
        <v>0</v>
      </c>
      <c r="I45" t="s">
        <v>86</v>
      </c>
      <c r="J45" s="8">
        <v>0</v>
      </c>
      <c r="K45" t="s">
        <v>86</v>
      </c>
      <c r="L45" s="8">
        <v>0</v>
      </c>
      <c r="M45" t="s">
        <v>86</v>
      </c>
      <c r="N45" s="8">
        <v>0</v>
      </c>
      <c r="O45" t="s">
        <v>86</v>
      </c>
      <c r="P45" s="8">
        <v>0</v>
      </c>
      <c r="Q45" t="s">
        <v>86</v>
      </c>
      <c r="R45" s="8">
        <v>1</v>
      </c>
      <c r="S45" t="s">
        <v>32</v>
      </c>
      <c r="T45" t="s">
        <v>58</v>
      </c>
      <c r="U45" t="s">
        <v>103</v>
      </c>
      <c r="V45" t="s">
        <v>104</v>
      </c>
      <c r="W45" t="s">
        <v>105</v>
      </c>
      <c r="X45" s="8">
        <f t="shared" si="4"/>
        <v>1</v>
      </c>
      <c r="Y45" t="str">
        <f t="shared" si="5"/>
        <v>Finalizado</v>
      </c>
      <c r="Z45">
        <f>COUNTIF(Finalizacion[[#This Row],[Avance Curso 1]:[Estatus Curso 6]],"En Curso")</f>
        <v>0</v>
      </c>
      <c r="AA45">
        <f>COUNTIF(Finalizacion[[#This Row],[Avance Curso 1]:[Estatus Curso 6]],"Finalizado")</f>
        <v>1</v>
      </c>
    </row>
    <row r="46" spans="1:27" x14ac:dyDescent="0.3">
      <c r="A46">
        <v>2</v>
      </c>
      <c r="B46" t="s">
        <v>133</v>
      </c>
      <c r="C46" t="s">
        <v>29</v>
      </c>
      <c r="D46" t="s">
        <v>134</v>
      </c>
      <c r="E46" t="s">
        <v>99</v>
      </c>
      <c r="F46" s="8">
        <v>0</v>
      </c>
      <c r="G46" t="s">
        <v>86</v>
      </c>
      <c r="H46" s="8">
        <v>0</v>
      </c>
      <c r="I46" t="s">
        <v>86</v>
      </c>
      <c r="J46" s="8">
        <v>0</v>
      </c>
      <c r="K46" t="s">
        <v>86</v>
      </c>
      <c r="L46" s="8">
        <v>0</v>
      </c>
      <c r="M46" t="s">
        <v>86</v>
      </c>
      <c r="N46" s="8">
        <v>0</v>
      </c>
      <c r="O46" t="s">
        <v>86</v>
      </c>
      <c r="P46" s="8">
        <v>0</v>
      </c>
      <c r="Q46" t="s">
        <v>86</v>
      </c>
      <c r="R46" s="8">
        <v>0</v>
      </c>
      <c r="S46" t="s">
        <v>86</v>
      </c>
      <c r="T46" t="s">
        <v>58</v>
      </c>
      <c r="U46" t="s">
        <v>103</v>
      </c>
      <c r="V46" t="s">
        <v>104</v>
      </c>
      <c r="W46" t="s">
        <v>105</v>
      </c>
      <c r="X46" s="8">
        <f t="shared" si="4"/>
        <v>0</v>
      </c>
      <c r="Y46" t="str">
        <f t="shared" si="5"/>
        <v>Sin actividad</v>
      </c>
      <c r="Z46">
        <f>COUNTIF(Finalizacion[[#This Row],[Avance Curso 1]:[Estatus Curso 6]],"En Curso")</f>
        <v>0</v>
      </c>
      <c r="AA46">
        <f>COUNTIF(Finalizacion[[#This Row],[Avance Curso 1]:[Estatus Curso 6]],"Finalizado")</f>
        <v>0</v>
      </c>
    </row>
    <row r="47" spans="1:27" x14ac:dyDescent="0.3">
      <c r="A47">
        <v>2</v>
      </c>
      <c r="B47" t="s">
        <v>135</v>
      </c>
      <c r="C47" t="s">
        <v>29</v>
      </c>
      <c r="D47" t="s">
        <v>136</v>
      </c>
      <c r="E47" t="s">
        <v>102</v>
      </c>
      <c r="F47" s="8">
        <v>0.1111111111111111</v>
      </c>
      <c r="G47" t="s">
        <v>38</v>
      </c>
      <c r="H47" s="8">
        <v>0</v>
      </c>
      <c r="I47" t="s">
        <v>86</v>
      </c>
      <c r="J47" s="8">
        <v>0</v>
      </c>
      <c r="K47" t="s">
        <v>86</v>
      </c>
      <c r="L47" s="8">
        <v>0</v>
      </c>
      <c r="M47" t="s">
        <v>86</v>
      </c>
      <c r="N47" s="8">
        <v>0</v>
      </c>
      <c r="O47" t="s">
        <v>86</v>
      </c>
      <c r="P47" s="8">
        <v>0</v>
      </c>
      <c r="Q47" t="s">
        <v>86</v>
      </c>
      <c r="R47" s="8">
        <v>0.88888888888888884</v>
      </c>
      <c r="S47" t="s">
        <v>38</v>
      </c>
      <c r="T47" t="s">
        <v>58</v>
      </c>
      <c r="U47" t="s">
        <v>103</v>
      </c>
      <c r="V47" t="s">
        <v>104</v>
      </c>
      <c r="W47" t="s">
        <v>105</v>
      </c>
      <c r="X47" s="8">
        <f t="shared" si="4"/>
        <v>0.88888888888888884</v>
      </c>
      <c r="Y47" t="str">
        <f t="shared" si="5"/>
        <v>En Curso</v>
      </c>
      <c r="Z47">
        <f>COUNTIF(Finalizacion[[#This Row],[Avance Curso 1]:[Estatus Curso 6]],"En Curso")</f>
        <v>1</v>
      </c>
      <c r="AA47">
        <f>COUNTIF(Finalizacion[[#This Row],[Avance Curso 1]:[Estatus Curso 6]],"Finalizado")</f>
        <v>0</v>
      </c>
    </row>
    <row r="48" spans="1:27" x14ac:dyDescent="0.3">
      <c r="A48">
        <v>2</v>
      </c>
      <c r="B48" t="s">
        <v>137</v>
      </c>
      <c r="C48" t="s">
        <v>29</v>
      </c>
      <c r="D48" t="s">
        <v>138</v>
      </c>
      <c r="E48" t="s">
        <v>102</v>
      </c>
      <c r="F48" s="8">
        <v>0.125</v>
      </c>
      <c r="G48" t="s">
        <v>38</v>
      </c>
      <c r="H48" s="8">
        <v>0</v>
      </c>
      <c r="I48" t="s">
        <v>86</v>
      </c>
      <c r="J48" s="8">
        <v>0</v>
      </c>
      <c r="K48" t="s">
        <v>86</v>
      </c>
      <c r="L48" s="8">
        <v>0</v>
      </c>
      <c r="M48" t="s">
        <v>86</v>
      </c>
      <c r="N48" s="8">
        <v>0</v>
      </c>
      <c r="O48" t="s">
        <v>86</v>
      </c>
      <c r="P48" s="8">
        <v>0</v>
      </c>
      <c r="Q48" t="s">
        <v>86</v>
      </c>
      <c r="R48" s="8">
        <v>1</v>
      </c>
      <c r="S48" t="s">
        <v>32</v>
      </c>
      <c r="T48" t="s">
        <v>58</v>
      </c>
      <c r="U48" t="s">
        <v>103</v>
      </c>
      <c r="V48" t="s">
        <v>104</v>
      </c>
      <c r="W48" t="s">
        <v>105</v>
      </c>
      <c r="X48" s="8">
        <f t="shared" si="4"/>
        <v>1</v>
      </c>
      <c r="Y48" t="str">
        <f t="shared" si="5"/>
        <v>Finalizado</v>
      </c>
      <c r="Z48">
        <f>COUNTIF(Finalizacion[[#This Row],[Avance Curso 1]:[Estatus Curso 6]],"En Curso")</f>
        <v>0</v>
      </c>
      <c r="AA48">
        <f>COUNTIF(Finalizacion[[#This Row],[Avance Curso 1]:[Estatus Curso 6]],"Finalizado")</f>
        <v>1</v>
      </c>
    </row>
    <row r="49" spans="1:27" x14ac:dyDescent="0.3">
      <c r="A49">
        <v>2</v>
      </c>
      <c r="B49" t="s">
        <v>139</v>
      </c>
      <c r="C49" t="s">
        <v>29</v>
      </c>
      <c r="D49" t="s">
        <v>140</v>
      </c>
      <c r="E49" t="s">
        <v>102</v>
      </c>
      <c r="F49" s="8">
        <v>0.125</v>
      </c>
      <c r="G49" t="s">
        <v>38</v>
      </c>
      <c r="H49" s="8">
        <v>0</v>
      </c>
      <c r="I49" t="s">
        <v>86</v>
      </c>
      <c r="J49" s="8">
        <v>0</v>
      </c>
      <c r="K49" t="s">
        <v>86</v>
      </c>
      <c r="L49" s="8">
        <v>0</v>
      </c>
      <c r="M49" t="s">
        <v>86</v>
      </c>
      <c r="N49" s="8">
        <v>0</v>
      </c>
      <c r="O49" t="s">
        <v>86</v>
      </c>
      <c r="P49" s="8">
        <v>0</v>
      </c>
      <c r="Q49" t="s">
        <v>86</v>
      </c>
      <c r="R49" s="8">
        <v>1</v>
      </c>
      <c r="S49" t="s">
        <v>32</v>
      </c>
      <c r="T49" t="s">
        <v>58</v>
      </c>
      <c r="U49" t="s">
        <v>103</v>
      </c>
      <c r="V49" t="s">
        <v>104</v>
      </c>
      <c r="W49" t="s">
        <v>105</v>
      </c>
      <c r="X49" s="8">
        <f t="shared" si="4"/>
        <v>1</v>
      </c>
      <c r="Y49" t="str">
        <f t="shared" si="5"/>
        <v>Finalizado</v>
      </c>
      <c r="Z49">
        <f>COUNTIF(Finalizacion[[#This Row],[Avance Curso 1]:[Estatus Curso 6]],"En Curso")</f>
        <v>0</v>
      </c>
      <c r="AA49">
        <f>COUNTIF(Finalizacion[[#This Row],[Avance Curso 1]:[Estatus Curso 6]],"Finalizado")</f>
        <v>1</v>
      </c>
    </row>
    <row r="50" spans="1:27" x14ac:dyDescent="0.3">
      <c r="A50">
        <v>3</v>
      </c>
      <c r="B50" t="s">
        <v>141</v>
      </c>
      <c r="C50">
        <v>1312305574</v>
      </c>
      <c r="D50" t="s">
        <v>142</v>
      </c>
      <c r="E50" t="s">
        <v>143</v>
      </c>
      <c r="F50" s="8">
        <v>0</v>
      </c>
      <c r="G50" t="s">
        <v>86</v>
      </c>
      <c r="H50" s="8">
        <v>0</v>
      </c>
      <c r="I50" t="s">
        <v>86</v>
      </c>
      <c r="J50" s="8">
        <v>0</v>
      </c>
      <c r="K50" t="s">
        <v>86</v>
      </c>
      <c r="L50" s="8">
        <v>0</v>
      </c>
      <c r="M50" t="s">
        <v>86</v>
      </c>
      <c r="N50" s="8">
        <v>0</v>
      </c>
      <c r="O50" t="s">
        <v>86</v>
      </c>
      <c r="P50" s="8">
        <v>0</v>
      </c>
      <c r="Q50" t="s">
        <v>86</v>
      </c>
      <c r="R50" s="8">
        <v>0</v>
      </c>
      <c r="S50" t="s">
        <v>86</v>
      </c>
      <c r="T50" t="s">
        <v>144</v>
      </c>
      <c r="U50" t="s">
        <v>144</v>
      </c>
      <c r="V50" t="s">
        <v>144</v>
      </c>
      <c r="W50" t="s">
        <v>144</v>
      </c>
      <c r="X50" s="8">
        <f>MAX(H50,J50,L50,N50,P50,R50)</f>
        <v>0</v>
      </c>
      <c r="Y50" t="str">
        <f>IF(X50=0,"Sin actividad",(IF(X50=1,"Finalizado","En Curso")))</f>
        <v>Sin actividad</v>
      </c>
      <c r="Z50">
        <f>COUNTIF(Finalizacion[[#This Row],[Avance Curso 1]:[Estatus Curso 6]],"En Curso")</f>
        <v>0</v>
      </c>
      <c r="AA50">
        <f>COUNTIF(Finalizacion[[#This Row],[Avance Curso 1]:[Estatus Curso 6]],"Finalizado")</f>
        <v>0</v>
      </c>
    </row>
    <row r="51" spans="1:27" x14ac:dyDescent="0.3">
      <c r="A51">
        <v>3</v>
      </c>
      <c r="B51" t="s">
        <v>145</v>
      </c>
      <c r="C51">
        <v>2200220107</v>
      </c>
      <c r="D51" t="s">
        <v>146</v>
      </c>
      <c r="E51" t="s">
        <v>143</v>
      </c>
      <c r="F51" s="8">
        <v>0</v>
      </c>
      <c r="G51" t="s">
        <v>86</v>
      </c>
      <c r="H51" s="8">
        <v>0</v>
      </c>
      <c r="I51" t="s">
        <v>86</v>
      </c>
      <c r="J51" s="8">
        <v>0</v>
      </c>
      <c r="K51" t="s">
        <v>86</v>
      </c>
      <c r="L51" s="8">
        <v>0</v>
      </c>
      <c r="M51" t="s">
        <v>86</v>
      </c>
      <c r="N51" s="8">
        <v>0</v>
      </c>
      <c r="O51" t="s">
        <v>86</v>
      </c>
      <c r="P51" s="8">
        <v>0</v>
      </c>
      <c r="Q51" t="s">
        <v>86</v>
      </c>
      <c r="R51" s="8">
        <v>0</v>
      </c>
      <c r="S51" t="s">
        <v>86</v>
      </c>
      <c r="T51" t="s">
        <v>144</v>
      </c>
      <c r="U51" t="s">
        <v>144</v>
      </c>
      <c r="V51" t="s">
        <v>144</v>
      </c>
      <c r="W51" t="s">
        <v>144</v>
      </c>
      <c r="X51" s="8">
        <f t="shared" ref="X51:X82" si="6">MAX(H51,J51,L51,N51,P51,R51)</f>
        <v>0</v>
      </c>
      <c r="Y51" t="str">
        <f t="shared" ref="Y51:Y82" si="7">IF(X51=0,"Sin actividad",(IF(X51=1,"Finalizado","En Curso")))</f>
        <v>Sin actividad</v>
      </c>
      <c r="Z51">
        <f>COUNTIF(Finalizacion[[#This Row],[Avance Curso 1]:[Estatus Curso 6]],"En Curso")</f>
        <v>0</v>
      </c>
      <c r="AA51">
        <f>COUNTIF(Finalizacion[[#This Row],[Avance Curso 1]:[Estatus Curso 6]],"Finalizado")</f>
        <v>0</v>
      </c>
    </row>
    <row r="52" spans="1:27" x14ac:dyDescent="0.3">
      <c r="A52">
        <v>3</v>
      </c>
      <c r="B52" t="s">
        <v>147</v>
      </c>
      <c r="C52">
        <v>2200521843</v>
      </c>
      <c r="D52" t="s">
        <v>148</v>
      </c>
      <c r="E52" t="s">
        <v>149</v>
      </c>
      <c r="F52" s="8">
        <v>0</v>
      </c>
      <c r="G52" t="s">
        <v>86</v>
      </c>
      <c r="H52" s="8">
        <v>0</v>
      </c>
      <c r="I52" t="s">
        <v>86</v>
      </c>
      <c r="J52" s="8">
        <v>0</v>
      </c>
      <c r="K52" t="s">
        <v>86</v>
      </c>
      <c r="L52" s="8">
        <v>0</v>
      </c>
      <c r="M52" t="s">
        <v>86</v>
      </c>
      <c r="N52" s="8">
        <v>0</v>
      </c>
      <c r="O52" t="s">
        <v>86</v>
      </c>
      <c r="P52" s="8">
        <v>0</v>
      </c>
      <c r="Q52" t="s">
        <v>86</v>
      </c>
      <c r="R52" s="8">
        <v>0</v>
      </c>
      <c r="S52" t="s">
        <v>86</v>
      </c>
      <c r="T52" t="s">
        <v>144</v>
      </c>
      <c r="U52" t="s">
        <v>144</v>
      </c>
      <c r="V52" t="s">
        <v>144</v>
      </c>
      <c r="W52" t="s">
        <v>144</v>
      </c>
      <c r="X52" s="8">
        <f t="shared" si="6"/>
        <v>0</v>
      </c>
      <c r="Y52" t="str">
        <f t="shared" si="7"/>
        <v>Sin actividad</v>
      </c>
      <c r="Z52">
        <f>COUNTIF(Finalizacion[[#This Row],[Avance Curso 1]:[Estatus Curso 6]],"En Curso")</f>
        <v>0</v>
      </c>
      <c r="AA52">
        <f>COUNTIF(Finalizacion[[#This Row],[Avance Curso 1]:[Estatus Curso 6]],"Finalizado")</f>
        <v>0</v>
      </c>
    </row>
    <row r="53" spans="1:27" x14ac:dyDescent="0.3">
      <c r="A53">
        <v>3</v>
      </c>
      <c r="B53" t="s">
        <v>150</v>
      </c>
      <c r="C53">
        <v>1718418641</v>
      </c>
      <c r="D53" t="s">
        <v>37</v>
      </c>
      <c r="E53" t="s">
        <v>151</v>
      </c>
      <c r="F53" s="8">
        <v>0</v>
      </c>
      <c r="G53" t="s">
        <v>86</v>
      </c>
      <c r="H53" s="8">
        <v>0</v>
      </c>
      <c r="I53" t="s">
        <v>86</v>
      </c>
      <c r="J53" s="8">
        <v>0</v>
      </c>
      <c r="K53" t="s">
        <v>86</v>
      </c>
      <c r="L53" s="8">
        <v>0</v>
      </c>
      <c r="M53" t="s">
        <v>86</v>
      </c>
      <c r="N53" s="8">
        <v>0</v>
      </c>
      <c r="O53" t="s">
        <v>86</v>
      </c>
      <c r="P53" s="8">
        <v>0</v>
      </c>
      <c r="Q53" t="s">
        <v>86</v>
      </c>
      <c r="R53" s="8">
        <v>0</v>
      </c>
      <c r="S53" t="s">
        <v>86</v>
      </c>
      <c r="T53" t="s">
        <v>144</v>
      </c>
      <c r="U53" t="s">
        <v>144</v>
      </c>
      <c r="V53" t="s">
        <v>144</v>
      </c>
      <c r="W53" t="s">
        <v>144</v>
      </c>
      <c r="X53" s="8">
        <f t="shared" si="6"/>
        <v>0</v>
      </c>
      <c r="Y53" t="str">
        <f t="shared" si="7"/>
        <v>Sin actividad</v>
      </c>
      <c r="Z53">
        <f>COUNTIF(Finalizacion[[#This Row],[Avance Curso 1]:[Estatus Curso 6]],"En Curso")</f>
        <v>0</v>
      </c>
      <c r="AA53">
        <f>COUNTIF(Finalizacion[[#This Row],[Avance Curso 1]:[Estatus Curso 6]],"Finalizado")</f>
        <v>0</v>
      </c>
    </row>
    <row r="54" spans="1:27" x14ac:dyDescent="0.3">
      <c r="A54">
        <v>3</v>
      </c>
      <c r="B54" t="s">
        <v>152</v>
      </c>
      <c r="C54">
        <v>1001601168</v>
      </c>
      <c r="D54" t="s">
        <v>37</v>
      </c>
      <c r="E54" t="s">
        <v>153</v>
      </c>
      <c r="F54" s="8">
        <v>0</v>
      </c>
      <c r="G54" t="s">
        <v>86</v>
      </c>
      <c r="H54" s="8">
        <v>0</v>
      </c>
      <c r="I54" t="s">
        <v>86</v>
      </c>
      <c r="J54" s="8">
        <v>0</v>
      </c>
      <c r="K54" t="s">
        <v>86</v>
      </c>
      <c r="L54" s="8">
        <v>0</v>
      </c>
      <c r="M54" t="s">
        <v>86</v>
      </c>
      <c r="N54" s="8">
        <v>0</v>
      </c>
      <c r="O54" t="s">
        <v>86</v>
      </c>
      <c r="P54" s="8">
        <v>0</v>
      </c>
      <c r="Q54" t="s">
        <v>86</v>
      </c>
      <c r="R54" s="8">
        <v>0</v>
      </c>
      <c r="S54" t="s">
        <v>86</v>
      </c>
      <c r="T54" t="s">
        <v>144</v>
      </c>
      <c r="U54" t="s">
        <v>144</v>
      </c>
      <c r="V54" t="s">
        <v>144</v>
      </c>
      <c r="W54" t="s">
        <v>144</v>
      </c>
      <c r="X54" s="8">
        <f t="shared" si="6"/>
        <v>0</v>
      </c>
      <c r="Y54" t="str">
        <f t="shared" si="7"/>
        <v>Sin actividad</v>
      </c>
      <c r="Z54">
        <f>COUNTIF(Finalizacion[[#This Row],[Avance Curso 1]:[Estatus Curso 6]],"En Curso")</f>
        <v>0</v>
      </c>
      <c r="AA54">
        <f>COUNTIF(Finalizacion[[#This Row],[Avance Curso 1]:[Estatus Curso 6]],"Finalizado")</f>
        <v>0</v>
      </c>
    </row>
    <row r="55" spans="1:27" x14ac:dyDescent="0.3">
      <c r="A55">
        <v>3</v>
      </c>
      <c r="B55" t="s">
        <v>154</v>
      </c>
      <c r="C55">
        <v>2200347421</v>
      </c>
      <c r="D55" t="s">
        <v>155</v>
      </c>
      <c r="E55" t="s">
        <v>153</v>
      </c>
      <c r="F55" s="8">
        <v>0</v>
      </c>
      <c r="G55" t="s">
        <v>86</v>
      </c>
      <c r="H55" s="8">
        <v>0</v>
      </c>
      <c r="I55" t="s">
        <v>86</v>
      </c>
      <c r="J55" s="8">
        <v>0</v>
      </c>
      <c r="K55" t="s">
        <v>86</v>
      </c>
      <c r="L55" s="8">
        <v>0</v>
      </c>
      <c r="M55" t="s">
        <v>86</v>
      </c>
      <c r="N55" s="8">
        <v>0</v>
      </c>
      <c r="O55" t="s">
        <v>86</v>
      </c>
      <c r="P55" s="8">
        <v>0</v>
      </c>
      <c r="Q55" t="s">
        <v>86</v>
      </c>
      <c r="R55" s="8">
        <v>0</v>
      </c>
      <c r="S55" t="s">
        <v>86</v>
      </c>
      <c r="T55" t="s">
        <v>144</v>
      </c>
      <c r="U55" t="s">
        <v>144</v>
      </c>
      <c r="V55" t="s">
        <v>144</v>
      </c>
      <c r="W55" t="s">
        <v>144</v>
      </c>
      <c r="X55" s="8">
        <f t="shared" si="6"/>
        <v>0</v>
      </c>
      <c r="Y55" t="str">
        <f t="shared" si="7"/>
        <v>Sin actividad</v>
      </c>
      <c r="Z55">
        <f>COUNTIF(Finalizacion[[#This Row],[Avance Curso 1]:[Estatus Curso 6]],"En Curso")</f>
        <v>0</v>
      </c>
      <c r="AA55">
        <f>COUNTIF(Finalizacion[[#This Row],[Avance Curso 1]:[Estatus Curso 6]],"Finalizado")</f>
        <v>0</v>
      </c>
    </row>
    <row r="56" spans="1:27" x14ac:dyDescent="0.3">
      <c r="A56">
        <v>3</v>
      </c>
      <c r="B56" t="s">
        <v>156</v>
      </c>
      <c r="C56">
        <v>1204503310</v>
      </c>
      <c r="D56" t="s">
        <v>157</v>
      </c>
      <c r="E56" t="s">
        <v>149</v>
      </c>
      <c r="F56" s="8">
        <v>0.16949152542372881</v>
      </c>
      <c r="G56" t="s">
        <v>38</v>
      </c>
      <c r="H56" s="8">
        <v>1</v>
      </c>
      <c r="I56" t="s">
        <v>32</v>
      </c>
      <c r="J56" s="8">
        <v>0</v>
      </c>
      <c r="K56" t="s">
        <v>86</v>
      </c>
      <c r="L56" s="8">
        <v>0</v>
      </c>
      <c r="M56" t="s">
        <v>86</v>
      </c>
      <c r="N56" s="8">
        <v>0</v>
      </c>
      <c r="O56" t="s">
        <v>86</v>
      </c>
      <c r="P56" s="8">
        <v>0</v>
      </c>
      <c r="Q56" t="s">
        <v>86</v>
      </c>
      <c r="R56" s="8">
        <v>0</v>
      </c>
      <c r="S56" t="s">
        <v>86</v>
      </c>
      <c r="T56" t="s">
        <v>144</v>
      </c>
      <c r="U56" t="s">
        <v>144</v>
      </c>
      <c r="V56" t="s">
        <v>144</v>
      </c>
      <c r="W56" t="s">
        <v>144</v>
      </c>
      <c r="X56" s="8">
        <f t="shared" si="6"/>
        <v>1</v>
      </c>
      <c r="Y56" t="str">
        <f t="shared" si="7"/>
        <v>Finalizado</v>
      </c>
      <c r="Z56">
        <f>COUNTIF(Finalizacion[[#This Row],[Avance Curso 1]:[Estatus Curso 6]],"En Curso")</f>
        <v>0</v>
      </c>
      <c r="AA56">
        <f>COUNTIF(Finalizacion[[#This Row],[Avance Curso 1]:[Estatus Curso 6]],"Finalizado")</f>
        <v>1</v>
      </c>
    </row>
    <row r="57" spans="1:27" x14ac:dyDescent="0.3">
      <c r="A57">
        <v>3</v>
      </c>
      <c r="B57" t="s">
        <v>158</v>
      </c>
      <c r="C57">
        <v>1106007600</v>
      </c>
      <c r="D57" t="s">
        <v>159</v>
      </c>
      <c r="E57" t="s">
        <v>149</v>
      </c>
      <c r="F57" s="8">
        <v>0</v>
      </c>
      <c r="G57" t="s">
        <v>86</v>
      </c>
      <c r="H57" s="8">
        <v>0</v>
      </c>
      <c r="I57" t="s">
        <v>86</v>
      </c>
      <c r="J57" s="8">
        <v>0</v>
      </c>
      <c r="K57" t="s">
        <v>86</v>
      </c>
      <c r="L57" s="8">
        <v>0</v>
      </c>
      <c r="M57" t="s">
        <v>86</v>
      </c>
      <c r="N57" s="8">
        <v>0</v>
      </c>
      <c r="O57" t="s">
        <v>86</v>
      </c>
      <c r="P57" s="8">
        <v>0</v>
      </c>
      <c r="Q57" t="s">
        <v>86</v>
      </c>
      <c r="R57" s="8">
        <v>0</v>
      </c>
      <c r="S57" t="s">
        <v>86</v>
      </c>
      <c r="T57" t="s">
        <v>144</v>
      </c>
      <c r="U57" t="s">
        <v>144</v>
      </c>
      <c r="V57" t="s">
        <v>144</v>
      </c>
      <c r="W57" t="s">
        <v>144</v>
      </c>
      <c r="X57" s="8">
        <f t="shared" si="6"/>
        <v>0</v>
      </c>
      <c r="Y57" t="str">
        <f t="shared" si="7"/>
        <v>Sin actividad</v>
      </c>
      <c r="Z57">
        <f>COUNTIF(Finalizacion[[#This Row],[Avance Curso 1]:[Estatus Curso 6]],"En Curso")</f>
        <v>0</v>
      </c>
      <c r="AA57">
        <f>COUNTIF(Finalizacion[[#This Row],[Avance Curso 1]:[Estatus Curso 6]],"Finalizado")</f>
        <v>0</v>
      </c>
    </row>
    <row r="58" spans="1:27" x14ac:dyDescent="0.3">
      <c r="A58">
        <v>3</v>
      </c>
      <c r="B58" t="s">
        <v>160</v>
      </c>
      <c r="C58">
        <v>2100407192</v>
      </c>
      <c r="D58" t="s">
        <v>161</v>
      </c>
      <c r="E58" t="s">
        <v>149</v>
      </c>
      <c r="F58" s="8">
        <v>0</v>
      </c>
      <c r="G58" t="s">
        <v>86</v>
      </c>
      <c r="H58" s="8">
        <v>0</v>
      </c>
      <c r="I58" t="s">
        <v>86</v>
      </c>
      <c r="J58" s="8">
        <v>0</v>
      </c>
      <c r="K58" t="s">
        <v>86</v>
      </c>
      <c r="L58" s="8">
        <v>0</v>
      </c>
      <c r="M58" t="s">
        <v>86</v>
      </c>
      <c r="N58" s="8">
        <v>0</v>
      </c>
      <c r="O58" t="s">
        <v>86</v>
      </c>
      <c r="P58" s="8">
        <v>0</v>
      </c>
      <c r="Q58" t="s">
        <v>86</v>
      </c>
      <c r="R58" s="8">
        <v>0</v>
      </c>
      <c r="S58" t="s">
        <v>86</v>
      </c>
      <c r="T58" t="s">
        <v>144</v>
      </c>
      <c r="U58" t="s">
        <v>144</v>
      </c>
      <c r="V58" t="s">
        <v>144</v>
      </c>
      <c r="W58" t="s">
        <v>144</v>
      </c>
      <c r="X58" s="8">
        <f t="shared" si="6"/>
        <v>0</v>
      </c>
      <c r="Y58" t="str">
        <f t="shared" si="7"/>
        <v>Sin actividad</v>
      </c>
      <c r="Z58">
        <f>COUNTIF(Finalizacion[[#This Row],[Avance Curso 1]:[Estatus Curso 6]],"En Curso")</f>
        <v>0</v>
      </c>
      <c r="AA58">
        <f>COUNTIF(Finalizacion[[#This Row],[Avance Curso 1]:[Estatus Curso 6]],"Finalizado")</f>
        <v>0</v>
      </c>
    </row>
    <row r="59" spans="1:27" x14ac:dyDescent="0.3">
      <c r="A59">
        <v>3</v>
      </c>
      <c r="B59" t="s">
        <v>162</v>
      </c>
      <c r="C59">
        <v>2101033070</v>
      </c>
      <c r="D59" t="s">
        <v>163</v>
      </c>
      <c r="E59" t="s">
        <v>149</v>
      </c>
      <c r="F59" s="8">
        <v>1</v>
      </c>
      <c r="G59" t="s">
        <v>32</v>
      </c>
      <c r="H59" s="8">
        <v>1</v>
      </c>
      <c r="I59" t="s">
        <v>32</v>
      </c>
      <c r="J59" s="8">
        <v>1</v>
      </c>
      <c r="K59" t="s">
        <v>32</v>
      </c>
      <c r="L59" s="8">
        <v>1</v>
      </c>
      <c r="M59" t="s">
        <v>32</v>
      </c>
      <c r="N59" s="8">
        <v>1</v>
      </c>
      <c r="O59" t="s">
        <v>32</v>
      </c>
      <c r="P59" s="8">
        <v>1</v>
      </c>
      <c r="Q59" t="s">
        <v>32</v>
      </c>
      <c r="R59" s="8">
        <v>1</v>
      </c>
      <c r="S59" t="s">
        <v>32</v>
      </c>
      <c r="T59" t="s">
        <v>33</v>
      </c>
      <c r="U59" t="s">
        <v>34</v>
      </c>
      <c r="V59" t="s">
        <v>42</v>
      </c>
      <c r="W59" t="s">
        <v>105</v>
      </c>
      <c r="X59" s="8">
        <f t="shared" si="6"/>
        <v>1</v>
      </c>
      <c r="Y59" t="str">
        <f t="shared" si="7"/>
        <v>Finalizado</v>
      </c>
      <c r="Z59">
        <f>COUNTIF(Finalizacion[[#This Row],[Avance Curso 1]:[Estatus Curso 6]],"En Curso")</f>
        <v>0</v>
      </c>
      <c r="AA59">
        <f>COUNTIF(Finalizacion[[#This Row],[Avance Curso 1]:[Estatus Curso 6]],"Finalizado")</f>
        <v>6</v>
      </c>
    </row>
    <row r="60" spans="1:27" x14ac:dyDescent="0.3">
      <c r="A60">
        <v>3</v>
      </c>
      <c r="B60" t="s">
        <v>164</v>
      </c>
      <c r="C60">
        <v>2200100788</v>
      </c>
      <c r="D60" t="s">
        <v>165</v>
      </c>
      <c r="E60" t="s">
        <v>149</v>
      </c>
      <c r="F60" s="8">
        <v>1.6949152542372881E-2</v>
      </c>
      <c r="G60" t="s">
        <v>38</v>
      </c>
      <c r="H60" s="8">
        <v>0.1</v>
      </c>
      <c r="I60" t="s">
        <v>38</v>
      </c>
      <c r="J60" s="8">
        <v>0</v>
      </c>
      <c r="K60" t="s">
        <v>86</v>
      </c>
      <c r="L60" s="8">
        <v>0</v>
      </c>
      <c r="M60" t="s">
        <v>86</v>
      </c>
      <c r="N60" s="8">
        <v>0</v>
      </c>
      <c r="O60" t="s">
        <v>86</v>
      </c>
      <c r="P60" s="8">
        <v>0</v>
      </c>
      <c r="Q60" t="s">
        <v>86</v>
      </c>
      <c r="R60" s="8">
        <v>0</v>
      </c>
      <c r="S60" t="s">
        <v>86</v>
      </c>
      <c r="T60" t="s">
        <v>33</v>
      </c>
      <c r="U60" t="s">
        <v>53</v>
      </c>
      <c r="V60" t="s">
        <v>42</v>
      </c>
      <c r="W60" t="s">
        <v>22</v>
      </c>
      <c r="X60" s="8">
        <f t="shared" si="6"/>
        <v>0.1</v>
      </c>
      <c r="Y60" t="str">
        <f t="shared" si="7"/>
        <v>En Curso</v>
      </c>
      <c r="Z60">
        <f>COUNTIF(Finalizacion[[#This Row],[Avance Curso 1]:[Estatus Curso 6]],"En Curso")</f>
        <v>1</v>
      </c>
      <c r="AA60">
        <f>COUNTIF(Finalizacion[[#This Row],[Avance Curso 1]:[Estatus Curso 6]],"Finalizado")</f>
        <v>0</v>
      </c>
    </row>
    <row r="61" spans="1:27" x14ac:dyDescent="0.3">
      <c r="A61">
        <v>3</v>
      </c>
      <c r="B61" t="s">
        <v>166</v>
      </c>
      <c r="C61">
        <v>2100696752</v>
      </c>
      <c r="D61" t="s">
        <v>167</v>
      </c>
      <c r="E61" t="s">
        <v>149</v>
      </c>
      <c r="F61" s="8">
        <v>0</v>
      </c>
      <c r="G61" t="s">
        <v>86</v>
      </c>
      <c r="H61" s="8">
        <v>0</v>
      </c>
      <c r="I61" t="s">
        <v>86</v>
      </c>
      <c r="J61" s="8">
        <v>0</v>
      </c>
      <c r="K61" t="s">
        <v>86</v>
      </c>
      <c r="L61" s="8">
        <v>0</v>
      </c>
      <c r="M61" t="s">
        <v>86</v>
      </c>
      <c r="N61" s="8">
        <v>0</v>
      </c>
      <c r="O61" t="s">
        <v>86</v>
      </c>
      <c r="P61" s="8">
        <v>0</v>
      </c>
      <c r="Q61" t="s">
        <v>86</v>
      </c>
      <c r="R61" s="8">
        <v>0</v>
      </c>
      <c r="S61" t="s">
        <v>86</v>
      </c>
      <c r="T61" t="s">
        <v>144</v>
      </c>
      <c r="U61" t="s">
        <v>144</v>
      </c>
      <c r="V61" t="s">
        <v>144</v>
      </c>
      <c r="W61" t="s">
        <v>144</v>
      </c>
      <c r="X61" s="8">
        <f t="shared" si="6"/>
        <v>0</v>
      </c>
      <c r="Y61" t="str">
        <f t="shared" si="7"/>
        <v>Sin actividad</v>
      </c>
      <c r="Z61">
        <f>COUNTIF(Finalizacion[[#This Row],[Avance Curso 1]:[Estatus Curso 6]],"En Curso")</f>
        <v>0</v>
      </c>
      <c r="AA61">
        <f>COUNTIF(Finalizacion[[#This Row],[Avance Curso 1]:[Estatus Curso 6]],"Finalizado")</f>
        <v>0</v>
      </c>
    </row>
    <row r="62" spans="1:27" x14ac:dyDescent="0.3">
      <c r="A62">
        <v>3</v>
      </c>
      <c r="B62" t="s">
        <v>168</v>
      </c>
      <c r="C62">
        <v>1802512077</v>
      </c>
      <c r="D62" t="s">
        <v>169</v>
      </c>
      <c r="E62" t="s">
        <v>149</v>
      </c>
      <c r="F62" s="8">
        <v>0</v>
      </c>
      <c r="G62" t="s">
        <v>86</v>
      </c>
      <c r="H62" s="8">
        <v>0</v>
      </c>
      <c r="I62" t="s">
        <v>86</v>
      </c>
      <c r="J62" s="8">
        <v>0</v>
      </c>
      <c r="K62" t="s">
        <v>86</v>
      </c>
      <c r="L62" s="8">
        <v>0</v>
      </c>
      <c r="M62" t="s">
        <v>86</v>
      </c>
      <c r="N62" s="8">
        <v>0</v>
      </c>
      <c r="O62" t="s">
        <v>86</v>
      </c>
      <c r="P62" s="8">
        <v>0</v>
      </c>
      <c r="Q62" t="s">
        <v>86</v>
      </c>
      <c r="R62" s="8">
        <v>0</v>
      </c>
      <c r="S62" t="s">
        <v>86</v>
      </c>
      <c r="T62" t="s">
        <v>144</v>
      </c>
      <c r="U62" t="s">
        <v>144</v>
      </c>
      <c r="V62" t="s">
        <v>144</v>
      </c>
      <c r="W62" t="s">
        <v>144</v>
      </c>
      <c r="X62" s="8">
        <f t="shared" si="6"/>
        <v>0</v>
      </c>
      <c r="Y62" t="str">
        <f t="shared" si="7"/>
        <v>Sin actividad</v>
      </c>
      <c r="Z62">
        <f>COUNTIF(Finalizacion[[#This Row],[Avance Curso 1]:[Estatus Curso 6]],"En Curso")</f>
        <v>0</v>
      </c>
      <c r="AA62">
        <f>COUNTIF(Finalizacion[[#This Row],[Avance Curso 1]:[Estatus Curso 6]],"Finalizado")</f>
        <v>0</v>
      </c>
    </row>
    <row r="63" spans="1:27" x14ac:dyDescent="0.3">
      <c r="A63">
        <v>3</v>
      </c>
      <c r="B63" t="s">
        <v>170</v>
      </c>
      <c r="C63">
        <v>2200268312</v>
      </c>
      <c r="D63" t="s">
        <v>171</v>
      </c>
      <c r="E63" t="s">
        <v>149</v>
      </c>
      <c r="F63" s="8">
        <v>0</v>
      </c>
      <c r="G63" t="s">
        <v>86</v>
      </c>
      <c r="H63" s="8">
        <v>0</v>
      </c>
      <c r="I63" t="s">
        <v>86</v>
      </c>
      <c r="J63" s="8">
        <v>0</v>
      </c>
      <c r="K63" t="s">
        <v>86</v>
      </c>
      <c r="L63" s="8">
        <v>0</v>
      </c>
      <c r="M63" t="s">
        <v>86</v>
      </c>
      <c r="N63" s="8">
        <v>0</v>
      </c>
      <c r="O63" t="s">
        <v>86</v>
      </c>
      <c r="P63" s="8">
        <v>0</v>
      </c>
      <c r="Q63" t="s">
        <v>86</v>
      </c>
      <c r="R63" s="8">
        <v>0</v>
      </c>
      <c r="S63" t="s">
        <v>86</v>
      </c>
      <c r="T63" t="s">
        <v>144</v>
      </c>
      <c r="U63" t="s">
        <v>144</v>
      </c>
      <c r="V63" t="s">
        <v>144</v>
      </c>
      <c r="W63" t="s">
        <v>144</v>
      </c>
      <c r="X63" s="8">
        <f t="shared" si="6"/>
        <v>0</v>
      </c>
      <c r="Y63" t="str">
        <f t="shared" si="7"/>
        <v>Sin actividad</v>
      </c>
      <c r="Z63">
        <f>COUNTIF(Finalizacion[[#This Row],[Avance Curso 1]:[Estatus Curso 6]],"En Curso")</f>
        <v>0</v>
      </c>
      <c r="AA63">
        <f>COUNTIF(Finalizacion[[#This Row],[Avance Curso 1]:[Estatus Curso 6]],"Finalizado")</f>
        <v>0</v>
      </c>
    </row>
    <row r="64" spans="1:27" x14ac:dyDescent="0.3">
      <c r="A64">
        <v>3</v>
      </c>
      <c r="B64" t="s">
        <v>172</v>
      </c>
      <c r="C64">
        <v>2200099543</v>
      </c>
      <c r="D64" t="s">
        <v>173</v>
      </c>
      <c r="E64" t="s">
        <v>149</v>
      </c>
      <c r="F64" s="8">
        <v>0</v>
      </c>
      <c r="G64" t="s">
        <v>86</v>
      </c>
      <c r="H64" s="8">
        <v>0</v>
      </c>
      <c r="I64" t="s">
        <v>86</v>
      </c>
      <c r="J64" s="8">
        <v>0</v>
      </c>
      <c r="K64" t="s">
        <v>86</v>
      </c>
      <c r="L64" s="8">
        <v>0</v>
      </c>
      <c r="M64" t="s">
        <v>86</v>
      </c>
      <c r="N64" s="8">
        <v>0</v>
      </c>
      <c r="O64" t="s">
        <v>86</v>
      </c>
      <c r="P64" s="8">
        <v>0</v>
      </c>
      <c r="Q64" t="s">
        <v>86</v>
      </c>
      <c r="R64" s="8">
        <v>0</v>
      </c>
      <c r="S64" t="s">
        <v>86</v>
      </c>
      <c r="T64" t="s">
        <v>144</v>
      </c>
      <c r="U64" t="s">
        <v>144</v>
      </c>
      <c r="V64" t="s">
        <v>144</v>
      </c>
      <c r="W64" t="s">
        <v>144</v>
      </c>
      <c r="X64" s="8">
        <f t="shared" si="6"/>
        <v>0</v>
      </c>
      <c r="Y64" t="str">
        <f t="shared" si="7"/>
        <v>Sin actividad</v>
      </c>
      <c r="Z64">
        <f>COUNTIF(Finalizacion[[#This Row],[Avance Curso 1]:[Estatus Curso 6]],"En Curso")</f>
        <v>0</v>
      </c>
      <c r="AA64">
        <f>COUNTIF(Finalizacion[[#This Row],[Avance Curso 1]:[Estatus Curso 6]],"Finalizado")</f>
        <v>0</v>
      </c>
    </row>
    <row r="65" spans="1:27" x14ac:dyDescent="0.3">
      <c r="A65">
        <v>3</v>
      </c>
      <c r="B65" t="s">
        <v>174</v>
      </c>
      <c r="C65">
        <v>2200576748</v>
      </c>
      <c r="D65" t="s">
        <v>175</v>
      </c>
      <c r="E65" t="s">
        <v>149</v>
      </c>
      <c r="F65" s="8">
        <v>1.6949152542372881E-2</v>
      </c>
      <c r="G65" t="s">
        <v>38</v>
      </c>
      <c r="H65" s="8">
        <v>0.1</v>
      </c>
      <c r="I65" t="s">
        <v>38</v>
      </c>
      <c r="J65" s="8">
        <v>0</v>
      </c>
      <c r="K65" t="s">
        <v>86</v>
      </c>
      <c r="L65" s="8">
        <v>0</v>
      </c>
      <c r="M65" t="s">
        <v>86</v>
      </c>
      <c r="N65" s="8">
        <v>0</v>
      </c>
      <c r="O65" t="s">
        <v>86</v>
      </c>
      <c r="P65" s="8">
        <v>0</v>
      </c>
      <c r="Q65" t="s">
        <v>86</v>
      </c>
      <c r="R65" s="8">
        <v>0</v>
      </c>
      <c r="S65" t="s">
        <v>86</v>
      </c>
      <c r="T65" t="s">
        <v>144</v>
      </c>
      <c r="U65" t="s">
        <v>144</v>
      </c>
      <c r="V65" t="s">
        <v>144</v>
      </c>
      <c r="W65" t="s">
        <v>144</v>
      </c>
      <c r="X65" s="8">
        <f t="shared" si="6"/>
        <v>0.1</v>
      </c>
      <c r="Y65" t="str">
        <f t="shared" si="7"/>
        <v>En Curso</v>
      </c>
      <c r="Z65">
        <f>COUNTIF(Finalizacion[[#This Row],[Avance Curso 1]:[Estatus Curso 6]],"En Curso")</f>
        <v>1</v>
      </c>
      <c r="AA65">
        <f>COUNTIF(Finalizacion[[#This Row],[Avance Curso 1]:[Estatus Curso 6]],"Finalizado")</f>
        <v>0</v>
      </c>
    </row>
    <row r="66" spans="1:27" x14ac:dyDescent="0.3">
      <c r="A66">
        <v>3</v>
      </c>
      <c r="B66" t="s">
        <v>176</v>
      </c>
      <c r="C66">
        <v>2100294574</v>
      </c>
      <c r="D66" t="s">
        <v>177</v>
      </c>
      <c r="E66" t="s">
        <v>149</v>
      </c>
      <c r="F66" s="8">
        <v>0</v>
      </c>
      <c r="G66" t="s">
        <v>86</v>
      </c>
      <c r="H66" s="8">
        <v>0</v>
      </c>
      <c r="I66" t="s">
        <v>86</v>
      </c>
      <c r="J66" s="8">
        <v>0</v>
      </c>
      <c r="K66" t="s">
        <v>86</v>
      </c>
      <c r="L66" s="8">
        <v>0</v>
      </c>
      <c r="M66" t="s">
        <v>86</v>
      </c>
      <c r="N66" s="8">
        <v>0</v>
      </c>
      <c r="O66" t="s">
        <v>86</v>
      </c>
      <c r="P66" s="8">
        <v>0</v>
      </c>
      <c r="Q66" t="s">
        <v>86</v>
      </c>
      <c r="R66" s="8">
        <v>0</v>
      </c>
      <c r="S66" t="s">
        <v>86</v>
      </c>
      <c r="T66" t="s">
        <v>144</v>
      </c>
      <c r="U66" t="s">
        <v>144</v>
      </c>
      <c r="V66" t="s">
        <v>144</v>
      </c>
      <c r="W66" t="s">
        <v>144</v>
      </c>
      <c r="X66" s="8">
        <f t="shared" si="6"/>
        <v>0</v>
      </c>
      <c r="Y66" t="str">
        <f t="shared" si="7"/>
        <v>Sin actividad</v>
      </c>
      <c r="Z66">
        <f>COUNTIF(Finalizacion[[#This Row],[Avance Curso 1]:[Estatus Curso 6]],"En Curso")</f>
        <v>0</v>
      </c>
      <c r="AA66">
        <f>COUNTIF(Finalizacion[[#This Row],[Avance Curso 1]:[Estatus Curso 6]],"Finalizado")</f>
        <v>0</v>
      </c>
    </row>
    <row r="67" spans="1:27" x14ac:dyDescent="0.3">
      <c r="A67">
        <v>3</v>
      </c>
      <c r="B67" t="s">
        <v>178</v>
      </c>
      <c r="C67">
        <v>2200071500</v>
      </c>
      <c r="D67" t="s">
        <v>179</v>
      </c>
      <c r="E67" t="s">
        <v>149</v>
      </c>
      <c r="F67" s="8">
        <v>0.16949152542372881</v>
      </c>
      <c r="G67" t="s">
        <v>38</v>
      </c>
      <c r="H67" s="8">
        <v>1</v>
      </c>
      <c r="I67" t="s">
        <v>32</v>
      </c>
      <c r="J67" s="8">
        <v>0</v>
      </c>
      <c r="K67" t="s">
        <v>86</v>
      </c>
      <c r="L67" s="8">
        <v>0</v>
      </c>
      <c r="M67" t="s">
        <v>86</v>
      </c>
      <c r="N67" s="8">
        <v>0</v>
      </c>
      <c r="O67" t="s">
        <v>86</v>
      </c>
      <c r="P67" s="8">
        <v>0</v>
      </c>
      <c r="Q67" t="s">
        <v>86</v>
      </c>
      <c r="R67" s="8">
        <v>0</v>
      </c>
      <c r="S67" t="s">
        <v>86</v>
      </c>
      <c r="T67" t="s">
        <v>33</v>
      </c>
      <c r="U67" t="s">
        <v>34</v>
      </c>
      <c r="V67" t="s">
        <v>42</v>
      </c>
      <c r="W67" t="s">
        <v>22</v>
      </c>
      <c r="X67" s="8">
        <f t="shared" si="6"/>
        <v>1</v>
      </c>
      <c r="Y67" t="str">
        <f t="shared" si="7"/>
        <v>Finalizado</v>
      </c>
      <c r="Z67">
        <f>COUNTIF(Finalizacion[[#This Row],[Avance Curso 1]:[Estatus Curso 6]],"En Curso")</f>
        <v>0</v>
      </c>
      <c r="AA67">
        <f>COUNTIF(Finalizacion[[#This Row],[Avance Curso 1]:[Estatus Curso 6]],"Finalizado")</f>
        <v>1</v>
      </c>
    </row>
    <row r="68" spans="1:27" x14ac:dyDescent="0.3">
      <c r="A68">
        <v>3</v>
      </c>
      <c r="B68" t="s">
        <v>180</v>
      </c>
      <c r="C68">
        <v>2101057806</v>
      </c>
      <c r="D68" t="s">
        <v>181</v>
      </c>
      <c r="E68" t="s">
        <v>149</v>
      </c>
      <c r="F68" s="8">
        <v>0</v>
      </c>
      <c r="G68" t="s">
        <v>86</v>
      </c>
      <c r="H68" s="8">
        <v>0</v>
      </c>
      <c r="I68" t="s">
        <v>86</v>
      </c>
      <c r="J68" s="8">
        <v>0</v>
      </c>
      <c r="K68" t="s">
        <v>86</v>
      </c>
      <c r="L68" s="8">
        <v>0</v>
      </c>
      <c r="M68" t="s">
        <v>86</v>
      </c>
      <c r="N68" s="8">
        <v>0</v>
      </c>
      <c r="O68" t="s">
        <v>86</v>
      </c>
      <c r="P68" s="8">
        <v>0</v>
      </c>
      <c r="Q68" t="s">
        <v>86</v>
      </c>
      <c r="R68" s="8">
        <v>0</v>
      </c>
      <c r="S68" t="s">
        <v>86</v>
      </c>
      <c r="T68" t="s">
        <v>144</v>
      </c>
      <c r="U68" t="s">
        <v>144</v>
      </c>
      <c r="V68" t="s">
        <v>144</v>
      </c>
      <c r="W68" t="s">
        <v>144</v>
      </c>
      <c r="X68" s="8">
        <f t="shared" si="6"/>
        <v>0</v>
      </c>
      <c r="Y68" t="str">
        <f t="shared" si="7"/>
        <v>Sin actividad</v>
      </c>
      <c r="Z68">
        <f>COUNTIF(Finalizacion[[#This Row],[Avance Curso 1]:[Estatus Curso 6]],"En Curso")</f>
        <v>0</v>
      </c>
      <c r="AA68">
        <f>COUNTIF(Finalizacion[[#This Row],[Avance Curso 1]:[Estatus Curso 6]],"Finalizado")</f>
        <v>0</v>
      </c>
    </row>
    <row r="69" spans="1:27" x14ac:dyDescent="0.3">
      <c r="A69">
        <v>3</v>
      </c>
      <c r="B69" t="s">
        <v>182</v>
      </c>
      <c r="C69">
        <v>1900625698</v>
      </c>
      <c r="D69" t="s">
        <v>183</v>
      </c>
      <c r="E69" t="s">
        <v>149</v>
      </c>
      <c r="F69" s="8">
        <v>0</v>
      </c>
      <c r="G69" t="s">
        <v>86</v>
      </c>
      <c r="H69" s="8">
        <v>0</v>
      </c>
      <c r="I69" t="s">
        <v>86</v>
      </c>
      <c r="J69" s="8">
        <v>0</v>
      </c>
      <c r="K69" t="s">
        <v>86</v>
      </c>
      <c r="L69" s="8">
        <v>0</v>
      </c>
      <c r="M69" t="s">
        <v>86</v>
      </c>
      <c r="N69" s="8">
        <v>0</v>
      </c>
      <c r="O69" t="s">
        <v>86</v>
      </c>
      <c r="P69" s="8">
        <v>0</v>
      </c>
      <c r="Q69" t="s">
        <v>86</v>
      </c>
      <c r="R69" s="8">
        <v>0</v>
      </c>
      <c r="S69" t="s">
        <v>86</v>
      </c>
      <c r="T69" t="s">
        <v>144</v>
      </c>
      <c r="U69" t="s">
        <v>144</v>
      </c>
      <c r="V69" t="s">
        <v>144</v>
      </c>
      <c r="W69" t="s">
        <v>144</v>
      </c>
      <c r="X69" s="8">
        <f t="shared" si="6"/>
        <v>0</v>
      </c>
      <c r="Y69" t="str">
        <f t="shared" si="7"/>
        <v>Sin actividad</v>
      </c>
      <c r="Z69">
        <f>COUNTIF(Finalizacion[[#This Row],[Avance Curso 1]:[Estatus Curso 6]],"En Curso")</f>
        <v>0</v>
      </c>
      <c r="AA69">
        <f>COUNTIF(Finalizacion[[#This Row],[Avance Curso 1]:[Estatus Curso 6]],"Finalizado")</f>
        <v>0</v>
      </c>
    </row>
    <row r="70" spans="1:27" x14ac:dyDescent="0.3">
      <c r="A70">
        <v>3</v>
      </c>
      <c r="B70" t="s">
        <v>184</v>
      </c>
      <c r="C70">
        <v>2200153175</v>
      </c>
      <c r="D70" t="s">
        <v>185</v>
      </c>
      <c r="E70" t="s">
        <v>149</v>
      </c>
      <c r="F70" s="8">
        <v>8.4745762711864403E-2</v>
      </c>
      <c r="G70" t="s">
        <v>38</v>
      </c>
      <c r="H70" s="8">
        <v>0.5</v>
      </c>
      <c r="I70" t="s">
        <v>38</v>
      </c>
      <c r="J70" s="8">
        <v>0</v>
      </c>
      <c r="K70" t="s">
        <v>86</v>
      </c>
      <c r="L70" s="8">
        <v>0</v>
      </c>
      <c r="M70" t="s">
        <v>86</v>
      </c>
      <c r="N70" s="8">
        <v>0</v>
      </c>
      <c r="O70" t="s">
        <v>86</v>
      </c>
      <c r="P70" s="8">
        <v>0</v>
      </c>
      <c r="Q70" t="s">
        <v>86</v>
      </c>
      <c r="R70" s="8">
        <v>0</v>
      </c>
      <c r="S70" t="s">
        <v>86</v>
      </c>
      <c r="T70" t="s">
        <v>144</v>
      </c>
      <c r="U70" t="s">
        <v>144</v>
      </c>
      <c r="V70" t="s">
        <v>144</v>
      </c>
      <c r="W70" t="s">
        <v>144</v>
      </c>
      <c r="X70" s="8">
        <f t="shared" si="6"/>
        <v>0.5</v>
      </c>
      <c r="Y70" t="str">
        <f t="shared" si="7"/>
        <v>En Curso</v>
      </c>
      <c r="Z70">
        <f>COUNTIF(Finalizacion[[#This Row],[Avance Curso 1]:[Estatus Curso 6]],"En Curso")</f>
        <v>1</v>
      </c>
      <c r="AA70">
        <f>COUNTIF(Finalizacion[[#This Row],[Avance Curso 1]:[Estatus Curso 6]],"Finalizado")</f>
        <v>0</v>
      </c>
    </row>
    <row r="71" spans="1:27" x14ac:dyDescent="0.3">
      <c r="A71">
        <v>3</v>
      </c>
      <c r="B71" t="s">
        <v>186</v>
      </c>
      <c r="C71">
        <v>1759733742</v>
      </c>
      <c r="D71" t="s">
        <v>187</v>
      </c>
      <c r="E71" t="s">
        <v>149</v>
      </c>
      <c r="F71" s="8">
        <v>1</v>
      </c>
      <c r="G71" t="s">
        <v>32</v>
      </c>
      <c r="H71" s="8">
        <v>1</v>
      </c>
      <c r="I71" t="s">
        <v>32</v>
      </c>
      <c r="J71" s="8">
        <v>1</v>
      </c>
      <c r="K71" t="s">
        <v>32</v>
      </c>
      <c r="L71" s="8">
        <v>1</v>
      </c>
      <c r="M71" t="s">
        <v>32</v>
      </c>
      <c r="N71" s="8">
        <v>1</v>
      </c>
      <c r="O71" t="s">
        <v>32</v>
      </c>
      <c r="P71" s="8">
        <v>1</v>
      </c>
      <c r="Q71" t="s">
        <v>32</v>
      </c>
      <c r="R71" s="8">
        <v>1</v>
      </c>
      <c r="S71" t="s">
        <v>32</v>
      </c>
      <c r="T71" t="s">
        <v>58</v>
      </c>
      <c r="U71" t="s">
        <v>53</v>
      </c>
      <c r="V71" t="s">
        <v>42</v>
      </c>
      <c r="W71" t="s">
        <v>105</v>
      </c>
      <c r="X71" s="8">
        <f t="shared" si="6"/>
        <v>1</v>
      </c>
      <c r="Y71" t="str">
        <f t="shared" si="7"/>
        <v>Finalizado</v>
      </c>
      <c r="Z71">
        <f>COUNTIF(Finalizacion[[#This Row],[Avance Curso 1]:[Estatus Curso 6]],"En Curso")</f>
        <v>0</v>
      </c>
      <c r="AA71">
        <f>COUNTIF(Finalizacion[[#This Row],[Avance Curso 1]:[Estatus Curso 6]],"Finalizado")</f>
        <v>6</v>
      </c>
    </row>
    <row r="72" spans="1:27" x14ac:dyDescent="0.3">
      <c r="A72">
        <v>3</v>
      </c>
      <c r="B72" t="s">
        <v>188</v>
      </c>
      <c r="C72">
        <v>2200084107</v>
      </c>
      <c r="D72" t="s">
        <v>189</v>
      </c>
      <c r="E72" t="s">
        <v>190</v>
      </c>
      <c r="F72" s="8">
        <v>1</v>
      </c>
      <c r="G72" t="s">
        <v>32</v>
      </c>
      <c r="H72" s="8">
        <v>1</v>
      </c>
      <c r="I72" t="s">
        <v>32</v>
      </c>
      <c r="J72" s="8">
        <v>1</v>
      </c>
      <c r="K72" t="s">
        <v>32</v>
      </c>
      <c r="L72" s="8">
        <v>1</v>
      </c>
      <c r="M72" t="s">
        <v>32</v>
      </c>
      <c r="N72" s="8">
        <v>1</v>
      </c>
      <c r="O72" t="s">
        <v>32</v>
      </c>
      <c r="P72" s="8">
        <v>1</v>
      </c>
      <c r="Q72" t="s">
        <v>32</v>
      </c>
      <c r="R72" s="8">
        <v>1</v>
      </c>
      <c r="S72" t="s">
        <v>32</v>
      </c>
      <c r="T72" t="s">
        <v>58</v>
      </c>
      <c r="U72" t="s">
        <v>34</v>
      </c>
      <c r="V72" t="s">
        <v>42</v>
      </c>
      <c r="W72" t="s">
        <v>22</v>
      </c>
      <c r="X72" s="8">
        <f t="shared" si="6"/>
        <v>1</v>
      </c>
      <c r="Y72" t="str">
        <f t="shared" si="7"/>
        <v>Finalizado</v>
      </c>
      <c r="Z72">
        <f>COUNTIF(Finalizacion[[#This Row],[Avance Curso 1]:[Estatus Curso 6]],"En Curso")</f>
        <v>0</v>
      </c>
      <c r="AA72">
        <f>COUNTIF(Finalizacion[[#This Row],[Avance Curso 1]:[Estatus Curso 6]],"Finalizado")</f>
        <v>6</v>
      </c>
    </row>
    <row r="73" spans="1:27" x14ac:dyDescent="0.3">
      <c r="A73">
        <v>3</v>
      </c>
      <c r="B73" t="s">
        <v>191</v>
      </c>
      <c r="C73">
        <v>1720174547</v>
      </c>
      <c r="D73" t="s">
        <v>192</v>
      </c>
      <c r="E73" t="s">
        <v>190</v>
      </c>
      <c r="F73" s="8">
        <v>0</v>
      </c>
      <c r="G73" t="s">
        <v>86</v>
      </c>
      <c r="H73" s="8">
        <v>0</v>
      </c>
      <c r="I73" t="s">
        <v>86</v>
      </c>
      <c r="J73" s="8">
        <v>0</v>
      </c>
      <c r="K73" t="s">
        <v>86</v>
      </c>
      <c r="L73" s="8">
        <v>0</v>
      </c>
      <c r="M73" t="s">
        <v>86</v>
      </c>
      <c r="N73" s="8">
        <v>0</v>
      </c>
      <c r="O73" t="s">
        <v>86</v>
      </c>
      <c r="P73" s="8">
        <v>0</v>
      </c>
      <c r="Q73" t="s">
        <v>86</v>
      </c>
      <c r="R73" s="8">
        <v>0</v>
      </c>
      <c r="S73" t="s">
        <v>86</v>
      </c>
      <c r="T73" t="s">
        <v>144</v>
      </c>
      <c r="U73" t="s">
        <v>144</v>
      </c>
      <c r="V73" t="s">
        <v>144</v>
      </c>
      <c r="W73" t="s">
        <v>144</v>
      </c>
      <c r="X73" s="8">
        <f t="shared" si="6"/>
        <v>0</v>
      </c>
      <c r="Y73" t="str">
        <f t="shared" si="7"/>
        <v>Sin actividad</v>
      </c>
      <c r="Z73">
        <f>COUNTIF(Finalizacion[[#This Row],[Avance Curso 1]:[Estatus Curso 6]],"En Curso")</f>
        <v>0</v>
      </c>
      <c r="AA73">
        <f>COUNTIF(Finalizacion[[#This Row],[Avance Curso 1]:[Estatus Curso 6]],"Finalizado")</f>
        <v>0</v>
      </c>
    </row>
    <row r="74" spans="1:27" x14ac:dyDescent="0.3">
      <c r="A74">
        <v>3</v>
      </c>
      <c r="B74" t="s">
        <v>193</v>
      </c>
      <c r="C74">
        <v>1802737815</v>
      </c>
      <c r="D74" t="s">
        <v>194</v>
      </c>
      <c r="E74" t="s">
        <v>149</v>
      </c>
      <c r="F74" s="8">
        <v>0</v>
      </c>
      <c r="G74" t="s">
        <v>86</v>
      </c>
      <c r="H74" s="8">
        <v>0</v>
      </c>
      <c r="I74" t="s">
        <v>86</v>
      </c>
      <c r="J74" s="8">
        <v>0</v>
      </c>
      <c r="K74" t="s">
        <v>86</v>
      </c>
      <c r="L74" s="8">
        <v>0</v>
      </c>
      <c r="M74" t="s">
        <v>86</v>
      </c>
      <c r="N74" s="8">
        <v>0</v>
      </c>
      <c r="O74" t="s">
        <v>86</v>
      </c>
      <c r="P74" s="8">
        <v>0</v>
      </c>
      <c r="Q74" t="s">
        <v>86</v>
      </c>
      <c r="R74" s="8">
        <v>0</v>
      </c>
      <c r="S74" t="s">
        <v>86</v>
      </c>
      <c r="T74" t="s">
        <v>144</v>
      </c>
      <c r="U74" t="s">
        <v>144</v>
      </c>
      <c r="V74" t="s">
        <v>144</v>
      </c>
      <c r="W74" t="s">
        <v>144</v>
      </c>
      <c r="X74" s="8">
        <f t="shared" si="6"/>
        <v>0</v>
      </c>
      <c r="Y74" t="str">
        <f t="shared" si="7"/>
        <v>Sin actividad</v>
      </c>
      <c r="Z74">
        <f>COUNTIF(Finalizacion[[#This Row],[Avance Curso 1]:[Estatus Curso 6]],"En Curso")</f>
        <v>0</v>
      </c>
      <c r="AA74">
        <f>COUNTIF(Finalizacion[[#This Row],[Avance Curso 1]:[Estatus Curso 6]],"Finalizado")</f>
        <v>0</v>
      </c>
    </row>
    <row r="75" spans="1:27" x14ac:dyDescent="0.3">
      <c r="A75">
        <v>3</v>
      </c>
      <c r="B75" t="s">
        <v>195</v>
      </c>
      <c r="C75">
        <v>801561366</v>
      </c>
      <c r="D75" t="s">
        <v>196</v>
      </c>
      <c r="E75" t="s">
        <v>149</v>
      </c>
      <c r="F75" s="8">
        <v>0</v>
      </c>
      <c r="G75" t="s">
        <v>86</v>
      </c>
      <c r="H75" s="8">
        <v>0</v>
      </c>
      <c r="I75" t="s">
        <v>86</v>
      </c>
      <c r="J75" s="8">
        <v>0</v>
      </c>
      <c r="K75" t="s">
        <v>86</v>
      </c>
      <c r="L75" s="8">
        <v>0</v>
      </c>
      <c r="M75" t="s">
        <v>86</v>
      </c>
      <c r="N75" s="8">
        <v>0</v>
      </c>
      <c r="O75" t="s">
        <v>86</v>
      </c>
      <c r="P75" s="8">
        <v>0</v>
      </c>
      <c r="Q75" t="s">
        <v>86</v>
      </c>
      <c r="R75" s="8">
        <v>0</v>
      </c>
      <c r="S75" t="s">
        <v>86</v>
      </c>
      <c r="T75" t="s">
        <v>144</v>
      </c>
      <c r="U75" t="s">
        <v>144</v>
      </c>
      <c r="V75" t="s">
        <v>144</v>
      </c>
      <c r="W75" t="s">
        <v>144</v>
      </c>
      <c r="X75" s="8">
        <f t="shared" si="6"/>
        <v>0</v>
      </c>
      <c r="Y75" t="str">
        <f t="shared" si="7"/>
        <v>Sin actividad</v>
      </c>
      <c r="Z75">
        <f>COUNTIF(Finalizacion[[#This Row],[Avance Curso 1]:[Estatus Curso 6]],"En Curso")</f>
        <v>0</v>
      </c>
      <c r="AA75">
        <f>COUNTIF(Finalizacion[[#This Row],[Avance Curso 1]:[Estatus Curso 6]],"Finalizado")</f>
        <v>0</v>
      </c>
    </row>
    <row r="76" spans="1:27" x14ac:dyDescent="0.3">
      <c r="A76">
        <v>3</v>
      </c>
      <c r="B76" t="s">
        <v>197</v>
      </c>
      <c r="C76">
        <v>1754036000</v>
      </c>
      <c r="D76" t="s">
        <v>187</v>
      </c>
      <c r="E76" t="s">
        <v>198</v>
      </c>
      <c r="F76" s="8">
        <v>0</v>
      </c>
      <c r="G76" t="s">
        <v>86</v>
      </c>
      <c r="H76" s="8">
        <v>0</v>
      </c>
      <c r="I76" t="s">
        <v>86</v>
      </c>
      <c r="J76" s="8">
        <v>0</v>
      </c>
      <c r="K76" t="s">
        <v>86</v>
      </c>
      <c r="L76" s="8">
        <v>0</v>
      </c>
      <c r="M76" t="s">
        <v>86</v>
      </c>
      <c r="N76" s="8">
        <v>0</v>
      </c>
      <c r="O76" t="s">
        <v>86</v>
      </c>
      <c r="P76" s="8">
        <v>0</v>
      </c>
      <c r="Q76" t="s">
        <v>86</v>
      </c>
      <c r="R76" s="8">
        <v>0</v>
      </c>
      <c r="S76" t="s">
        <v>86</v>
      </c>
      <c r="T76" t="s">
        <v>144</v>
      </c>
      <c r="U76" t="s">
        <v>144</v>
      </c>
      <c r="V76" t="s">
        <v>144</v>
      </c>
      <c r="W76" t="s">
        <v>144</v>
      </c>
      <c r="X76" s="8">
        <f t="shared" si="6"/>
        <v>0</v>
      </c>
      <c r="Y76" t="str">
        <f t="shared" si="7"/>
        <v>Sin actividad</v>
      </c>
      <c r="Z76">
        <f>COUNTIF(Finalizacion[[#This Row],[Avance Curso 1]:[Estatus Curso 6]],"En Curso")</f>
        <v>0</v>
      </c>
      <c r="AA76">
        <f>COUNTIF(Finalizacion[[#This Row],[Avance Curso 1]:[Estatus Curso 6]],"Finalizado")</f>
        <v>0</v>
      </c>
    </row>
    <row r="77" spans="1:27" x14ac:dyDescent="0.3">
      <c r="A77">
        <v>3</v>
      </c>
      <c r="B77" t="s">
        <v>199</v>
      </c>
      <c r="C77">
        <v>210042578</v>
      </c>
      <c r="D77" t="s">
        <v>200</v>
      </c>
      <c r="E77" t="s">
        <v>149</v>
      </c>
      <c r="F77" s="8">
        <v>0.5423728813559322</v>
      </c>
      <c r="G77" t="s">
        <v>38</v>
      </c>
      <c r="H77" s="8">
        <v>1</v>
      </c>
      <c r="I77" t="s">
        <v>32</v>
      </c>
      <c r="J77" s="8">
        <v>1</v>
      </c>
      <c r="K77" t="s">
        <v>32</v>
      </c>
      <c r="L77" s="8">
        <v>1</v>
      </c>
      <c r="M77" t="s">
        <v>32</v>
      </c>
      <c r="N77" s="8">
        <v>0</v>
      </c>
      <c r="O77" t="s">
        <v>86</v>
      </c>
      <c r="P77" s="8">
        <v>0</v>
      </c>
      <c r="Q77" t="s">
        <v>86</v>
      </c>
      <c r="R77" s="8">
        <v>0</v>
      </c>
      <c r="S77" t="s">
        <v>86</v>
      </c>
      <c r="T77" t="s">
        <v>33</v>
      </c>
      <c r="U77" t="s">
        <v>34</v>
      </c>
      <c r="V77" t="s">
        <v>35</v>
      </c>
      <c r="W77" t="s">
        <v>22</v>
      </c>
      <c r="X77" s="8">
        <f t="shared" si="6"/>
        <v>1</v>
      </c>
      <c r="Y77" t="str">
        <f t="shared" si="7"/>
        <v>Finalizado</v>
      </c>
      <c r="Z77">
        <f>COUNTIF(Finalizacion[[#This Row],[Avance Curso 1]:[Estatus Curso 6]],"En Curso")</f>
        <v>0</v>
      </c>
      <c r="AA77">
        <f>COUNTIF(Finalizacion[[#This Row],[Avance Curso 1]:[Estatus Curso 6]],"Finalizado")</f>
        <v>3</v>
      </c>
    </row>
    <row r="78" spans="1:27" x14ac:dyDescent="0.3">
      <c r="A78">
        <v>3</v>
      </c>
      <c r="B78" t="s">
        <v>201</v>
      </c>
      <c r="C78">
        <v>705174852</v>
      </c>
      <c r="D78" t="s">
        <v>202</v>
      </c>
      <c r="E78" t="s">
        <v>149</v>
      </c>
      <c r="F78" s="8">
        <v>0</v>
      </c>
      <c r="G78" t="s">
        <v>86</v>
      </c>
      <c r="H78" s="8">
        <v>0</v>
      </c>
      <c r="I78" t="s">
        <v>86</v>
      </c>
      <c r="J78" s="8">
        <v>0</v>
      </c>
      <c r="K78" t="s">
        <v>86</v>
      </c>
      <c r="L78" s="8">
        <v>0</v>
      </c>
      <c r="M78" t="s">
        <v>86</v>
      </c>
      <c r="N78" s="8">
        <v>0</v>
      </c>
      <c r="O78" t="s">
        <v>86</v>
      </c>
      <c r="P78" s="8">
        <v>0</v>
      </c>
      <c r="Q78" t="s">
        <v>86</v>
      </c>
      <c r="R78" s="8">
        <v>0</v>
      </c>
      <c r="S78" t="s">
        <v>86</v>
      </c>
      <c r="T78" t="s">
        <v>144</v>
      </c>
      <c r="U78" t="s">
        <v>144</v>
      </c>
      <c r="V78" t="s">
        <v>144</v>
      </c>
      <c r="W78" t="s">
        <v>144</v>
      </c>
      <c r="X78" s="8">
        <f t="shared" si="6"/>
        <v>0</v>
      </c>
      <c r="Y78" t="str">
        <f t="shared" si="7"/>
        <v>Sin actividad</v>
      </c>
      <c r="Z78">
        <f>COUNTIF(Finalizacion[[#This Row],[Avance Curso 1]:[Estatus Curso 6]],"En Curso")</f>
        <v>0</v>
      </c>
      <c r="AA78">
        <f>COUNTIF(Finalizacion[[#This Row],[Avance Curso 1]:[Estatus Curso 6]],"Finalizado")</f>
        <v>0</v>
      </c>
    </row>
    <row r="79" spans="1:27" x14ac:dyDescent="0.3">
      <c r="A79">
        <v>3</v>
      </c>
      <c r="B79" t="s">
        <v>203</v>
      </c>
      <c r="C79">
        <v>2200064695</v>
      </c>
      <c r="D79" t="s">
        <v>204</v>
      </c>
      <c r="E79" t="s">
        <v>149</v>
      </c>
      <c r="F79" s="8">
        <v>6.7796610169491525E-2</v>
      </c>
      <c r="G79" t="s">
        <v>38</v>
      </c>
      <c r="H79" s="8">
        <v>0.2</v>
      </c>
      <c r="I79" t="s">
        <v>38</v>
      </c>
      <c r="J79" s="8">
        <v>0.2</v>
      </c>
      <c r="K79" t="s">
        <v>38</v>
      </c>
      <c r="L79" s="8">
        <v>0</v>
      </c>
      <c r="M79" t="s">
        <v>86</v>
      </c>
      <c r="N79" s="8">
        <v>0</v>
      </c>
      <c r="O79" t="s">
        <v>86</v>
      </c>
      <c r="P79" s="8">
        <v>0</v>
      </c>
      <c r="Q79" t="s">
        <v>86</v>
      </c>
      <c r="R79" s="8">
        <v>0</v>
      </c>
      <c r="S79" t="s">
        <v>86</v>
      </c>
      <c r="T79" t="s">
        <v>144</v>
      </c>
      <c r="U79" t="s">
        <v>144</v>
      </c>
      <c r="V79" t="s">
        <v>144</v>
      </c>
      <c r="W79" t="s">
        <v>144</v>
      </c>
      <c r="X79" s="8">
        <f t="shared" si="6"/>
        <v>0.2</v>
      </c>
      <c r="Y79" t="str">
        <f t="shared" si="7"/>
        <v>En Curso</v>
      </c>
      <c r="Z79">
        <f>COUNTIF(Finalizacion[[#This Row],[Avance Curso 1]:[Estatus Curso 6]],"En Curso")</f>
        <v>2</v>
      </c>
      <c r="AA79">
        <f>COUNTIF(Finalizacion[[#This Row],[Avance Curso 1]:[Estatus Curso 6]],"Finalizado")</f>
        <v>0</v>
      </c>
    </row>
    <row r="80" spans="1:27" x14ac:dyDescent="0.3">
      <c r="A80">
        <v>3</v>
      </c>
      <c r="B80" t="s">
        <v>205</v>
      </c>
      <c r="C80">
        <v>2200366207</v>
      </c>
      <c r="D80" t="s">
        <v>206</v>
      </c>
      <c r="E80" t="s">
        <v>190</v>
      </c>
      <c r="F80" s="8">
        <v>0</v>
      </c>
      <c r="G80" t="s">
        <v>86</v>
      </c>
      <c r="H80" s="8">
        <v>0</v>
      </c>
      <c r="I80" t="s">
        <v>86</v>
      </c>
      <c r="J80" s="8">
        <v>0</v>
      </c>
      <c r="K80" t="s">
        <v>86</v>
      </c>
      <c r="L80" s="8">
        <v>0</v>
      </c>
      <c r="M80" t="s">
        <v>86</v>
      </c>
      <c r="N80" s="8">
        <v>0</v>
      </c>
      <c r="O80" t="s">
        <v>86</v>
      </c>
      <c r="P80" s="8">
        <v>0</v>
      </c>
      <c r="Q80" t="s">
        <v>86</v>
      </c>
      <c r="R80" s="8">
        <v>0</v>
      </c>
      <c r="S80" t="s">
        <v>86</v>
      </c>
      <c r="T80" t="s">
        <v>144</v>
      </c>
      <c r="U80" t="s">
        <v>144</v>
      </c>
      <c r="V80" t="s">
        <v>144</v>
      </c>
      <c r="W80" t="s">
        <v>144</v>
      </c>
      <c r="X80" s="8">
        <f t="shared" si="6"/>
        <v>0</v>
      </c>
      <c r="Y80" t="str">
        <f t="shared" si="7"/>
        <v>Sin actividad</v>
      </c>
      <c r="Z80">
        <f>COUNTIF(Finalizacion[[#This Row],[Avance Curso 1]:[Estatus Curso 6]],"En Curso")</f>
        <v>0</v>
      </c>
      <c r="AA80">
        <f>COUNTIF(Finalizacion[[#This Row],[Avance Curso 1]:[Estatus Curso 6]],"Finalizado")</f>
        <v>0</v>
      </c>
    </row>
    <row r="81" spans="1:27" x14ac:dyDescent="0.3">
      <c r="A81">
        <v>3</v>
      </c>
      <c r="B81" t="s">
        <v>207</v>
      </c>
      <c r="C81">
        <v>2250207921</v>
      </c>
      <c r="D81" t="s">
        <v>208</v>
      </c>
      <c r="E81" t="s">
        <v>149</v>
      </c>
      <c r="F81" s="8">
        <v>0</v>
      </c>
      <c r="G81" t="s">
        <v>86</v>
      </c>
      <c r="H81" s="8">
        <v>0</v>
      </c>
      <c r="I81" t="s">
        <v>86</v>
      </c>
      <c r="J81" s="8">
        <v>0</v>
      </c>
      <c r="K81" t="s">
        <v>86</v>
      </c>
      <c r="L81" s="8">
        <v>0</v>
      </c>
      <c r="M81" t="s">
        <v>86</v>
      </c>
      <c r="N81" s="8">
        <v>0</v>
      </c>
      <c r="O81" t="s">
        <v>86</v>
      </c>
      <c r="P81" s="8">
        <v>0</v>
      </c>
      <c r="Q81" t="s">
        <v>86</v>
      </c>
      <c r="R81" s="8">
        <v>0</v>
      </c>
      <c r="S81" t="s">
        <v>86</v>
      </c>
      <c r="T81" t="s">
        <v>144</v>
      </c>
      <c r="U81" t="s">
        <v>144</v>
      </c>
      <c r="V81" t="s">
        <v>144</v>
      </c>
      <c r="W81" t="s">
        <v>144</v>
      </c>
      <c r="X81" s="8">
        <f t="shared" si="6"/>
        <v>0</v>
      </c>
      <c r="Y81" t="str">
        <f t="shared" si="7"/>
        <v>Sin actividad</v>
      </c>
      <c r="Z81">
        <f>COUNTIF(Finalizacion[[#This Row],[Avance Curso 1]:[Estatus Curso 6]],"En Curso")</f>
        <v>0</v>
      </c>
      <c r="AA81">
        <f>COUNTIF(Finalizacion[[#This Row],[Avance Curso 1]:[Estatus Curso 6]],"Finalizado")</f>
        <v>0</v>
      </c>
    </row>
    <row r="82" spans="1:27" x14ac:dyDescent="0.3">
      <c r="A82">
        <v>3</v>
      </c>
      <c r="B82" t="s">
        <v>209</v>
      </c>
      <c r="C82">
        <v>2250004229</v>
      </c>
      <c r="D82" t="s">
        <v>210</v>
      </c>
      <c r="E82" t="s">
        <v>190</v>
      </c>
      <c r="F82" s="8">
        <v>0</v>
      </c>
      <c r="G82" t="s">
        <v>86</v>
      </c>
      <c r="H82" s="8">
        <v>0</v>
      </c>
      <c r="I82" t="s">
        <v>86</v>
      </c>
      <c r="J82" s="8">
        <v>0</v>
      </c>
      <c r="K82" t="s">
        <v>86</v>
      </c>
      <c r="L82" s="8">
        <v>0</v>
      </c>
      <c r="M82" t="s">
        <v>86</v>
      </c>
      <c r="N82" s="8">
        <v>0</v>
      </c>
      <c r="O82" t="s">
        <v>86</v>
      </c>
      <c r="P82" s="8">
        <v>0</v>
      </c>
      <c r="Q82" t="s">
        <v>86</v>
      </c>
      <c r="R82" s="8">
        <v>0</v>
      </c>
      <c r="S82" t="s">
        <v>86</v>
      </c>
      <c r="T82" t="s">
        <v>144</v>
      </c>
      <c r="U82" t="s">
        <v>144</v>
      </c>
      <c r="V82" t="s">
        <v>144</v>
      </c>
      <c r="W82" t="s">
        <v>144</v>
      </c>
      <c r="X82" s="8">
        <f t="shared" si="6"/>
        <v>0</v>
      </c>
      <c r="Y82" t="str">
        <f t="shared" si="7"/>
        <v>Sin actividad</v>
      </c>
      <c r="Z82">
        <f>COUNTIF(Finalizacion[[#This Row],[Avance Curso 1]:[Estatus Curso 6]],"En Curso")</f>
        <v>0</v>
      </c>
      <c r="AA82">
        <f>COUNTIF(Finalizacion[[#This Row],[Avance Curso 1]:[Estatus Curso 6]],"Finalizado")</f>
        <v>0</v>
      </c>
    </row>
  </sheetData>
  <sortState ref="F14:F19">
    <sortCondition ref="F14:F19"/>
  </sortState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pane xSplit="1" ySplit="1" topLeftCell="D6" activePane="bottomRight" state="frozen"/>
      <selection pane="topRight" activeCell="B1" sqref="B1"/>
      <selection pane="bottomLeft" activeCell="A2" sqref="A2"/>
      <selection pane="bottomRight" activeCell="E23" sqref="E23"/>
    </sheetView>
  </sheetViews>
  <sheetFormatPr baseColWidth="10" defaultColWidth="11.44140625" defaultRowHeight="15.6" x14ac:dyDescent="0.3"/>
  <cols>
    <col min="1" max="1" width="7.6640625" style="51" bestFit="1" customWidth="1"/>
    <col min="2" max="2" width="73.44140625" style="51" customWidth="1"/>
    <col min="3" max="3" width="68.88671875" style="51" customWidth="1"/>
    <col min="4" max="5" width="73.44140625" style="51" customWidth="1"/>
    <col min="6" max="16384" width="11.44140625" style="51"/>
  </cols>
  <sheetData>
    <row r="1" spans="1:5" x14ac:dyDescent="0.3">
      <c r="A1" s="51" t="s">
        <v>0</v>
      </c>
      <c r="B1" s="51" t="s">
        <v>557</v>
      </c>
      <c r="C1" s="51" t="s">
        <v>558</v>
      </c>
      <c r="D1" s="51" t="s">
        <v>559</v>
      </c>
      <c r="E1" s="51" t="s">
        <v>560</v>
      </c>
    </row>
    <row r="2" spans="1:5" x14ac:dyDescent="0.3">
      <c r="A2" s="51">
        <v>1</v>
      </c>
      <c r="B2" s="51" t="s">
        <v>561</v>
      </c>
      <c r="C2" s="51" t="s">
        <v>562</v>
      </c>
      <c r="D2" s="51" t="s">
        <v>563</v>
      </c>
    </row>
    <row r="3" spans="1:5" x14ac:dyDescent="0.3">
      <c r="A3" s="51">
        <v>1</v>
      </c>
      <c r="B3" s="51" t="s">
        <v>564</v>
      </c>
      <c r="D3" s="51" t="s">
        <v>565</v>
      </c>
      <c r="E3" s="51" t="s">
        <v>566</v>
      </c>
    </row>
    <row r="4" spans="1:5" x14ac:dyDescent="0.3">
      <c r="A4" s="51">
        <v>1</v>
      </c>
      <c r="B4" s="51" t="s">
        <v>567</v>
      </c>
      <c r="C4" s="51" t="s">
        <v>568</v>
      </c>
      <c r="D4" s="51" t="s">
        <v>563</v>
      </c>
    </row>
    <row r="5" spans="1:5" x14ac:dyDescent="0.3">
      <c r="A5" s="51">
        <v>1</v>
      </c>
      <c r="B5" s="51" t="s">
        <v>569</v>
      </c>
      <c r="D5" s="51" t="s">
        <v>563</v>
      </c>
    </row>
    <row r="6" spans="1:5" x14ac:dyDescent="0.3">
      <c r="A6" s="51">
        <v>1</v>
      </c>
      <c r="B6" s="51" t="s">
        <v>570</v>
      </c>
      <c r="C6" s="51" t="s">
        <v>571</v>
      </c>
      <c r="D6" s="51" t="s">
        <v>565</v>
      </c>
    </row>
    <row r="7" spans="1:5" x14ac:dyDescent="0.3">
      <c r="A7" s="51">
        <v>1</v>
      </c>
      <c r="B7" s="51" t="s">
        <v>572</v>
      </c>
      <c r="D7" s="51" t="s">
        <v>565</v>
      </c>
      <c r="E7" s="51" t="s">
        <v>573</v>
      </c>
    </row>
    <row r="8" spans="1:5" x14ac:dyDescent="0.3">
      <c r="A8" s="51">
        <v>1</v>
      </c>
      <c r="B8" s="51" t="s">
        <v>574</v>
      </c>
      <c r="D8" s="51" t="s">
        <v>565</v>
      </c>
    </row>
    <row r="9" spans="1:5" x14ac:dyDescent="0.3">
      <c r="A9" s="51">
        <v>1</v>
      </c>
      <c r="B9" s="51" t="s">
        <v>575</v>
      </c>
      <c r="C9" s="51" t="s">
        <v>576</v>
      </c>
      <c r="D9" s="51" t="s">
        <v>563</v>
      </c>
    </row>
    <row r="10" spans="1:5" x14ac:dyDescent="0.3">
      <c r="A10" s="51">
        <v>1</v>
      </c>
      <c r="B10" s="51" t="s">
        <v>577</v>
      </c>
      <c r="D10" s="51" t="s">
        <v>565</v>
      </c>
    </row>
    <row r="11" spans="1:5" x14ac:dyDescent="0.3">
      <c r="A11" s="51">
        <v>1</v>
      </c>
      <c r="B11" s="51" t="s">
        <v>578</v>
      </c>
      <c r="D11" s="51" t="s">
        <v>565</v>
      </c>
      <c r="E11" s="51" t="s">
        <v>579</v>
      </c>
    </row>
    <row r="12" spans="1:5" x14ac:dyDescent="0.3">
      <c r="A12" s="51">
        <v>1</v>
      </c>
      <c r="B12" s="51" t="s">
        <v>580</v>
      </c>
      <c r="D12" s="51" t="s">
        <v>565</v>
      </c>
      <c r="E12" s="51" t="s">
        <v>581</v>
      </c>
    </row>
    <row r="13" spans="1:5" x14ac:dyDescent="0.3">
      <c r="A13" s="51">
        <v>1</v>
      </c>
      <c r="B13" s="51" t="s">
        <v>582</v>
      </c>
      <c r="C13" s="51" t="s">
        <v>583</v>
      </c>
      <c r="D13" s="51" t="s">
        <v>563</v>
      </c>
    </row>
    <row r="14" spans="1:5" x14ac:dyDescent="0.3">
      <c r="A14" s="51">
        <v>1</v>
      </c>
      <c r="B14" s="51" t="s">
        <v>584</v>
      </c>
      <c r="C14" s="51" t="s">
        <v>585</v>
      </c>
      <c r="D14" s="51" t="s">
        <v>565</v>
      </c>
      <c r="E14" s="51" t="s">
        <v>586</v>
      </c>
    </row>
    <row r="15" spans="1:5" x14ac:dyDescent="0.3">
      <c r="A15" s="51">
        <v>1</v>
      </c>
      <c r="B15" s="51" t="s">
        <v>587</v>
      </c>
      <c r="C15" s="51" t="s">
        <v>588</v>
      </c>
      <c r="D15" s="51" t="s">
        <v>565</v>
      </c>
      <c r="E15" s="51" t="s">
        <v>589</v>
      </c>
    </row>
    <row r="16" spans="1:5" x14ac:dyDescent="0.3">
      <c r="A16" s="51">
        <v>1</v>
      </c>
      <c r="B16" s="51" t="s">
        <v>590</v>
      </c>
      <c r="C16" s="51" t="s">
        <v>591</v>
      </c>
      <c r="D16" s="51" t="s">
        <v>565</v>
      </c>
      <c r="E16" s="51" t="s">
        <v>592</v>
      </c>
    </row>
    <row r="17" spans="1:5" x14ac:dyDescent="0.3">
      <c r="A17" s="51">
        <v>1</v>
      </c>
      <c r="B17" s="51" t="s">
        <v>593</v>
      </c>
      <c r="D17" s="51" t="s">
        <v>565</v>
      </c>
      <c r="E17" s="51" t="s">
        <v>594</v>
      </c>
    </row>
    <row r="18" spans="1:5" x14ac:dyDescent="0.3">
      <c r="A18" s="51">
        <v>1</v>
      </c>
      <c r="B18" s="51" t="s">
        <v>595</v>
      </c>
      <c r="C18" s="51" t="s">
        <v>596</v>
      </c>
      <c r="D18" s="51" t="s">
        <v>563</v>
      </c>
    </row>
    <row r="19" spans="1:5" x14ac:dyDescent="0.3">
      <c r="A19" s="51">
        <v>1</v>
      </c>
      <c r="B19" s="51" t="s">
        <v>597</v>
      </c>
      <c r="C19" s="51" t="s">
        <v>598</v>
      </c>
      <c r="D19" s="51" t="s">
        <v>563</v>
      </c>
    </row>
    <row r="20" spans="1:5" x14ac:dyDescent="0.3">
      <c r="A20" s="51">
        <v>1</v>
      </c>
      <c r="B20" s="51" t="s">
        <v>599</v>
      </c>
      <c r="C20" s="51" t="s">
        <v>600</v>
      </c>
      <c r="D20" s="51" t="s">
        <v>563</v>
      </c>
    </row>
    <row r="21" spans="1:5" x14ac:dyDescent="0.3">
      <c r="A21" s="51">
        <v>1</v>
      </c>
      <c r="B21" s="51" t="s">
        <v>601</v>
      </c>
      <c r="C21" s="51" t="s">
        <v>602</v>
      </c>
      <c r="D21" s="51" t="s">
        <v>565</v>
      </c>
      <c r="E21" s="51" t="s">
        <v>603</v>
      </c>
    </row>
    <row r="22" spans="1:5" x14ac:dyDescent="0.3">
      <c r="A22" s="51">
        <v>1</v>
      </c>
      <c r="B22" s="51" t="s">
        <v>604</v>
      </c>
      <c r="C22" s="51" t="s">
        <v>605</v>
      </c>
      <c r="D22" s="51" t="s">
        <v>563</v>
      </c>
    </row>
    <row r="23" spans="1:5" x14ac:dyDescent="0.3">
      <c r="A23" s="51">
        <v>3</v>
      </c>
      <c r="B23" s="51" t="s">
        <v>606</v>
      </c>
      <c r="C23" t="s">
        <v>607</v>
      </c>
      <c r="D23" s="51" t="s">
        <v>563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2"/>
  <sheetViews>
    <sheetView showGridLines="0" workbookViewId="0">
      <pane xSplit="5" ySplit="1" topLeftCell="Z59" activePane="bottomRight" state="frozen"/>
      <selection pane="topRight" activeCell="E1" sqref="E1"/>
      <selection pane="bottomLeft" activeCell="A2" sqref="A2"/>
      <selection pane="bottomRight" activeCell="AH1" sqref="AH1"/>
    </sheetView>
  </sheetViews>
  <sheetFormatPr baseColWidth="10" defaultColWidth="11.44140625" defaultRowHeight="14.4" x14ac:dyDescent="0.3"/>
  <cols>
    <col min="1" max="1" width="7.33203125" customWidth="1"/>
    <col min="2" max="2" width="18.109375" bestFit="1" customWidth="1"/>
    <col min="3" max="3" width="22.5546875" bestFit="1" customWidth="1"/>
    <col min="4" max="4" width="32.109375" bestFit="1" customWidth="1"/>
    <col min="18" max="18" width="13.33203125" customWidth="1"/>
    <col min="19" max="19" width="12.33203125" customWidth="1"/>
    <col min="20" max="20" width="10" bestFit="1" customWidth="1"/>
    <col min="21" max="21" width="21.6640625" bestFit="1" customWidth="1"/>
    <col min="22" max="22" width="20.6640625" bestFit="1" customWidth="1"/>
    <col min="23" max="23" width="11.44140625" customWidth="1"/>
    <col min="24" max="29" width="10.88671875" bestFit="1" customWidth="1"/>
    <col min="32" max="32" width="6.44140625" customWidth="1"/>
    <col min="33" max="33" width="14.88671875" customWidth="1"/>
    <col min="34" max="34" width="9" customWidth="1"/>
  </cols>
  <sheetData>
    <row r="1" spans="1:34" x14ac:dyDescent="0.3">
      <c r="A1" s="21" t="s">
        <v>0</v>
      </c>
      <c r="B1" s="22" t="s">
        <v>1</v>
      </c>
      <c r="C1" s="18" t="s">
        <v>211</v>
      </c>
      <c r="D1" s="18" t="s">
        <v>3</v>
      </c>
      <c r="E1" s="18" t="s">
        <v>2</v>
      </c>
      <c r="F1" s="5" t="s">
        <v>212</v>
      </c>
      <c r="G1" s="19" t="s">
        <v>213</v>
      </c>
      <c r="H1" s="5" t="s">
        <v>214</v>
      </c>
      <c r="I1" s="19" t="s">
        <v>215</v>
      </c>
      <c r="J1" s="5" t="s">
        <v>216</v>
      </c>
      <c r="K1" s="19" t="s">
        <v>217</v>
      </c>
      <c r="L1" s="5" t="s">
        <v>218</v>
      </c>
      <c r="M1" s="19" t="s">
        <v>219</v>
      </c>
      <c r="N1" s="5" t="s">
        <v>220</v>
      </c>
      <c r="O1" s="19" t="s">
        <v>221</v>
      </c>
      <c r="P1" s="5" t="s">
        <v>222</v>
      </c>
      <c r="Q1" s="19" t="s">
        <v>223</v>
      </c>
      <c r="R1" s="20" t="s">
        <v>224</v>
      </c>
      <c r="S1" s="19" t="s">
        <v>225</v>
      </c>
      <c r="T1" s="18" t="s">
        <v>19</v>
      </c>
      <c r="U1" s="18" t="s">
        <v>20</v>
      </c>
      <c r="V1" s="18" t="s">
        <v>21</v>
      </c>
      <c r="W1" s="18" t="s">
        <v>22</v>
      </c>
      <c r="X1" s="20" t="s">
        <v>226</v>
      </c>
      <c r="Y1" s="20" t="s">
        <v>227</v>
      </c>
      <c r="Z1" s="20" t="s">
        <v>228</v>
      </c>
      <c r="AA1" s="20" t="s">
        <v>229</v>
      </c>
      <c r="AB1" s="20" t="s">
        <v>230</v>
      </c>
      <c r="AC1" s="20" t="s">
        <v>231</v>
      </c>
      <c r="AD1" s="12" t="s">
        <v>232</v>
      </c>
      <c r="AE1" s="12" t="s">
        <v>233</v>
      </c>
      <c r="AG1" t="s">
        <v>27</v>
      </c>
      <c r="AH1" s="13">
        <v>44561</v>
      </c>
    </row>
    <row r="2" spans="1:34" x14ac:dyDescent="0.3">
      <c r="A2" s="14">
        <v>1</v>
      </c>
      <c r="B2" s="15" t="s">
        <v>234</v>
      </c>
      <c r="C2" s="15" t="s">
        <v>235</v>
      </c>
      <c r="D2" s="15" t="s">
        <v>30</v>
      </c>
      <c r="E2" s="15" t="s">
        <v>29</v>
      </c>
      <c r="F2" s="16">
        <v>9</v>
      </c>
      <c r="G2" s="17">
        <v>10</v>
      </c>
      <c r="H2" s="17">
        <v>10</v>
      </c>
      <c r="I2" s="17">
        <v>10</v>
      </c>
      <c r="J2" s="17">
        <v>10</v>
      </c>
      <c r="K2" s="17">
        <v>10</v>
      </c>
      <c r="L2" s="17">
        <v>10</v>
      </c>
      <c r="M2" s="17">
        <v>10</v>
      </c>
      <c r="N2" s="17">
        <v>10</v>
      </c>
      <c r="O2" s="17">
        <v>10</v>
      </c>
      <c r="P2" s="17">
        <f>AVERAGE(N2,L2,J2,H2,F2)</f>
        <v>9.8000000000000007</v>
      </c>
      <c r="Q2" s="17">
        <f>IF(Calificaciones[[#This Row],[Inicial 6]]=0,0,10)</f>
        <v>10</v>
      </c>
      <c r="R2" s="17">
        <f>SUM(F2,H2,J2,L2,N2,P2)</f>
        <v>58.8</v>
      </c>
      <c r="S2" s="17">
        <f>SUM(G2,I2,K2,M2,O2,Q2)</f>
        <v>60</v>
      </c>
      <c r="T2" s="16" t="s">
        <v>33</v>
      </c>
      <c r="U2" s="16" t="s">
        <v>34</v>
      </c>
      <c r="V2" s="16" t="s">
        <v>35</v>
      </c>
      <c r="W2" t="s">
        <v>22</v>
      </c>
      <c r="X2" s="16">
        <f>IF(Calificaciones[[#This Row],[Final 1]]=10,Calificaciones[[#This Row],[Inicial 1]],"")</f>
        <v>9</v>
      </c>
      <c r="Y2" s="16">
        <f>IF(Calificaciones[[#This Row],[Final 2]]=10,Calificaciones[[#This Row],[Inicial 2]],"")</f>
        <v>10</v>
      </c>
      <c r="Z2" s="16">
        <f>IF(Calificaciones[[#This Row],[Final 3]]=10,Calificaciones[[#This Row],[Inicial 3]],"")</f>
        <v>10</v>
      </c>
      <c r="AA2" s="16">
        <f>IF(Calificaciones[[#This Row],[Final 4]]=10,Calificaciones[[#This Row],[Inicial 4]],"")</f>
        <v>10</v>
      </c>
      <c r="AB2" s="16">
        <f>IF(Calificaciones[[#This Row],[Final 5]]=10,Calificaciones[[#This Row],[Inicial 5]],"")</f>
        <v>10</v>
      </c>
      <c r="AC2" s="16">
        <f>IF(Calificaciones[[#This Row],[Final 6]]=10,Calificaciones[[#This Row],[Inicial 6]],"")</f>
        <v>9.8000000000000007</v>
      </c>
      <c r="AD2" s="23">
        <f>MIN(Calificaciones[[#This Row],[Ini 1 real]:[Ini 6 real]])</f>
        <v>9</v>
      </c>
      <c r="AE2" s="23">
        <f t="shared" ref="AE2" si="0">MAX(Q2,O2,M2,K2,I2,G2)</f>
        <v>10</v>
      </c>
    </row>
    <row r="3" spans="1:34" x14ac:dyDescent="0.3">
      <c r="A3" s="14">
        <v>1</v>
      </c>
      <c r="B3" t="s">
        <v>236</v>
      </c>
      <c r="C3" t="s">
        <v>237</v>
      </c>
      <c r="D3" t="s">
        <v>37</v>
      </c>
      <c r="E3" s="15" t="s">
        <v>29</v>
      </c>
      <c r="F3" s="23">
        <v>0</v>
      </c>
      <c r="G3" s="23">
        <v>0</v>
      </c>
      <c r="H3" s="23">
        <v>0</v>
      </c>
      <c r="I3" s="23">
        <v>0</v>
      </c>
      <c r="J3" s="23">
        <v>0</v>
      </c>
      <c r="K3" s="23">
        <v>0</v>
      </c>
      <c r="L3" s="23">
        <v>0</v>
      </c>
      <c r="M3" s="23">
        <v>0</v>
      </c>
      <c r="N3" s="23">
        <v>0</v>
      </c>
      <c r="O3" s="23">
        <v>0</v>
      </c>
      <c r="P3" s="17">
        <f t="shared" ref="P3:P4" si="1">AVERAGE(N3,L3,J3,H3,F3)</f>
        <v>0</v>
      </c>
      <c r="Q3" s="17">
        <f>IF(Calificaciones[[#This Row],[Inicial 6]]=0,0,10)</f>
        <v>0</v>
      </c>
      <c r="R3" s="17">
        <f t="shared" ref="R3:R4" si="2">SUM(F3,H3,J3,L3,N3,P3)</f>
        <v>0</v>
      </c>
      <c r="S3" s="17">
        <f t="shared" ref="S3:S4" si="3">SUM(G3,I3,K3,M3,O3,Q3)</f>
        <v>0</v>
      </c>
      <c r="T3" t="s">
        <v>33</v>
      </c>
      <c r="U3" t="s">
        <v>34</v>
      </c>
      <c r="V3" t="s">
        <v>35</v>
      </c>
      <c r="W3" t="s">
        <v>22</v>
      </c>
      <c r="X3" s="23" t="str">
        <f>IF(Calificaciones[[#This Row],[Final 1]]=10,Calificaciones[[#This Row],[Inicial 1]],"")</f>
        <v/>
      </c>
      <c r="Y3" s="23" t="str">
        <f>IF(Calificaciones[[#This Row],[Final 2]]=10,Calificaciones[[#This Row],[Inicial 2]],"")</f>
        <v/>
      </c>
      <c r="Z3" s="23" t="str">
        <f>IF(Calificaciones[[#This Row],[Final 3]]=10,Calificaciones[[#This Row],[Inicial 3]],"")</f>
        <v/>
      </c>
      <c r="AA3" s="23" t="str">
        <f>IF(Calificaciones[[#This Row],[Final 4]]=10,Calificaciones[[#This Row],[Inicial 4]],"")</f>
        <v/>
      </c>
      <c r="AB3" s="23" t="str">
        <f>IF(Calificaciones[[#This Row],[Final 5]]=10,Calificaciones[[#This Row],[Inicial 5]],"")</f>
        <v/>
      </c>
      <c r="AC3" s="23" t="str">
        <f>IF(Calificaciones[[#This Row],[Final 6]]=10,Calificaciones[[#This Row],[Inicial 6]],"")</f>
        <v/>
      </c>
      <c r="AD3" s="23">
        <f>MIN(Calificaciones[[#This Row],[Ini 1 real]:[Ini 6 real]])</f>
        <v>0</v>
      </c>
      <c r="AE3" s="23">
        <f t="shared" ref="AE3:AE4" si="4">MAX(Q3,O3,M3,K3,I3,G3)</f>
        <v>0</v>
      </c>
    </row>
    <row r="4" spans="1:34" x14ac:dyDescent="0.3">
      <c r="A4" s="14">
        <v>1</v>
      </c>
      <c r="B4" t="s">
        <v>238</v>
      </c>
      <c r="C4" t="s">
        <v>239</v>
      </c>
      <c r="D4" t="s">
        <v>40</v>
      </c>
      <c r="E4" s="15" t="s">
        <v>29</v>
      </c>
      <c r="F4" s="23">
        <v>8</v>
      </c>
      <c r="G4" s="23">
        <v>10</v>
      </c>
      <c r="H4" s="23">
        <v>8</v>
      </c>
      <c r="I4" s="23">
        <v>10</v>
      </c>
      <c r="J4" s="23">
        <v>8</v>
      </c>
      <c r="K4" s="23">
        <v>10</v>
      </c>
      <c r="L4" s="23">
        <v>8</v>
      </c>
      <c r="M4" s="23">
        <v>10</v>
      </c>
      <c r="N4" s="23">
        <v>6</v>
      </c>
      <c r="O4" s="23">
        <v>10</v>
      </c>
      <c r="P4" s="17">
        <f t="shared" si="1"/>
        <v>7.6</v>
      </c>
      <c r="Q4" s="17">
        <f>IF(Calificaciones[[#This Row],[Inicial 6]]=0,0,10)</f>
        <v>10</v>
      </c>
      <c r="R4" s="17">
        <f t="shared" si="2"/>
        <v>45.6</v>
      </c>
      <c r="S4" s="17">
        <f t="shared" si="3"/>
        <v>60</v>
      </c>
      <c r="T4" t="s">
        <v>33</v>
      </c>
      <c r="U4" t="s">
        <v>41</v>
      </c>
      <c r="V4" t="s">
        <v>42</v>
      </c>
      <c r="W4" t="s">
        <v>22</v>
      </c>
      <c r="X4" s="23">
        <f>IF(Calificaciones[[#This Row],[Final 1]]=10,Calificaciones[[#This Row],[Inicial 1]],"")</f>
        <v>8</v>
      </c>
      <c r="Y4" s="23">
        <f>IF(Calificaciones[[#This Row],[Final 2]]=10,Calificaciones[[#This Row],[Inicial 2]],"")</f>
        <v>8</v>
      </c>
      <c r="Z4" s="23">
        <f>IF(Calificaciones[[#This Row],[Final 3]]=10,Calificaciones[[#This Row],[Inicial 3]],"")</f>
        <v>8</v>
      </c>
      <c r="AA4" s="23">
        <f>IF(Calificaciones[[#This Row],[Final 4]]=10,Calificaciones[[#This Row],[Inicial 4]],"")</f>
        <v>8</v>
      </c>
      <c r="AB4" s="23">
        <f>IF(Calificaciones[[#This Row],[Final 5]]=10,Calificaciones[[#This Row],[Inicial 5]],"")</f>
        <v>6</v>
      </c>
      <c r="AC4" s="23">
        <f>IF(Calificaciones[[#This Row],[Final 6]]=10,Calificaciones[[#This Row],[Inicial 6]],"")</f>
        <v>7.6</v>
      </c>
      <c r="AD4" s="23">
        <f>MIN(Calificaciones[[#This Row],[Ini 1 real]:[Ini 6 real]])</f>
        <v>6</v>
      </c>
      <c r="AE4" s="23">
        <f t="shared" si="4"/>
        <v>10</v>
      </c>
    </row>
    <row r="5" spans="1:34" x14ac:dyDescent="0.3">
      <c r="A5" s="14">
        <v>1</v>
      </c>
      <c r="B5" t="s">
        <v>240</v>
      </c>
      <c r="C5" t="s">
        <v>241</v>
      </c>
      <c r="D5" t="s">
        <v>44</v>
      </c>
      <c r="E5" s="15" t="s">
        <v>29</v>
      </c>
      <c r="F5" s="23">
        <v>10</v>
      </c>
      <c r="G5" s="23">
        <v>10</v>
      </c>
      <c r="H5" s="23">
        <v>8</v>
      </c>
      <c r="I5" s="23">
        <v>10</v>
      </c>
      <c r="J5" s="23">
        <v>10</v>
      </c>
      <c r="K5" s="23">
        <v>10</v>
      </c>
      <c r="L5" s="23">
        <v>9</v>
      </c>
      <c r="M5" s="23">
        <v>10</v>
      </c>
      <c r="N5" s="23">
        <v>10</v>
      </c>
      <c r="O5" s="23">
        <v>10</v>
      </c>
      <c r="P5" s="17">
        <f t="shared" ref="P5:P30" si="5">AVERAGE(N5,L5,J5,H5,F5)</f>
        <v>9.4</v>
      </c>
      <c r="Q5" s="17">
        <f>IF(Calificaciones[[#This Row],[Inicial 6]]=0,0,10)</f>
        <v>10</v>
      </c>
      <c r="R5" s="17">
        <f t="shared" ref="R5:R30" si="6">SUM(F5,H5,J5,L5,N5,P5)</f>
        <v>56.4</v>
      </c>
      <c r="S5" s="17">
        <f t="shared" ref="S5:S30" si="7">SUM(G5,I5,K5,M5,O5,Q5)</f>
        <v>60</v>
      </c>
      <c r="T5" t="s">
        <v>33</v>
      </c>
      <c r="U5" t="s">
        <v>34</v>
      </c>
      <c r="V5" t="s">
        <v>35</v>
      </c>
      <c r="W5" t="s">
        <v>22</v>
      </c>
      <c r="X5" s="23">
        <f>IF(Calificaciones[[#This Row],[Final 1]]=10,Calificaciones[[#This Row],[Inicial 1]],"")</f>
        <v>10</v>
      </c>
      <c r="Y5" s="23">
        <f>IF(Calificaciones[[#This Row],[Final 2]]=10,Calificaciones[[#This Row],[Inicial 2]],"")</f>
        <v>8</v>
      </c>
      <c r="Z5" s="23">
        <f>IF(Calificaciones[[#This Row],[Final 3]]=10,Calificaciones[[#This Row],[Inicial 3]],"")</f>
        <v>10</v>
      </c>
      <c r="AA5" s="23">
        <f>IF(Calificaciones[[#This Row],[Final 4]]=10,Calificaciones[[#This Row],[Inicial 4]],"")</f>
        <v>9</v>
      </c>
      <c r="AB5" s="23">
        <f>IF(Calificaciones[[#This Row],[Final 5]]=10,Calificaciones[[#This Row],[Inicial 5]],"")</f>
        <v>10</v>
      </c>
      <c r="AC5" s="23">
        <f>IF(Calificaciones[[#This Row],[Final 6]]=10,Calificaciones[[#This Row],[Inicial 6]],"")</f>
        <v>9.4</v>
      </c>
      <c r="AD5" s="23">
        <f>MIN(Calificaciones[[#This Row],[Ini 1 real]:[Ini 6 real]])</f>
        <v>8</v>
      </c>
      <c r="AE5" s="23">
        <f t="shared" ref="AE5:AE30" si="8">MAX(Q5,O5,M5,K5,I5,G5)</f>
        <v>10</v>
      </c>
    </row>
    <row r="6" spans="1:34" x14ac:dyDescent="0.3">
      <c r="A6" s="14">
        <v>1</v>
      </c>
      <c r="B6" t="s">
        <v>242</v>
      </c>
      <c r="C6" t="s">
        <v>243</v>
      </c>
      <c r="D6" t="s">
        <v>46</v>
      </c>
      <c r="E6" s="15" t="s">
        <v>29</v>
      </c>
      <c r="F6" s="23">
        <v>8</v>
      </c>
      <c r="G6" s="23">
        <v>10</v>
      </c>
      <c r="H6" s="23">
        <v>9</v>
      </c>
      <c r="I6" s="23">
        <v>10</v>
      </c>
      <c r="J6" s="23">
        <v>10</v>
      </c>
      <c r="K6" s="23">
        <v>10</v>
      </c>
      <c r="L6" s="23">
        <v>9</v>
      </c>
      <c r="M6" s="23">
        <v>10</v>
      </c>
      <c r="N6" s="23">
        <v>9</v>
      </c>
      <c r="O6" s="23">
        <v>10</v>
      </c>
      <c r="P6" s="17">
        <f t="shared" si="5"/>
        <v>9</v>
      </c>
      <c r="Q6" s="17">
        <f>IF(Calificaciones[[#This Row],[Inicial 6]]=0,0,10)</f>
        <v>10</v>
      </c>
      <c r="R6" s="17">
        <f t="shared" si="6"/>
        <v>54</v>
      </c>
      <c r="S6" s="17">
        <f t="shared" si="7"/>
        <v>60</v>
      </c>
      <c r="T6" t="s">
        <v>33</v>
      </c>
      <c r="U6" t="s">
        <v>34</v>
      </c>
      <c r="V6" t="s">
        <v>35</v>
      </c>
      <c r="W6" t="s">
        <v>22</v>
      </c>
      <c r="X6" s="23">
        <f>IF(Calificaciones[[#This Row],[Final 1]]=10,Calificaciones[[#This Row],[Inicial 1]],"")</f>
        <v>8</v>
      </c>
      <c r="Y6" s="23">
        <f>IF(Calificaciones[[#This Row],[Final 2]]=10,Calificaciones[[#This Row],[Inicial 2]],"")</f>
        <v>9</v>
      </c>
      <c r="Z6" s="23">
        <f>IF(Calificaciones[[#This Row],[Final 3]]=10,Calificaciones[[#This Row],[Inicial 3]],"")</f>
        <v>10</v>
      </c>
      <c r="AA6" s="23">
        <f>IF(Calificaciones[[#This Row],[Final 4]]=10,Calificaciones[[#This Row],[Inicial 4]],"")</f>
        <v>9</v>
      </c>
      <c r="AB6" s="23">
        <f>IF(Calificaciones[[#This Row],[Final 5]]=10,Calificaciones[[#This Row],[Inicial 5]],"")</f>
        <v>9</v>
      </c>
      <c r="AC6" s="23">
        <f>IF(Calificaciones[[#This Row],[Final 6]]=10,Calificaciones[[#This Row],[Inicial 6]],"")</f>
        <v>9</v>
      </c>
      <c r="AD6" s="23">
        <f>MIN(Calificaciones[[#This Row],[Ini 1 real]:[Ini 6 real]])</f>
        <v>8</v>
      </c>
      <c r="AE6" s="23">
        <f t="shared" si="8"/>
        <v>10</v>
      </c>
    </row>
    <row r="7" spans="1:34" x14ac:dyDescent="0.3">
      <c r="A7" s="14">
        <v>1</v>
      </c>
      <c r="B7" t="s">
        <v>244</v>
      </c>
      <c r="C7" t="s">
        <v>245</v>
      </c>
      <c r="D7" t="s">
        <v>48</v>
      </c>
      <c r="E7" s="15" t="s">
        <v>29</v>
      </c>
      <c r="F7" s="23">
        <v>10</v>
      </c>
      <c r="G7" s="23">
        <v>10</v>
      </c>
      <c r="H7" s="23">
        <v>10</v>
      </c>
      <c r="I7" s="23">
        <v>10</v>
      </c>
      <c r="J7" s="23">
        <v>10</v>
      </c>
      <c r="K7" s="23">
        <v>10</v>
      </c>
      <c r="L7" s="23">
        <v>8</v>
      </c>
      <c r="M7" s="23">
        <v>10</v>
      </c>
      <c r="N7" s="23">
        <v>9</v>
      </c>
      <c r="O7" s="23">
        <v>10</v>
      </c>
      <c r="P7" s="17">
        <f t="shared" si="5"/>
        <v>9.4</v>
      </c>
      <c r="Q7" s="17">
        <f>IF(Calificaciones[[#This Row],[Inicial 6]]=0,0,10)</f>
        <v>10</v>
      </c>
      <c r="R7" s="17">
        <f t="shared" si="6"/>
        <v>56.4</v>
      </c>
      <c r="S7" s="17">
        <f t="shared" si="7"/>
        <v>60</v>
      </c>
      <c r="T7" t="s">
        <v>33</v>
      </c>
      <c r="U7" t="s">
        <v>41</v>
      </c>
      <c r="V7" t="s">
        <v>35</v>
      </c>
      <c r="W7" t="s">
        <v>22</v>
      </c>
      <c r="X7" s="23">
        <f>IF(Calificaciones[[#This Row],[Final 1]]=10,Calificaciones[[#This Row],[Inicial 1]],"")</f>
        <v>10</v>
      </c>
      <c r="Y7" s="23">
        <f>IF(Calificaciones[[#This Row],[Final 2]]=10,Calificaciones[[#This Row],[Inicial 2]],"")</f>
        <v>10</v>
      </c>
      <c r="Z7" s="23">
        <f>IF(Calificaciones[[#This Row],[Final 3]]=10,Calificaciones[[#This Row],[Inicial 3]],"")</f>
        <v>10</v>
      </c>
      <c r="AA7" s="23">
        <f>IF(Calificaciones[[#This Row],[Final 4]]=10,Calificaciones[[#This Row],[Inicial 4]],"")</f>
        <v>8</v>
      </c>
      <c r="AB7" s="23">
        <f>IF(Calificaciones[[#This Row],[Final 5]]=10,Calificaciones[[#This Row],[Inicial 5]],"")</f>
        <v>9</v>
      </c>
      <c r="AC7" s="23">
        <f>IF(Calificaciones[[#This Row],[Final 6]]=10,Calificaciones[[#This Row],[Inicial 6]],"")</f>
        <v>9.4</v>
      </c>
      <c r="AD7" s="23">
        <f>MIN(Calificaciones[[#This Row],[Ini 1 real]:[Ini 6 real]])</f>
        <v>8</v>
      </c>
      <c r="AE7" s="23">
        <f t="shared" si="8"/>
        <v>10</v>
      </c>
    </row>
    <row r="8" spans="1:34" x14ac:dyDescent="0.3">
      <c r="A8" s="14">
        <v>1</v>
      </c>
      <c r="B8" t="s">
        <v>246</v>
      </c>
      <c r="C8" t="s">
        <v>247</v>
      </c>
      <c r="D8" t="s">
        <v>50</v>
      </c>
      <c r="E8" s="15" t="s">
        <v>29</v>
      </c>
      <c r="F8" s="23">
        <v>10</v>
      </c>
      <c r="G8" s="23">
        <v>10</v>
      </c>
      <c r="H8" s="23">
        <v>10</v>
      </c>
      <c r="I8" s="23">
        <v>10</v>
      </c>
      <c r="J8" s="23">
        <v>10</v>
      </c>
      <c r="K8" s="23">
        <v>10</v>
      </c>
      <c r="L8" s="23">
        <v>9</v>
      </c>
      <c r="M8" s="23">
        <v>10</v>
      </c>
      <c r="N8" s="23">
        <v>10</v>
      </c>
      <c r="O8" s="23">
        <v>10</v>
      </c>
      <c r="P8" s="17">
        <f t="shared" si="5"/>
        <v>9.8000000000000007</v>
      </c>
      <c r="Q8" s="17">
        <f>IF(Calificaciones[[#This Row],[Inicial 6]]=0,0,10)</f>
        <v>10</v>
      </c>
      <c r="R8" s="17">
        <f t="shared" si="6"/>
        <v>58.8</v>
      </c>
      <c r="S8" s="17">
        <f t="shared" si="7"/>
        <v>60</v>
      </c>
      <c r="T8" t="s">
        <v>33</v>
      </c>
      <c r="U8" t="s">
        <v>34</v>
      </c>
      <c r="V8" t="s">
        <v>35</v>
      </c>
      <c r="W8" t="s">
        <v>22</v>
      </c>
      <c r="X8" s="23">
        <f>IF(Calificaciones[[#This Row],[Final 1]]=10,Calificaciones[[#This Row],[Inicial 1]],"")</f>
        <v>10</v>
      </c>
      <c r="Y8" s="23">
        <f>IF(Calificaciones[[#This Row],[Final 2]]=10,Calificaciones[[#This Row],[Inicial 2]],"")</f>
        <v>10</v>
      </c>
      <c r="Z8" s="23">
        <f>IF(Calificaciones[[#This Row],[Final 3]]=10,Calificaciones[[#This Row],[Inicial 3]],"")</f>
        <v>10</v>
      </c>
      <c r="AA8" s="23">
        <f>IF(Calificaciones[[#This Row],[Final 4]]=10,Calificaciones[[#This Row],[Inicial 4]],"")</f>
        <v>9</v>
      </c>
      <c r="AB8" s="23">
        <f>IF(Calificaciones[[#This Row],[Final 5]]=10,Calificaciones[[#This Row],[Inicial 5]],"")</f>
        <v>10</v>
      </c>
      <c r="AC8" s="23">
        <f>IF(Calificaciones[[#This Row],[Final 6]]=10,Calificaciones[[#This Row],[Inicial 6]],"")</f>
        <v>9.8000000000000007</v>
      </c>
      <c r="AD8" s="23">
        <f>MIN(Calificaciones[[#This Row],[Ini 1 real]:[Ini 6 real]])</f>
        <v>9</v>
      </c>
      <c r="AE8" s="23">
        <f t="shared" si="8"/>
        <v>10</v>
      </c>
    </row>
    <row r="9" spans="1:34" x14ac:dyDescent="0.3">
      <c r="A9" s="14">
        <v>1</v>
      </c>
      <c r="B9" t="s">
        <v>248</v>
      </c>
      <c r="C9" t="s">
        <v>249</v>
      </c>
      <c r="D9" t="s">
        <v>52</v>
      </c>
      <c r="E9" s="15" t="s">
        <v>29</v>
      </c>
      <c r="F9" s="23">
        <v>10</v>
      </c>
      <c r="G9" s="23">
        <v>10</v>
      </c>
      <c r="H9" s="23">
        <v>10</v>
      </c>
      <c r="I9" s="23">
        <v>10</v>
      </c>
      <c r="J9" s="23">
        <v>10</v>
      </c>
      <c r="K9" s="23">
        <v>10</v>
      </c>
      <c r="L9" s="23">
        <v>9</v>
      </c>
      <c r="M9" s="23">
        <v>10</v>
      </c>
      <c r="N9" s="23">
        <v>10</v>
      </c>
      <c r="O9" s="23">
        <v>10</v>
      </c>
      <c r="P9" s="17">
        <f t="shared" si="5"/>
        <v>9.8000000000000007</v>
      </c>
      <c r="Q9" s="17">
        <f>IF(Calificaciones[[#This Row],[Inicial 6]]=0,0,10)</f>
        <v>10</v>
      </c>
      <c r="R9" s="17">
        <f t="shared" si="6"/>
        <v>58.8</v>
      </c>
      <c r="S9" s="17">
        <f t="shared" si="7"/>
        <v>60</v>
      </c>
      <c r="T9" t="s">
        <v>33</v>
      </c>
      <c r="U9" t="s">
        <v>53</v>
      </c>
      <c r="V9" t="s">
        <v>42</v>
      </c>
      <c r="W9" t="s">
        <v>22</v>
      </c>
      <c r="X9" s="23">
        <f>IF(Calificaciones[[#This Row],[Final 1]]=10,Calificaciones[[#This Row],[Inicial 1]],"")</f>
        <v>10</v>
      </c>
      <c r="Y9" s="23">
        <f>IF(Calificaciones[[#This Row],[Final 2]]=10,Calificaciones[[#This Row],[Inicial 2]],"")</f>
        <v>10</v>
      </c>
      <c r="Z9" s="23">
        <f>IF(Calificaciones[[#This Row],[Final 3]]=10,Calificaciones[[#This Row],[Inicial 3]],"")</f>
        <v>10</v>
      </c>
      <c r="AA9" s="23">
        <f>IF(Calificaciones[[#This Row],[Final 4]]=10,Calificaciones[[#This Row],[Inicial 4]],"")</f>
        <v>9</v>
      </c>
      <c r="AB9" s="23">
        <f>IF(Calificaciones[[#This Row],[Final 5]]=10,Calificaciones[[#This Row],[Inicial 5]],"")</f>
        <v>10</v>
      </c>
      <c r="AC9" s="23">
        <f>IF(Calificaciones[[#This Row],[Final 6]]=10,Calificaciones[[#This Row],[Inicial 6]],"")</f>
        <v>9.8000000000000007</v>
      </c>
      <c r="AD9" s="23">
        <f>MIN(Calificaciones[[#This Row],[Ini 1 real]:[Ini 6 real]])</f>
        <v>9</v>
      </c>
      <c r="AE9" s="23">
        <f t="shared" si="8"/>
        <v>10</v>
      </c>
    </row>
    <row r="10" spans="1:34" x14ac:dyDescent="0.3">
      <c r="A10" s="14">
        <v>1</v>
      </c>
      <c r="B10" t="s">
        <v>250</v>
      </c>
      <c r="C10" t="s">
        <v>251</v>
      </c>
      <c r="D10" t="s">
        <v>55</v>
      </c>
      <c r="E10" s="15" t="s">
        <v>29</v>
      </c>
      <c r="F10" s="23">
        <v>8</v>
      </c>
      <c r="G10" s="23">
        <v>10</v>
      </c>
      <c r="H10" s="23">
        <v>9</v>
      </c>
      <c r="I10" s="23">
        <v>10</v>
      </c>
      <c r="J10" s="23">
        <v>10</v>
      </c>
      <c r="K10" s="23">
        <v>10</v>
      </c>
      <c r="L10" s="23">
        <v>10</v>
      </c>
      <c r="M10" s="23">
        <v>10</v>
      </c>
      <c r="N10" s="23">
        <v>10</v>
      </c>
      <c r="O10" s="23">
        <v>10</v>
      </c>
      <c r="P10" s="17">
        <f t="shared" si="5"/>
        <v>9.4</v>
      </c>
      <c r="Q10" s="17">
        <f>IF(Calificaciones[[#This Row],[Inicial 6]]=0,0,10)</f>
        <v>10</v>
      </c>
      <c r="R10" s="17">
        <f t="shared" si="6"/>
        <v>56.4</v>
      </c>
      <c r="S10" s="17">
        <f t="shared" si="7"/>
        <v>60</v>
      </c>
      <c r="T10" t="s">
        <v>33</v>
      </c>
      <c r="U10" t="s">
        <v>34</v>
      </c>
      <c r="V10" t="s">
        <v>35</v>
      </c>
      <c r="W10" t="s">
        <v>22</v>
      </c>
      <c r="X10" s="23">
        <f>IF(Calificaciones[[#This Row],[Final 1]]=10,Calificaciones[[#This Row],[Inicial 1]],"")</f>
        <v>8</v>
      </c>
      <c r="Y10" s="23">
        <f>IF(Calificaciones[[#This Row],[Final 2]]=10,Calificaciones[[#This Row],[Inicial 2]],"")</f>
        <v>9</v>
      </c>
      <c r="Z10" s="23">
        <f>IF(Calificaciones[[#This Row],[Final 3]]=10,Calificaciones[[#This Row],[Inicial 3]],"")</f>
        <v>10</v>
      </c>
      <c r="AA10" s="23">
        <f>IF(Calificaciones[[#This Row],[Final 4]]=10,Calificaciones[[#This Row],[Inicial 4]],"")</f>
        <v>10</v>
      </c>
      <c r="AB10" s="23">
        <f>IF(Calificaciones[[#This Row],[Final 5]]=10,Calificaciones[[#This Row],[Inicial 5]],"")</f>
        <v>10</v>
      </c>
      <c r="AC10" s="23">
        <f>IF(Calificaciones[[#This Row],[Final 6]]=10,Calificaciones[[#This Row],[Inicial 6]],"")</f>
        <v>9.4</v>
      </c>
      <c r="AD10" s="23">
        <f>MIN(Calificaciones[[#This Row],[Ini 1 real]:[Ini 6 real]])</f>
        <v>8</v>
      </c>
      <c r="AE10" s="23">
        <f t="shared" si="8"/>
        <v>10</v>
      </c>
    </row>
    <row r="11" spans="1:34" x14ac:dyDescent="0.3">
      <c r="A11" s="14">
        <v>1</v>
      </c>
      <c r="B11" t="s">
        <v>252</v>
      </c>
      <c r="C11" t="s">
        <v>253</v>
      </c>
      <c r="D11" t="s">
        <v>57</v>
      </c>
      <c r="E11" s="15" t="s">
        <v>29</v>
      </c>
      <c r="F11" s="23">
        <v>10</v>
      </c>
      <c r="G11" s="23">
        <v>10</v>
      </c>
      <c r="H11" s="23">
        <v>9</v>
      </c>
      <c r="I11" s="23">
        <v>10</v>
      </c>
      <c r="J11" s="23">
        <v>9</v>
      </c>
      <c r="K11" s="23">
        <v>10</v>
      </c>
      <c r="L11" s="23">
        <v>7</v>
      </c>
      <c r="M11" s="23">
        <v>10</v>
      </c>
      <c r="N11" s="23">
        <v>10</v>
      </c>
      <c r="O11" s="23">
        <v>10</v>
      </c>
      <c r="P11" s="17">
        <f t="shared" si="5"/>
        <v>9</v>
      </c>
      <c r="Q11" s="17">
        <f>IF(Calificaciones[[#This Row],[Inicial 6]]=0,0,10)</f>
        <v>10</v>
      </c>
      <c r="R11" s="17">
        <f t="shared" si="6"/>
        <v>54</v>
      </c>
      <c r="S11" s="17">
        <f t="shared" si="7"/>
        <v>60</v>
      </c>
      <c r="T11" t="s">
        <v>58</v>
      </c>
      <c r="U11" t="s">
        <v>59</v>
      </c>
      <c r="V11" t="s">
        <v>35</v>
      </c>
      <c r="W11" t="s">
        <v>22</v>
      </c>
      <c r="X11" s="23">
        <f>IF(Calificaciones[[#This Row],[Final 1]]=10,Calificaciones[[#This Row],[Inicial 1]],"")</f>
        <v>10</v>
      </c>
      <c r="Y11" s="23">
        <f>IF(Calificaciones[[#This Row],[Final 2]]=10,Calificaciones[[#This Row],[Inicial 2]],"")</f>
        <v>9</v>
      </c>
      <c r="Z11" s="23">
        <f>IF(Calificaciones[[#This Row],[Final 3]]=10,Calificaciones[[#This Row],[Inicial 3]],"")</f>
        <v>9</v>
      </c>
      <c r="AA11" s="23">
        <f>IF(Calificaciones[[#This Row],[Final 4]]=10,Calificaciones[[#This Row],[Inicial 4]],"")</f>
        <v>7</v>
      </c>
      <c r="AB11" s="23">
        <f>IF(Calificaciones[[#This Row],[Final 5]]=10,Calificaciones[[#This Row],[Inicial 5]],"")</f>
        <v>10</v>
      </c>
      <c r="AC11" s="23">
        <f>IF(Calificaciones[[#This Row],[Final 6]]=10,Calificaciones[[#This Row],[Inicial 6]],"")</f>
        <v>9</v>
      </c>
      <c r="AD11" s="23">
        <f>MIN(Calificaciones[[#This Row],[Ini 1 real]:[Ini 6 real]])</f>
        <v>7</v>
      </c>
      <c r="AE11" s="23">
        <f t="shared" si="8"/>
        <v>10</v>
      </c>
    </row>
    <row r="12" spans="1:34" x14ac:dyDescent="0.3">
      <c r="A12" s="14">
        <v>1</v>
      </c>
      <c r="B12" t="s">
        <v>254</v>
      </c>
      <c r="C12" t="s">
        <v>255</v>
      </c>
      <c r="D12" t="s">
        <v>61</v>
      </c>
      <c r="E12" s="15" t="s">
        <v>29</v>
      </c>
      <c r="F12" s="23">
        <v>8</v>
      </c>
      <c r="G12" s="23">
        <v>10</v>
      </c>
      <c r="H12" s="23">
        <v>9</v>
      </c>
      <c r="I12" s="23">
        <v>10</v>
      </c>
      <c r="J12" s="23">
        <v>10</v>
      </c>
      <c r="K12" s="23">
        <v>10</v>
      </c>
      <c r="L12" s="23">
        <v>10</v>
      </c>
      <c r="M12" s="23">
        <v>10</v>
      </c>
      <c r="N12" s="23">
        <v>10</v>
      </c>
      <c r="O12" s="23">
        <v>10</v>
      </c>
      <c r="P12" s="17">
        <f t="shared" si="5"/>
        <v>9.4</v>
      </c>
      <c r="Q12" s="17">
        <f>IF(Calificaciones[[#This Row],[Inicial 6]]=0,0,10)</f>
        <v>10</v>
      </c>
      <c r="R12" s="17">
        <f t="shared" si="6"/>
        <v>56.4</v>
      </c>
      <c r="S12" s="17">
        <f t="shared" si="7"/>
        <v>60</v>
      </c>
      <c r="T12" t="s">
        <v>33</v>
      </c>
      <c r="U12" t="s">
        <v>41</v>
      </c>
      <c r="V12" t="s">
        <v>35</v>
      </c>
      <c r="W12" t="s">
        <v>22</v>
      </c>
      <c r="X12" s="23">
        <f>IF(Calificaciones[[#This Row],[Final 1]]=10,Calificaciones[[#This Row],[Inicial 1]],"")</f>
        <v>8</v>
      </c>
      <c r="Y12" s="23">
        <f>IF(Calificaciones[[#This Row],[Final 2]]=10,Calificaciones[[#This Row],[Inicial 2]],"")</f>
        <v>9</v>
      </c>
      <c r="Z12" s="23">
        <f>IF(Calificaciones[[#This Row],[Final 3]]=10,Calificaciones[[#This Row],[Inicial 3]],"")</f>
        <v>10</v>
      </c>
      <c r="AA12" s="23">
        <f>IF(Calificaciones[[#This Row],[Final 4]]=10,Calificaciones[[#This Row],[Inicial 4]],"")</f>
        <v>10</v>
      </c>
      <c r="AB12" s="23">
        <f>IF(Calificaciones[[#This Row],[Final 5]]=10,Calificaciones[[#This Row],[Inicial 5]],"")</f>
        <v>10</v>
      </c>
      <c r="AC12" s="23">
        <f>IF(Calificaciones[[#This Row],[Final 6]]=10,Calificaciones[[#This Row],[Inicial 6]],"")</f>
        <v>9.4</v>
      </c>
      <c r="AD12" s="23">
        <f>MIN(Calificaciones[[#This Row],[Ini 1 real]:[Ini 6 real]])</f>
        <v>8</v>
      </c>
      <c r="AE12" s="23">
        <f t="shared" si="8"/>
        <v>10</v>
      </c>
    </row>
    <row r="13" spans="1:34" x14ac:dyDescent="0.3">
      <c r="A13" s="14">
        <v>1</v>
      </c>
      <c r="B13" t="s">
        <v>256</v>
      </c>
      <c r="C13" t="s">
        <v>257</v>
      </c>
      <c r="D13" t="s">
        <v>63</v>
      </c>
      <c r="E13" s="15" t="s">
        <v>29</v>
      </c>
      <c r="F13" s="23">
        <v>10</v>
      </c>
      <c r="G13" s="23">
        <v>10</v>
      </c>
      <c r="H13" s="23">
        <v>10</v>
      </c>
      <c r="I13" s="23">
        <v>10</v>
      </c>
      <c r="J13" s="23">
        <v>8</v>
      </c>
      <c r="K13" s="23">
        <v>10</v>
      </c>
      <c r="L13" s="23">
        <v>10</v>
      </c>
      <c r="M13" s="23">
        <v>10</v>
      </c>
      <c r="N13" s="23">
        <v>10</v>
      </c>
      <c r="O13" s="23">
        <v>10</v>
      </c>
      <c r="P13" s="17">
        <f t="shared" si="5"/>
        <v>9.6</v>
      </c>
      <c r="Q13" s="17">
        <f>IF(Calificaciones[[#This Row],[Inicial 6]]=0,0,10)</f>
        <v>10</v>
      </c>
      <c r="R13" s="17">
        <f t="shared" si="6"/>
        <v>57.6</v>
      </c>
      <c r="S13" s="17">
        <f t="shared" si="7"/>
        <v>60</v>
      </c>
      <c r="T13" t="s">
        <v>58</v>
      </c>
      <c r="U13" t="s">
        <v>41</v>
      </c>
      <c r="V13" t="s">
        <v>35</v>
      </c>
      <c r="W13" t="s">
        <v>22</v>
      </c>
      <c r="X13" s="23">
        <f>IF(Calificaciones[[#This Row],[Final 1]]=10,Calificaciones[[#This Row],[Inicial 1]],"")</f>
        <v>10</v>
      </c>
      <c r="Y13" s="23">
        <f>IF(Calificaciones[[#This Row],[Final 2]]=10,Calificaciones[[#This Row],[Inicial 2]],"")</f>
        <v>10</v>
      </c>
      <c r="Z13" s="23">
        <f>IF(Calificaciones[[#This Row],[Final 3]]=10,Calificaciones[[#This Row],[Inicial 3]],"")</f>
        <v>8</v>
      </c>
      <c r="AA13" s="23">
        <f>IF(Calificaciones[[#This Row],[Final 4]]=10,Calificaciones[[#This Row],[Inicial 4]],"")</f>
        <v>10</v>
      </c>
      <c r="AB13" s="23">
        <f>IF(Calificaciones[[#This Row],[Final 5]]=10,Calificaciones[[#This Row],[Inicial 5]],"")</f>
        <v>10</v>
      </c>
      <c r="AC13" s="23">
        <f>IF(Calificaciones[[#This Row],[Final 6]]=10,Calificaciones[[#This Row],[Inicial 6]],"")</f>
        <v>9.6</v>
      </c>
      <c r="AD13" s="23">
        <f>MIN(Calificaciones[[#This Row],[Ini 1 real]:[Ini 6 real]])</f>
        <v>8</v>
      </c>
      <c r="AE13" s="23">
        <f t="shared" si="8"/>
        <v>10</v>
      </c>
    </row>
    <row r="14" spans="1:34" x14ac:dyDescent="0.3">
      <c r="A14" s="14">
        <v>1</v>
      </c>
      <c r="B14" t="s">
        <v>258</v>
      </c>
      <c r="C14" t="s">
        <v>259</v>
      </c>
      <c r="D14" t="s">
        <v>65</v>
      </c>
      <c r="E14" s="15" t="s">
        <v>29</v>
      </c>
      <c r="F14" s="23">
        <v>8</v>
      </c>
      <c r="G14" s="23">
        <v>10</v>
      </c>
      <c r="H14" s="23">
        <v>9</v>
      </c>
      <c r="I14" s="23">
        <v>10</v>
      </c>
      <c r="J14" s="23">
        <v>10</v>
      </c>
      <c r="K14" s="23">
        <v>10</v>
      </c>
      <c r="L14" s="23">
        <v>9</v>
      </c>
      <c r="M14" s="23">
        <v>10</v>
      </c>
      <c r="N14" s="23">
        <v>10</v>
      </c>
      <c r="O14" s="23">
        <v>10</v>
      </c>
      <c r="P14" s="17">
        <f t="shared" si="5"/>
        <v>9.1999999999999993</v>
      </c>
      <c r="Q14" s="17">
        <f>IF(Calificaciones[[#This Row],[Inicial 6]]=0,0,10)</f>
        <v>10</v>
      </c>
      <c r="R14" s="17">
        <f t="shared" si="6"/>
        <v>55.2</v>
      </c>
      <c r="S14" s="17">
        <f t="shared" si="7"/>
        <v>60</v>
      </c>
      <c r="T14" t="s">
        <v>33</v>
      </c>
      <c r="U14" t="s">
        <v>34</v>
      </c>
      <c r="V14" t="s">
        <v>35</v>
      </c>
      <c r="W14" t="s">
        <v>22</v>
      </c>
      <c r="X14" s="23">
        <f>IF(Calificaciones[[#This Row],[Final 1]]=10,Calificaciones[[#This Row],[Inicial 1]],"")</f>
        <v>8</v>
      </c>
      <c r="Y14" s="23">
        <f>IF(Calificaciones[[#This Row],[Final 2]]=10,Calificaciones[[#This Row],[Inicial 2]],"")</f>
        <v>9</v>
      </c>
      <c r="Z14" s="23">
        <f>IF(Calificaciones[[#This Row],[Final 3]]=10,Calificaciones[[#This Row],[Inicial 3]],"")</f>
        <v>10</v>
      </c>
      <c r="AA14" s="23">
        <f>IF(Calificaciones[[#This Row],[Final 4]]=10,Calificaciones[[#This Row],[Inicial 4]],"")</f>
        <v>9</v>
      </c>
      <c r="AB14" s="23">
        <f>IF(Calificaciones[[#This Row],[Final 5]]=10,Calificaciones[[#This Row],[Inicial 5]],"")</f>
        <v>10</v>
      </c>
      <c r="AC14" s="23">
        <f>IF(Calificaciones[[#This Row],[Final 6]]=10,Calificaciones[[#This Row],[Inicial 6]],"")</f>
        <v>9.1999999999999993</v>
      </c>
      <c r="AD14" s="23">
        <f>MIN(Calificaciones[[#This Row],[Ini 1 real]:[Ini 6 real]])</f>
        <v>8</v>
      </c>
      <c r="AE14" s="23">
        <f t="shared" si="8"/>
        <v>10</v>
      </c>
    </row>
    <row r="15" spans="1:34" x14ac:dyDescent="0.3">
      <c r="A15" s="14">
        <v>1</v>
      </c>
      <c r="B15" t="s">
        <v>260</v>
      </c>
      <c r="C15" t="s">
        <v>261</v>
      </c>
      <c r="D15" t="s">
        <v>67</v>
      </c>
      <c r="E15" s="15" t="s">
        <v>29</v>
      </c>
      <c r="F15" s="23">
        <v>10</v>
      </c>
      <c r="G15" s="23">
        <v>10</v>
      </c>
      <c r="H15" s="23">
        <v>8</v>
      </c>
      <c r="I15" s="23">
        <v>10</v>
      </c>
      <c r="J15" s="23">
        <v>10</v>
      </c>
      <c r="K15" s="23">
        <v>10</v>
      </c>
      <c r="L15" s="23">
        <v>10</v>
      </c>
      <c r="M15" s="23">
        <v>10</v>
      </c>
      <c r="N15" s="23">
        <v>10</v>
      </c>
      <c r="O15" s="23">
        <v>10</v>
      </c>
      <c r="P15" s="17">
        <f t="shared" si="5"/>
        <v>9.6</v>
      </c>
      <c r="Q15" s="17">
        <f>IF(Calificaciones[[#This Row],[Inicial 6]]=0,0,10)</f>
        <v>10</v>
      </c>
      <c r="R15" s="17">
        <f t="shared" si="6"/>
        <v>57.6</v>
      </c>
      <c r="S15" s="17">
        <f t="shared" si="7"/>
        <v>60</v>
      </c>
      <c r="T15" t="s">
        <v>58</v>
      </c>
      <c r="U15" t="s">
        <v>41</v>
      </c>
      <c r="V15" t="s">
        <v>42</v>
      </c>
      <c r="W15" t="s">
        <v>22</v>
      </c>
      <c r="X15" s="23">
        <f>IF(Calificaciones[[#This Row],[Final 1]]=10,Calificaciones[[#This Row],[Inicial 1]],"")</f>
        <v>10</v>
      </c>
      <c r="Y15" s="23">
        <f>IF(Calificaciones[[#This Row],[Final 2]]=10,Calificaciones[[#This Row],[Inicial 2]],"")</f>
        <v>8</v>
      </c>
      <c r="Z15" s="23">
        <f>IF(Calificaciones[[#This Row],[Final 3]]=10,Calificaciones[[#This Row],[Inicial 3]],"")</f>
        <v>10</v>
      </c>
      <c r="AA15" s="23">
        <f>IF(Calificaciones[[#This Row],[Final 4]]=10,Calificaciones[[#This Row],[Inicial 4]],"")</f>
        <v>10</v>
      </c>
      <c r="AB15" s="23">
        <f>IF(Calificaciones[[#This Row],[Final 5]]=10,Calificaciones[[#This Row],[Inicial 5]],"")</f>
        <v>10</v>
      </c>
      <c r="AC15" s="23">
        <f>IF(Calificaciones[[#This Row],[Final 6]]=10,Calificaciones[[#This Row],[Inicial 6]],"")</f>
        <v>9.6</v>
      </c>
      <c r="AD15" s="23">
        <f>MIN(Calificaciones[[#This Row],[Ini 1 real]:[Ini 6 real]])</f>
        <v>8</v>
      </c>
      <c r="AE15" s="23">
        <f t="shared" si="8"/>
        <v>10</v>
      </c>
    </row>
    <row r="16" spans="1:34" x14ac:dyDescent="0.3">
      <c r="A16" s="14">
        <v>1</v>
      </c>
      <c r="B16" t="s">
        <v>262</v>
      </c>
      <c r="C16" t="s">
        <v>263</v>
      </c>
      <c r="D16" t="s">
        <v>69</v>
      </c>
      <c r="E16" s="15" t="s">
        <v>29</v>
      </c>
      <c r="F16" s="23">
        <v>9</v>
      </c>
      <c r="G16" s="23">
        <v>10</v>
      </c>
      <c r="H16" s="23">
        <v>10</v>
      </c>
      <c r="I16" s="23">
        <v>10</v>
      </c>
      <c r="J16" s="23">
        <v>10</v>
      </c>
      <c r="K16" s="23">
        <v>10</v>
      </c>
      <c r="L16" s="23">
        <v>9</v>
      </c>
      <c r="M16" s="23">
        <v>10</v>
      </c>
      <c r="N16" s="23">
        <v>10</v>
      </c>
      <c r="O16" s="23">
        <v>10</v>
      </c>
      <c r="P16" s="17">
        <f t="shared" si="5"/>
        <v>9.6</v>
      </c>
      <c r="Q16" s="17">
        <f>IF(Calificaciones[[#This Row],[Inicial 6]]=0,0,10)</f>
        <v>10</v>
      </c>
      <c r="R16" s="17">
        <f t="shared" si="6"/>
        <v>57.6</v>
      </c>
      <c r="S16" s="17">
        <f t="shared" si="7"/>
        <v>60</v>
      </c>
      <c r="T16" t="s">
        <v>33</v>
      </c>
      <c r="U16" t="s">
        <v>53</v>
      </c>
      <c r="V16" t="s">
        <v>42</v>
      </c>
      <c r="W16" t="s">
        <v>22</v>
      </c>
      <c r="X16" s="23">
        <f>IF(Calificaciones[[#This Row],[Final 1]]=10,Calificaciones[[#This Row],[Inicial 1]],"")</f>
        <v>9</v>
      </c>
      <c r="Y16" s="23">
        <f>IF(Calificaciones[[#This Row],[Final 2]]=10,Calificaciones[[#This Row],[Inicial 2]],"")</f>
        <v>10</v>
      </c>
      <c r="Z16" s="23">
        <f>IF(Calificaciones[[#This Row],[Final 3]]=10,Calificaciones[[#This Row],[Inicial 3]],"")</f>
        <v>10</v>
      </c>
      <c r="AA16" s="23">
        <f>IF(Calificaciones[[#This Row],[Final 4]]=10,Calificaciones[[#This Row],[Inicial 4]],"")</f>
        <v>9</v>
      </c>
      <c r="AB16" s="23">
        <f>IF(Calificaciones[[#This Row],[Final 5]]=10,Calificaciones[[#This Row],[Inicial 5]],"")</f>
        <v>10</v>
      </c>
      <c r="AC16" s="23">
        <f>IF(Calificaciones[[#This Row],[Final 6]]=10,Calificaciones[[#This Row],[Inicial 6]],"")</f>
        <v>9.6</v>
      </c>
      <c r="AD16" s="23">
        <f>MIN(Calificaciones[[#This Row],[Ini 1 real]:[Ini 6 real]])</f>
        <v>9</v>
      </c>
      <c r="AE16" s="23">
        <f t="shared" si="8"/>
        <v>10</v>
      </c>
    </row>
    <row r="17" spans="1:31" x14ac:dyDescent="0.3">
      <c r="A17" s="14">
        <v>1</v>
      </c>
      <c r="B17" t="s">
        <v>264</v>
      </c>
      <c r="C17" t="s">
        <v>265</v>
      </c>
      <c r="D17" t="s">
        <v>71</v>
      </c>
      <c r="E17" s="15" t="s">
        <v>29</v>
      </c>
      <c r="F17" s="23">
        <v>10</v>
      </c>
      <c r="G17" s="23">
        <v>10</v>
      </c>
      <c r="H17" s="23">
        <v>10</v>
      </c>
      <c r="I17" s="23">
        <v>10</v>
      </c>
      <c r="J17" s="23">
        <v>10</v>
      </c>
      <c r="K17" s="23">
        <v>10</v>
      </c>
      <c r="L17" s="23">
        <v>8</v>
      </c>
      <c r="M17" s="23">
        <v>10</v>
      </c>
      <c r="N17" s="23">
        <v>7</v>
      </c>
      <c r="O17" s="23">
        <v>10</v>
      </c>
      <c r="P17" s="17">
        <f t="shared" si="5"/>
        <v>9</v>
      </c>
      <c r="Q17" s="17">
        <f>IF(Calificaciones[[#This Row],[Inicial 6]]=0,0,10)</f>
        <v>10</v>
      </c>
      <c r="R17" s="17">
        <f t="shared" si="6"/>
        <v>54</v>
      </c>
      <c r="S17" s="17">
        <f t="shared" si="7"/>
        <v>60</v>
      </c>
      <c r="T17" t="s">
        <v>58</v>
      </c>
      <c r="U17" t="s">
        <v>41</v>
      </c>
      <c r="V17" t="s">
        <v>42</v>
      </c>
      <c r="W17" t="s">
        <v>22</v>
      </c>
      <c r="X17" s="23">
        <f>IF(Calificaciones[[#This Row],[Final 1]]=10,Calificaciones[[#This Row],[Inicial 1]],"")</f>
        <v>10</v>
      </c>
      <c r="Y17" s="23">
        <f>IF(Calificaciones[[#This Row],[Final 2]]=10,Calificaciones[[#This Row],[Inicial 2]],"")</f>
        <v>10</v>
      </c>
      <c r="Z17" s="23">
        <f>IF(Calificaciones[[#This Row],[Final 3]]=10,Calificaciones[[#This Row],[Inicial 3]],"")</f>
        <v>10</v>
      </c>
      <c r="AA17" s="23">
        <f>IF(Calificaciones[[#This Row],[Final 4]]=10,Calificaciones[[#This Row],[Inicial 4]],"")</f>
        <v>8</v>
      </c>
      <c r="AB17" s="23">
        <f>IF(Calificaciones[[#This Row],[Final 5]]=10,Calificaciones[[#This Row],[Inicial 5]],"")</f>
        <v>7</v>
      </c>
      <c r="AC17" s="23">
        <f>IF(Calificaciones[[#This Row],[Final 6]]=10,Calificaciones[[#This Row],[Inicial 6]],"")</f>
        <v>9</v>
      </c>
      <c r="AD17" s="23">
        <f>MIN(Calificaciones[[#This Row],[Ini 1 real]:[Ini 6 real]])</f>
        <v>7</v>
      </c>
      <c r="AE17" s="23">
        <f t="shared" si="8"/>
        <v>10</v>
      </c>
    </row>
    <row r="18" spans="1:31" x14ac:dyDescent="0.3">
      <c r="A18" s="14">
        <v>1</v>
      </c>
      <c r="B18" t="s">
        <v>266</v>
      </c>
      <c r="C18" t="s">
        <v>267</v>
      </c>
      <c r="D18" t="s">
        <v>73</v>
      </c>
      <c r="E18" s="15" t="s">
        <v>29</v>
      </c>
      <c r="F18" s="23">
        <v>9</v>
      </c>
      <c r="G18" s="23">
        <v>10</v>
      </c>
      <c r="H18" s="23">
        <v>10</v>
      </c>
      <c r="I18" s="23">
        <v>10</v>
      </c>
      <c r="J18" s="23">
        <v>8</v>
      </c>
      <c r="K18" s="23">
        <v>10</v>
      </c>
      <c r="L18" s="23">
        <v>9</v>
      </c>
      <c r="M18" s="23">
        <v>10</v>
      </c>
      <c r="N18" s="23">
        <v>10</v>
      </c>
      <c r="O18" s="23">
        <v>10</v>
      </c>
      <c r="P18" s="17">
        <f t="shared" si="5"/>
        <v>9.1999999999999993</v>
      </c>
      <c r="Q18" s="17">
        <f>IF(Calificaciones[[#This Row],[Inicial 6]]=0,0,10)</f>
        <v>10</v>
      </c>
      <c r="R18" s="17">
        <f t="shared" si="6"/>
        <v>55.2</v>
      </c>
      <c r="S18" s="17">
        <f t="shared" si="7"/>
        <v>60</v>
      </c>
      <c r="T18" t="s">
        <v>33</v>
      </c>
      <c r="U18" t="s">
        <v>34</v>
      </c>
      <c r="V18" t="s">
        <v>35</v>
      </c>
      <c r="W18" t="s">
        <v>22</v>
      </c>
      <c r="X18" s="23">
        <f>IF(Calificaciones[[#This Row],[Final 1]]=10,Calificaciones[[#This Row],[Inicial 1]],"")</f>
        <v>9</v>
      </c>
      <c r="Y18" s="23">
        <f>IF(Calificaciones[[#This Row],[Final 2]]=10,Calificaciones[[#This Row],[Inicial 2]],"")</f>
        <v>10</v>
      </c>
      <c r="Z18" s="23">
        <f>IF(Calificaciones[[#This Row],[Final 3]]=10,Calificaciones[[#This Row],[Inicial 3]],"")</f>
        <v>8</v>
      </c>
      <c r="AA18" s="23">
        <f>IF(Calificaciones[[#This Row],[Final 4]]=10,Calificaciones[[#This Row],[Inicial 4]],"")</f>
        <v>9</v>
      </c>
      <c r="AB18" s="23">
        <f>IF(Calificaciones[[#This Row],[Final 5]]=10,Calificaciones[[#This Row],[Inicial 5]],"")</f>
        <v>10</v>
      </c>
      <c r="AC18" s="23">
        <f>IF(Calificaciones[[#This Row],[Final 6]]=10,Calificaciones[[#This Row],[Inicial 6]],"")</f>
        <v>9.1999999999999993</v>
      </c>
      <c r="AD18" s="23">
        <f>MIN(Calificaciones[[#This Row],[Ini 1 real]:[Ini 6 real]])</f>
        <v>8</v>
      </c>
      <c r="AE18" s="23">
        <f t="shared" si="8"/>
        <v>10</v>
      </c>
    </row>
    <row r="19" spans="1:31" x14ac:dyDescent="0.3">
      <c r="A19" s="14">
        <v>1</v>
      </c>
      <c r="B19" t="s">
        <v>268</v>
      </c>
      <c r="C19" t="s">
        <v>269</v>
      </c>
      <c r="D19" t="s">
        <v>75</v>
      </c>
      <c r="E19" s="15" t="s">
        <v>29</v>
      </c>
      <c r="F19" s="23">
        <v>10</v>
      </c>
      <c r="G19" s="23">
        <v>10</v>
      </c>
      <c r="H19" s="23">
        <v>9</v>
      </c>
      <c r="I19" s="23">
        <v>10</v>
      </c>
      <c r="J19" s="23">
        <v>9</v>
      </c>
      <c r="K19" s="23">
        <v>10</v>
      </c>
      <c r="L19" s="23">
        <v>9</v>
      </c>
      <c r="M19" s="23">
        <v>10</v>
      </c>
      <c r="N19" s="23">
        <v>10</v>
      </c>
      <c r="O19" s="23">
        <v>10</v>
      </c>
      <c r="P19" s="17">
        <f t="shared" si="5"/>
        <v>9.4</v>
      </c>
      <c r="Q19" s="17">
        <f>IF(Calificaciones[[#This Row],[Inicial 6]]=0,0,10)</f>
        <v>10</v>
      </c>
      <c r="R19" s="17">
        <f t="shared" si="6"/>
        <v>56.4</v>
      </c>
      <c r="S19" s="17">
        <f t="shared" si="7"/>
        <v>60</v>
      </c>
      <c r="T19" t="s">
        <v>58</v>
      </c>
      <c r="U19" t="s">
        <v>34</v>
      </c>
      <c r="V19" t="s">
        <v>35</v>
      </c>
      <c r="W19" t="s">
        <v>22</v>
      </c>
      <c r="X19" s="23">
        <f>IF(Calificaciones[[#This Row],[Final 1]]=10,Calificaciones[[#This Row],[Inicial 1]],"")</f>
        <v>10</v>
      </c>
      <c r="Y19" s="23">
        <f>IF(Calificaciones[[#This Row],[Final 2]]=10,Calificaciones[[#This Row],[Inicial 2]],"")</f>
        <v>9</v>
      </c>
      <c r="Z19" s="23">
        <f>IF(Calificaciones[[#This Row],[Final 3]]=10,Calificaciones[[#This Row],[Inicial 3]],"")</f>
        <v>9</v>
      </c>
      <c r="AA19" s="23">
        <f>IF(Calificaciones[[#This Row],[Final 4]]=10,Calificaciones[[#This Row],[Inicial 4]],"")</f>
        <v>9</v>
      </c>
      <c r="AB19" s="23">
        <f>IF(Calificaciones[[#This Row],[Final 5]]=10,Calificaciones[[#This Row],[Inicial 5]],"")</f>
        <v>10</v>
      </c>
      <c r="AC19" s="23">
        <f>IF(Calificaciones[[#This Row],[Final 6]]=10,Calificaciones[[#This Row],[Inicial 6]],"")</f>
        <v>9.4</v>
      </c>
      <c r="AD19" s="23">
        <f>MIN(Calificaciones[[#This Row],[Ini 1 real]:[Ini 6 real]])</f>
        <v>9</v>
      </c>
      <c r="AE19" s="23">
        <f t="shared" si="8"/>
        <v>10</v>
      </c>
    </row>
    <row r="20" spans="1:31" x14ac:dyDescent="0.3">
      <c r="A20" s="14">
        <v>1</v>
      </c>
      <c r="B20" t="s">
        <v>270</v>
      </c>
      <c r="C20" t="s">
        <v>271</v>
      </c>
      <c r="D20" t="s">
        <v>77</v>
      </c>
      <c r="E20" s="15" t="s">
        <v>29</v>
      </c>
      <c r="F20" s="23">
        <v>10</v>
      </c>
      <c r="G20" s="23">
        <v>10</v>
      </c>
      <c r="H20" s="23">
        <v>9</v>
      </c>
      <c r="I20" s="23">
        <v>10</v>
      </c>
      <c r="J20" s="23">
        <v>8</v>
      </c>
      <c r="K20" s="23">
        <v>10</v>
      </c>
      <c r="L20" s="23">
        <v>8</v>
      </c>
      <c r="M20" s="23">
        <v>10</v>
      </c>
      <c r="N20" s="23">
        <v>4</v>
      </c>
      <c r="O20" s="23">
        <v>10</v>
      </c>
      <c r="P20" s="17">
        <f t="shared" si="5"/>
        <v>7.8</v>
      </c>
      <c r="Q20" s="17">
        <f>IF(Calificaciones[[#This Row],[Inicial 6]]=0,0,10)</f>
        <v>10</v>
      </c>
      <c r="R20" s="17">
        <f t="shared" si="6"/>
        <v>46.8</v>
      </c>
      <c r="S20" s="17">
        <f t="shared" si="7"/>
        <v>60</v>
      </c>
      <c r="T20" t="s">
        <v>58</v>
      </c>
      <c r="U20" t="s">
        <v>53</v>
      </c>
      <c r="V20" t="s">
        <v>42</v>
      </c>
      <c r="W20" t="s">
        <v>22</v>
      </c>
      <c r="X20" s="23">
        <f>IF(Calificaciones[[#This Row],[Final 1]]=10,Calificaciones[[#This Row],[Inicial 1]],"")</f>
        <v>10</v>
      </c>
      <c r="Y20" s="23">
        <f>IF(Calificaciones[[#This Row],[Final 2]]=10,Calificaciones[[#This Row],[Inicial 2]],"")</f>
        <v>9</v>
      </c>
      <c r="Z20" s="23">
        <f>IF(Calificaciones[[#This Row],[Final 3]]=10,Calificaciones[[#This Row],[Inicial 3]],"")</f>
        <v>8</v>
      </c>
      <c r="AA20" s="23">
        <f>IF(Calificaciones[[#This Row],[Final 4]]=10,Calificaciones[[#This Row],[Inicial 4]],"")</f>
        <v>8</v>
      </c>
      <c r="AB20" s="23">
        <f>IF(Calificaciones[[#This Row],[Final 5]]=10,Calificaciones[[#This Row],[Inicial 5]],"")</f>
        <v>4</v>
      </c>
      <c r="AC20" s="23">
        <f>IF(Calificaciones[[#This Row],[Final 6]]=10,Calificaciones[[#This Row],[Inicial 6]],"")</f>
        <v>7.8</v>
      </c>
      <c r="AD20" s="23">
        <f>MIN(Calificaciones[[#This Row],[Ini 1 real]:[Ini 6 real]])</f>
        <v>4</v>
      </c>
      <c r="AE20" s="23">
        <f t="shared" si="8"/>
        <v>10</v>
      </c>
    </row>
    <row r="21" spans="1:31" x14ac:dyDescent="0.3">
      <c r="A21" s="14">
        <v>1</v>
      </c>
      <c r="B21" t="s">
        <v>272</v>
      </c>
      <c r="C21" t="s">
        <v>273</v>
      </c>
      <c r="D21" t="s">
        <v>79</v>
      </c>
      <c r="E21" s="15" t="s">
        <v>29</v>
      </c>
      <c r="F21" s="23">
        <v>10</v>
      </c>
      <c r="G21" s="23">
        <v>10</v>
      </c>
      <c r="H21" s="23">
        <v>10</v>
      </c>
      <c r="I21" s="23">
        <v>10</v>
      </c>
      <c r="J21" s="23">
        <v>10</v>
      </c>
      <c r="K21" s="23">
        <v>10</v>
      </c>
      <c r="L21" s="23">
        <v>9</v>
      </c>
      <c r="M21" s="23">
        <v>10</v>
      </c>
      <c r="N21" s="23">
        <v>10</v>
      </c>
      <c r="O21" s="23">
        <v>10</v>
      </c>
      <c r="P21" s="17">
        <f t="shared" si="5"/>
        <v>9.8000000000000007</v>
      </c>
      <c r="Q21" s="17">
        <f>IF(Calificaciones[[#This Row],[Inicial 6]]=0,0,10)</f>
        <v>10</v>
      </c>
      <c r="R21" s="17">
        <f t="shared" si="6"/>
        <v>58.8</v>
      </c>
      <c r="S21" s="17">
        <f t="shared" si="7"/>
        <v>60</v>
      </c>
      <c r="T21" t="s">
        <v>33</v>
      </c>
      <c r="U21" t="s">
        <v>34</v>
      </c>
      <c r="V21" t="s">
        <v>35</v>
      </c>
      <c r="W21" t="s">
        <v>22</v>
      </c>
      <c r="X21" s="23">
        <f>IF(Calificaciones[[#This Row],[Final 1]]=10,Calificaciones[[#This Row],[Inicial 1]],"")</f>
        <v>10</v>
      </c>
      <c r="Y21" s="23">
        <f>IF(Calificaciones[[#This Row],[Final 2]]=10,Calificaciones[[#This Row],[Inicial 2]],"")</f>
        <v>10</v>
      </c>
      <c r="Z21" s="23">
        <f>IF(Calificaciones[[#This Row],[Final 3]]=10,Calificaciones[[#This Row],[Inicial 3]],"")</f>
        <v>10</v>
      </c>
      <c r="AA21" s="23">
        <f>IF(Calificaciones[[#This Row],[Final 4]]=10,Calificaciones[[#This Row],[Inicial 4]],"")</f>
        <v>9</v>
      </c>
      <c r="AB21" s="23">
        <f>IF(Calificaciones[[#This Row],[Final 5]]=10,Calificaciones[[#This Row],[Inicial 5]],"")</f>
        <v>10</v>
      </c>
      <c r="AC21" s="23">
        <f>IF(Calificaciones[[#This Row],[Final 6]]=10,Calificaciones[[#This Row],[Inicial 6]],"")</f>
        <v>9.8000000000000007</v>
      </c>
      <c r="AD21" s="23">
        <f>MIN(Calificaciones[[#This Row],[Ini 1 real]:[Ini 6 real]])</f>
        <v>9</v>
      </c>
      <c r="AE21" s="23">
        <f t="shared" si="8"/>
        <v>10</v>
      </c>
    </row>
    <row r="22" spans="1:31" x14ac:dyDescent="0.3">
      <c r="A22" s="14">
        <v>1</v>
      </c>
      <c r="B22" t="s">
        <v>274</v>
      </c>
      <c r="C22" t="s">
        <v>275</v>
      </c>
      <c r="D22" t="s">
        <v>81</v>
      </c>
      <c r="E22" s="15" t="s">
        <v>29</v>
      </c>
      <c r="F22" s="23">
        <v>9</v>
      </c>
      <c r="G22" s="23">
        <v>10</v>
      </c>
      <c r="H22" s="23">
        <v>10</v>
      </c>
      <c r="I22" s="23">
        <v>10</v>
      </c>
      <c r="J22" s="23">
        <v>9</v>
      </c>
      <c r="K22" s="23">
        <v>10</v>
      </c>
      <c r="L22" s="23">
        <v>10</v>
      </c>
      <c r="M22" s="23">
        <v>10</v>
      </c>
      <c r="N22" s="23">
        <v>10</v>
      </c>
      <c r="O22" s="23">
        <v>10</v>
      </c>
      <c r="P22" s="17">
        <f t="shared" si="5"/>
        <v>9.6</v>
      </c>
      <c r="Q22" s="17">
        <f>IF(Calificaciones[[#This Row],[Inicial 6]]=0,0,10)</f>
        <v>10</v>
      </c>
      <c r="R22" s="17">
        <f t="shared" si="6"/>
        <v>57.6</v>
      </c>
      <c r="S22" s="17">
        <f t="shared" si="7"/>
        <v>60</v>
      </c>
      <c r="T22" t="s">
        <v>58</v>
      </c>
      <c r="U22" t="s">
        <v>34</v>
      </c>
      <c r="V22" t="s">
        <v>35</v>
      </c>
      <c r="W22" t="s">
        <v>22</v>
      </c>
      <c r="X22" s="23">
        <f>IF(Calificaciones[[#This Row],[Final 1]]=10,Calificaciones[[#This Row],[Inicial 1]],"")</f>
        <v>9</v>
      </c>
      <c r="Y22" s="23">
        <f>IF(Calificaciones[[#This Row],[Final 2]]=10,Calificaciones[[#This Row],[Inicial 2]],"")</f>
        <v>10</v>
      </c>
      <c r="Z22" s="23">
        <f>IF(Calificaciones[[#This Row],[Final 3]]=10,Calificaciones[[#This Row],[Inicial 3]],"")</f>
        <v>9</v>
      </c>
      <c r="AA22" s="23">
        <f>IF(Calificaciones[[#This Row],[Final 4]]=10,Calificaciones[[#This Row],[Inicial 4]],"")</f>
        <v>10</v>
      </c>
      <c r="AB22" s="23">
        <f>IF(Calificaciones[[#This Row],[Final 5]]=10,Calificaciones[[#This Row],[Inicial 5]],"")</f>
        <v>10</v>
      </c>
      <c r="AC22" s="23">
        <f>IF(Calificaciones[[#This Row],[Final 6]]=10,Calificaciones[[#This Row],[Inicial 6]],"")</f>
        <v>9.6</v>
      </c>
      <c r="AD22" s="23">
        <f>MIN(Calificaciones[[#This Row],[Ini 1 real]:[Ini 6 real]])</f>
        <v>9</v>
      </c>
      <c r="AE22" s="23">
        <f t="shared" si="8"/>
        <v>10</v>
      </c>
    </row>
    <row r="23" spans="1:31" x14ac:dyDescent="0.3">
      <c r="A23" s="14">
        <v>1</v>
      </c>
      <c r="B23" t="s">
        <v>276</v>
      </c>
      <c r="C23" t="s">
        <v>277</v>
      </c>
      <c r="D23" t="s">
        <v>83</v>
      </c>
      <c r="E23" s="15" t="s">
        <v>29</v>
      </c>
      <c r="F23" s="23">
        <v>10</v>
      </c>
      <c r="G23" s="23">
        <v>10</v>
      </c>
      <c r="H23" s="23">
        <v>10</v>
      </c>
      <c r="I23" s="23">
        <v>10</v>
      </c>
      <c r="J23" s="23">
        <v>10</v>
      </c>
      <c r="K23" s="23">
        <v>10</v>
      </c>
      <c r="L23" s="23">
        <v>10</v>
      </c>
      <c r="M23" s="23">
        <v>10</v>
      </c>
      <c r="N23" s="23">
        <v>10</v>
      </c>
      <c r="O23" s="23">
        <v>10</v>
      </c>
      <c r="P23" s="17">
        <f t="shared" si="5"/>
        <v>10</v>
      </c>
      <c r="Q23" s="17">
        <f>IF(Calificaciones[[#This Row],[Inicial 6]]=0,0,10)</f>
        <v>10</v>
      </c>
      <c r="R23" s="17">
        <f t="shared" si="6"/>
        <v>60</v>
      </c>
      <c r="S23" s="17">
        <f t="shared" si="7"/>
        <v>60</v>
      </c>
      <c r="T23" t="s">
        <v>58</v>
      </c>
      <c r="U23" t="s">
        <v>59</v>
      </c>
      <c r="V23" t="s">
        <v>35</v>
      </c>
      <c r="W23" t="s">
        <v>22</v>
      </c>
      <c r="X23" s="23">
        <f>IF(Calificaciones[[#This Row],[Final 1]]=10,Calificaciones[[#This Row],[Inicial 1]],"")</f>
        <v>10</v>
      </c>
      <c r="Y23" s="23">
        <f>IF(Calificaciones[[#This Row],[Final 2]]=10,Calificaciones[[#This Row],[Inicial 2]],"")</f>
        <v>10</v>
      </c>
      <c r="Z23" s="23">
        <f>IF(Calificaciones[[#This Row],[Final 3]]=10,Calificaciones[[#This Row],[Inicial 3]],"")</f>
        <v>10</v>
      </c>
      <c r="AA23" s="23">
        <f>IF(Calificaciones[[#This Row],[Final 4]]=10,Calificaciones[[#This Row],[Inicial 4]],"")</f>
        <v>10</v>
      </c>
      <c r="AB23" s="23">
        <f>IF(Calificaciones[[#This Row],[Final 5]]=10,Calificaciones[[#This Row],[Inicial 5]],"")</f>
        <v>10</v>
      </c>
      <c r="AC23" s="23">
        <f>IF(Calificaciones[[#This Row],[Final 6]]=10,Calificaciones[[#This Row],[Inicial 6]],"")</f>
        <v>10</v>
      </c>
      <c r="AD23" s="23">
        <f>MIN(Calificaciones[[#This Row],[Ini 1 real]:[Ini 6 real]])</f>
        <v>10</v>
      </c>
      <c r="AE23" s="23">
        <f t="shared" si="8"/>
        <v>10</v>
      </c>
    </row>
    <row r="24" spans="1:31" x14ac:dyDescent="0.3">
      <c r="A24" s="14">
        <v>1</v>
      </c>
      <c r="B24" t="s">
        <v>278</v>
      </c>
      <c r="C24" t="s">
        <v>279</v>
      </c>
      <c r="D24" t="s">
        <v>85</v>
      </c>
      <c r="E24" s="15" t="s">
        <v>29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3">
        <v>0</v>
      </c>
      <c r="P24" s="17">
        <f t="shared" si="5"/>
        <v>0</v>
      </c>
      <c r="Q24" s="17">
        <f>IF(Calificaciones[[#This Row],[Inicial 6]]=0,0,10)</f>
        <v>0</v>
      </c>
      <c r="R24" s="17">
        <f t="shared" si="6"/>
        <v>0</v>
      </c>
      <c r="S24" s="17">
        <f t="shared" si="7"/>
        <v>0</v>
      </c>
      <c r="T24" t="s">
        <v>33</v>
      </c>
      <c r="U24" t="s">
        <v>34</v>
      </c>
      <c r="V24" t="s">
        <v>35</v>
      </c>
      <c r="W24" t="s">
        <v>22</v>
      </c>
      <c r="X24" s="23" t="str">
        <f>IF(Calificaciones[[#This Row],[Final 1]]=10,Calificaciones[[#This Row],[Inicial 1]],"")</f>
        <v/>
      </c>
      <c r="Y24" s="23" t="str">
        <f>IF(Calificaciones[[#This Row],[Final 2]]=10,Calificaciones[[#This Row],[Inicial 2]],"")</f>
        <v/>
      </c>
      <c r="Z24" s="23" t="str">
        <f>IF(Calificaciones[[#This Row],[Final 3]]=10,Calificaciones[[#This Row],[Inicial 3]],"")</f>
        <v/>
      </c>
      <c r="AA24" s="23" t="str">
        <f>IF(Calificaciones[[#This Row],[Final 4]]=10,Calificaciones[[#This Row],[Inicial 4]],"")</f>
        <v/>
      </c>
      <c r="AB24" s="23" t="str">
        <f>IF(Calificaciones[[#This Row],[Final 5]]=10,Calificaciones[[#This Row],[Inicial 5]],"")</f>
        <v/>
      </c>
      <c r="AC24" s="23" t="str">
        <f>IF(Calificaciones[[#This Row],[Final 6]]=10,Calificaciones[[#This Row],[Inicial 6]],"")</f>
        <v/>
      </c>
      <c r="AD24" s="23">
        <f>MIN(Calificaciones[[#This Row],[Ini 1 real]:[Ini 6 real]])</f>
        <v>0</v>
      </c>
      <c r="AE24" s="23">
        <f t="shared" si="8"/>
        <v>0</v>
      </c>
    </row>
    <row r="25" spans="1:31" x14ac:dyDescent="0.3">
      <c r="A25" s="14">
        <v>1</v>
      </c>
      <c r="B25" t="s">
        <v>280</v>
      </c>
      <c r="C25" t="s">
        <v>281</v>
      </c>
      <c r="D25" t="s">
        <v>88</v>
      </c>
      <c r="E25" s="15" t="s">
        <v>29</v>
      </c>
      <c r="F25" s="23">
        <v>10</v>
      </c>
      <c r="G25" s="23">
        <v>10</v>
      </c>
      <c r="H25" s="23">
        <v>9</v>
      </c>
      <c r="I25" s="23">
        <v>10</v>
      </c>
      <c r="J25" s="23">
        <v>10</v>
      </c>
      <c r="K25" s="23">
        <v>10</v>
      </c>
      <c r="L25" s="23">
        <v>9</v>
      </c>
      <c r="M25" s="23">
        <v>10</v>
      </c>
      <c r="N25" s="23">
        <v>9</v>
      </c>
      <c r="O25" s="23">
        <v>10</v>
      </c>
      <c r="P25" s="17">
        <f t="shared" si="5"/>
        <v>9.4</v>
      </c>
      <c r="Q25" s="17">
        <f>IF(Calificaciones[[#This Row],[Inicial 6]]=0,0,10)</f>
        <v>10</v>
      </c>
      <c r="R25" s="17">
        <f t="shared" si="6"/>
        <v>56.4</v>
      </c>
      <c r="S25" s="17">
        <f t="shared" si="7"/>
        <v>60</v>
      </c>
      <c r="T25" t="s">
        <v>58</v>
      </c>
      <c r="U25" t="s">
        <v>53</v>
      </c>
      <c r="V25" t="s">
        <v>35</v>
      </c>
      <c r="W25" t="s">
        <v>22</v>
      </c>
      <c r="X25" s="23">
        <f>IF(Calificaciones[[#This Row],[Final 1]]=10,Calificaciones[[#This Row],[Inicial 1]],"")</f>
        <v>10</v>
      </c>
      <c r="Y25" s="23">
        <f>IF(Calificaciones[[#This Row],[Final 2]]=10,Calificaciones[[#This Row],[Inicial 2]],"")</f>
        <v>9</v>
      </c>
      <c r="Z25" s="23">
        <f>IF(Calificaciones[[#This Row],[Final 3]]=10,Calificaciones[[#This Row],[Inicial 3]],"")</f>
        <v>10</v>
      </c>
      <c r="AA25" s="23">
        <f>IF(Calificaciones[[#This Row],[Final 4]]=10,Calificaciones[[#This Row],[Inicial 4]],"")</f>
        <v>9</v>
      </c>
      <c r="AB25" s="23">
        <f>IF(Calificaciones[[#This Row],[Final 5]]=10,Calificaciones[[#This Row],[Inicial 5]],"")</f>
        <v>9</v>
      </c>
      <c r="AC25" s="23">
        <f>IF(Calificaciones[[#This Row],[Final 6]]=10,Calificaciones[[#This Row],[Inicial 6]],"")</f>
        <v>9.4</v>
      </c>
      <c r="AD25" s="23">
        <f>MIN(Calificaciones[[#This Row],[Ini 1 real]:[Ini 6 real]])</f>
        <v>9</v>
      </c>
      <c r="AE25" s="23">
        <f t="shared" si="8"/>
        <v>10</v>
      </c>
    </row>
    <row r="26" spans="1:31" x14ac:dyDescent="0.3">
      <c r="A26" s="14">
        <v>1</v>
      </c>
      <c r="B26" t="s">
        <v>282</v>
      </c>
      <c r="C26" t="s">
        <v>283</v>
      </c>
      <c r="D26" t="s">
        <v>90</v>
      </c>
      <c r="E26" s="15" t="s">
        <v>29</v>
      </c>
      <c r="F26" s="23">
        <v>9</v>
      </c>
      <c r="G26" s="23">
        <v>10</v>
      </c>
      <c r="H26" s="23">
        <v>9</v>
      </c>
      <c r="I26" s="23">
        <v>10</v>
      </c>
      <c r="J26" s="23">
        <v>10</v>
      </c>
      <c r="K26" s="23">
        <v>10</v>
      </c>
      <c r="L26" s="23">
        <v>8</v>
      </c>
      <c r="M26" s="23">
        <v>10</v>
      </c>
      <c r="N26" s="23">
        <v>9</v>
      </c>
      <c r="O26" s="23">
        <v>10</v>
      </c>
      <c r="P26" s="17">
        <f t="shared" si="5"/>
        <v>9</v>
      </c>
      <c r="Q26" s="17">
        <f>IF(Calificaciones[[#This Row],[Inicial 6]]=0,0,10)</f>
        <v>10</v>
      </c>
      <c r="R26" s="17">
        <f t="shared" si="6"/>
        <v>54</v>
      </c>
      <c r="S26" s="17">
        <f t="shared" si="7"/>
        <v>60</v>
      </c>
      <c r="T26" t="s">
        <v>33</v>
      </c>
      <c r="U26" t="s">
        <v>34</v>
      </c>
      <c r="V26" t="s">
        <v>42</v>
      </c>
      <c r="W26" t="s">
        <v>22</v>
      </c>
      <c r="X26" s="23">
        <f>IF(Calificaciones[[#This Row],[Final 1]]=10,Calificaciones[[#This Row],[Inicial 1]],"")</f>
        <v>9</v>
      </c>
      <c r="Y26" s="23">
        <f>IF(Calificaciones[[#This Row],[Final 2]]=10,Calificaciones[[#This Row],[Inicial 2]],"")</f>
        <v>9</v>
      </c>
      <c r="Z26" s="23">
        <f>IF(Calificaciones[[#This Row],[Final 3]]=10,Calificaciones[[#This Row],[Inicial 3]],"")</f>
        <v>10</v>
      </c>
      <c r="AA26" s="23">
        <f>IF(Calificaciones[[#This Row],[Final 4]]=10,Calificaciones[[#This Row],[Inicial 4]],"")</f>
        <v>8</v>
      </c>
      <c r="AB26" s="23">
        <f>IF(Calificaciones[[#This Row],[Final 5]]=10,Calificaciones[[#This Row],[Inicial 5]],"")</f>
        <v>9</v>
      </c>
      <c r="AC26" s="23">
        <f>IF(Calificaciones[[#This Row],[Final 6]]=10,Calificaciones[[#This Row],[Inicial 6]],"")</f>
        <v>9</v>
      </c>
      <c r="AD26" s="23">
        <f>MIN(Calificaciones[[#This Row],[Ini 1 real]:[Ini 6 real]])</f>
        <v>8</v>
      </c>
      <c r="AE26" s="23">
        <f t="shared" si="8"/>
        <v>10</v>
      </c>
    </row>
    <row r="27" spans="1:31" x14ac:dyDescent="0.3">
      <c r="A27" s="14">
        <v>1</v>
      </c>
      <c r="B27" t="s">
        <v>284</v>
      </c>
      <c r="C27" t="s">
        <v>285</v>
      </c>
      <c r="D27" t="s">
        <v>92</v>
      </c>
      <c r="E27" s="15" t="s">
        <v>29</v>
      </c>
      <c r="F27" s="23">
        <v>10</v>
      </c>
      <c r="G27" s="23">
        <v>10</v>
      </c>
      <c r="H27" s="23">
        <v>10</v>
      </c>
      <c r="I27" s="23">
        <v>10</v>
      </c>
      <c r="J27" s="23">
        <v>10</v>
      </c>
      <c r="K27" s="23">
        <v>10</v>
      </c>
      <c r="L27" s="23">
        <v>10</v>
      </c>
      <c r="M27" s="23">
        <v>10</v>
      </c>
      <c r="N27" s="23">
        <v>10</v>
      </c>
      <c r="O27" s="23">
        <v>10</v>
      </c>
      <c r="P27" s="17">
        <f t="shared" si="5"/>
        <v>10</v>
      </c>
      <c r="Q27" s="17">
        <f>IF(Calificaciones[[#This Row],[Inicial 6]]=0,0,10)</f>
        <v>10</v>
      </c>
      <c r="R27" s="17">
        <f t="shared" si="6"/>
        <v>60</v>
      </c>
      <c r="S27" s="17">
        <f t="shared" si="7"/>
        <v>60</v>
      </c>
      <c r="T27" t="s">
        <v>58</v>
      </c>
      <c r="U27" t="s">
        <v>41</v>
      </c>
      <c r="V27" t="s">
        <v>42</v>
      </c>
      <c r="W27" t="s">
        <v>22</v>
      </c>
      <c r="X27" s="23">
        <f>IF(Calificaciones[[#This Row],[Final 1]]=10,Calificaciones[[#This Row],[Inicial 1]],"")</f>
        <v>10</v>
      </c>
      <c r="Y27" s="23">
        <f>IF(Calificaciones[[#This Row],[Final 2]]=10,Calificaciones[[#This Row],[Inicial 2]],"")</f>
        <v>10</v>
      </c>
      <c r="Z27" s="23">
        <f>IF(Calificaciones[[#This Row],[Final 3]]=10,Calificaciones[[#This Row],[Inicial 3]],"")</f>
        <v>10</v>
      </c>
      <c r="AA27" s="23">
        <f>IF(Calificaciones[[#This Row],[Final 4]]=10,Calificaciones[[#This Row],[Inicial 4]],"")</f>
        <v>10</v>
      </c>
      <c r="AB27" s="23">
        <f>IF(Calificaciones[[#This Row],[Final 5]]=10,Calificaciones[[#This Row],[Inicial 5]],"")</f>
        <v>10</v>
      </c>
      <c r="AC27" s="23">
        <f>IF(Calificaciones[[#This Row],[Final 6]]=10,Calificaciones[[#This Row],[Inicial 6]],"")</f>
        <v>10</v>
      </c>
      <c r="AD27" s="23">
        <f>MIN(Calificaciones[[#This Row],[Ini 1 real]:[Ini 6 real]])</f>
        <v>10</v>
      </c>
      <c r="AE27" s="23">
        <f t="shared" si="8"/>
        <v>10</v>
      </c>
    </row>
    <row r="28" spans="1:31" x14ac:dyDescent="0.3">
      <c r="A28" s="14">
        <v>1</v>
      </c>
      <c r="B28" t="s">
        <v>286</v>
      </c>
      <c r="C28" t="s">
        <v>287</v>
      </c>
      <c r="D28" t="s">
        <v>94</v>
      </c>
      <c r="E28" s="15" t="s">
        <v>29</v>
      </c>
      <c r="F28" s="23">
        <v>10</v>
      </c>
      <c r="G28" s="23">
        <v>10</v>
      </c>
      <c r="H28" s="23">
        <v>9</v>
      </c>
      <c r="I28" s="23">
        <v>10</v>
      </c>
      <c r="J28" s="23">
        <v>9</v>
      </c>
      <c r="K28" s="23">
        <v>10</v>
      </c>
      <c r="L28" s="23">
        <v>10</v>
      </c>
      <c r="M28" s="23">
        <v>10</v>
      </c>
      <c r="N28" s="23">
        <v>10</v>
      </c>
      <c r="O28" s="23">
        <v>10</v>
      </c>
      <c r="P28" s="17">
        <f t="shared" si="5"/>
        <v>9.6</v>
      </c>
      <c r="Q28" s="17">
        <f>IF(Calificaciones[[#This Row],[Inicial 6]]=0,0,10)</f>
        <v>10</v>
      </c>
      <c r="R28" s="17">
        <f t="shared" si="6"/>
        <v>57.6</v>
      </c>
      <c r="S28" s="17">
        <f t="shared" si="7"/>
        <v>60</v>
      </c>
      <c r="T28" t="s">
        <v>33</v>
      </c>
      <c r="U28" t="s">
        <v>34</v>
      </c>
      <c r="V28" t="s">
        <v>42</v>
      </c>
      <c r="W28" t="s">
        <v>22</v>
      </c>
      <c r="X28" s="23">
        <f>IF(Calificaciones[[#This Row],[Final 1]]=10,Calificaciones[[#This Row],[Inicial 1]],"")</f>
        <v>10</v>
      </c>
      <c r="Y28" s="23">
        <f>IF(Calificaciones[[#This Row],[Final 2]]=10,Calificaciones[[#This Row],[Inicial 2]],"")</f>
        <v>9</v>
      </c>
      <c r="Z28" s="23">
        <f>IF(Calificaciones[[#This Row],[Final 3]]=10,Calificaciones[[#This Row],[Inicial 3]],"")</f>
        <v>9</v>
      </c>
      <c r="AA28" s="23">
        <f>IF(Calificaciones[[#This Row],[Final 4]]=10,Calificaciones[[#This Row],[Inicial 4]],"")</f>
        <v>10</v>
      </c>
      <c r="AB28" s="23">
        <f>IF(Calificaciones[[#This Row],[Final 5]]=10,Calificaciones[[#This Row],[Inicial 5]],"")</f>
        <v>10</v>
      </c>
      <c r="AC28" s="23">
        <f>IF(Calificaciones[[#This Row],[Final 6]]=10,Calificaciones[[#This Row],[Inicial 6]],"")</f>
        <v>9.6</v>
      </c>
      <c r="AD28" s="23">
        <f>MIN(Calificaciones[[#This Row],[Ini 1 real]:[Ini 6 real]])</f>
        <v>9</v>
      </c>
      <c r="AE28" s="23">
        <f t="shared" si="8"/>
        <v>10</v>
      </c>
    </row>
    <row r="29" spans="1:31" x14ac:dyDescent="0.3">
      <c r="A29" s="14">
        <v>1</v>
      </c>
      <c r="B29" t="s">
        <v>288</v>
      </c>
      <c r="C29" t="s">
        <v>289</v>
      </c>
      <c r="D29" t="s">
        <v>96</v>
      </c>
      <c r="E29" s="15" t="s">
        <v>29</v>
      </c>
      <c r="F29" s="23">
        <v>10</v>
      </c>
      <c r="G29" s="23">
        <v>10</v>
      </c>
      <c r="H29" s="23">
        <v>9</v>
      </c>
      <c r="I29" s="23">
        <v>10</v>
      </c>
      <c r="J29" s="23">
        <v>10</v>
      </c>
      <c r="K29" s="23">
        <v>10</v>
      </c>
      <c r="L29" s="23">
        <v>10</v>
      </c>
      <c r="M29" s="23">
        <v>10</v>
      </c>
      <c r="N29" s="23">
        <v>10</v>
      </c>
      <c r="O29" s="23">
        <v>10</v>
      </c>
      <c r="P29" s="17">
        <f t="shared" si="5"/>
        <v>9.8000000000000007</v>
      </c>
      <c r="Q29" s="17">
        <f>IF(Calificaciones[[#This Row],[Inicial 6]]=0,0,10)</f>
        <v>10</v>
      </c>
      <c r="R29" s="17">
        <f t="shared" si="6"/>
        <v>58.8</v>
      </c>
      <c r="S29" s="17">
        <f t="shared" si="7"/>
        <v>60</v>
      </c>
      <c r="T29" t="s">
        <v>33</v>
      </c>
      <c r="U29" t="s">
        <v>34</v>
      </c>
      <c r="V29" t="s">
        <v>35</v>
      </c>
      <c r="W29" t="s">
        <v>22</v>
      </c>
      <c r="X29" s="23">
        <f>IF(Calificaciones[[#This Row],[Final 1]]=10,Calificaciones[[#This Row],[Inicial 1]],"")</f>
        <v>10</v>
      </c>
      <c r="Y29" s="23">
        <f>IF(Calificaciones[[#This Row],[Final 2]]=10,Calificaciones[[#This Row],[Inicial 2]],"")</f>
        <v>9</v>
      </c>
      <c r="Z29" s="23">
        <f>IF(Calificaciones[[#This Row],[Final 3]]=10,Calificaciones[[#This Row],[Inicial 3]],"")</f>
        <v>10</v>
      </c>
      <c r="AA29" s="23">
        <f>IF(Calificaciones[[#This Row],[Final 4]]=10,Calificaciones[[#This Row],[Inicial 4]],"")</f>
        <v>10</v>
      </c>
      <c r="AB29" s="23">
        <f>IF(Calificaciones[[#This Row],[Final 5]]=10,Calificaciones[[#This Row],[Inicial 5]],"")</f>
        <v>10</v>
      </c>
      <c r="AC29" s="23">
        <f>IF(Calificaciones[[#This Row],[Final 6]]=10,Calificaciones[[#This Row],[Inicial 6]],"")</f>
        <v>9.8000000000000007</v>
      </c>
      <c r="AD29" s="23">
        <f>MIN(Calificaciones[[#This Row],[Ini 1 real]:[Ini 6 real]])</f>
        <v>9</v>
      </c>
      <c r="AE29" s="23">
        <f t="shared" si="8"/>
        <v>10</v>
      </c>
    </row>
    <row r="30" spans="1:31" x14ac:dyDescent="0.3">
      <c r="A30" s="14">
        <v>1</v>
      </c>
      <c r="B30" t="s">
        <v>290</v>
      </c>
      <c r="C30" t="s">
        <v>291</v>
      </c>
      <c r="D30" t="s">
        <v>98</v>
      </c>
      <c r="E30" s="15" t="s">
        <v>29</v>
      </c>
      <c r="F30" s="23">
        <v>8</v>
      </c>
      <c r="G30" s="23">
        <v>10</v>
      </c>
      <c r="H30" s="23">
        <v>9</v>
      </c>
      <c r="I30" s="23">
        <v>10</v>
      </c>
      <c r="J30" s="23">
        <v>8</v>
      </c>
      <c r="K30" s="23">
        <v>10</v>
      </c>
      <c r="L30" s="23">
        <v>9</v>
      </c>
      <c r="M30" s="23">
        <v>10</v>
      </c>
      <c r="N30" s="23">
        <v>10</v>
      </c>
      <c r="O30" s="23">
        <v>10</v>
      </c>
      <c r="P30" s="17">
        <f t="shared" si="5"/>
        <v>8.8000000000000007</v>
      </c>
      <c r="Q30" s="17">
        <f>IF(Calificaciones[[#This Row],[Inicial 6]]=0,0,10)</f>
        <v>10</v>
      </c>
      <c r="R30" s="17">
        <f t="shared" si="6"/>
        <v>52.8</v>
      </c>
      <c r="S30" s="17">
        <f t="shared" si="7"/>
        <v>60</v>
      </c>
      <c r="T30" t="s">
        <v>33</v>
      </c>
      <c r="U30" t="s">
        <v>34</v>
      </c>
      <c r="V30" t="s">
        <v>42</v>
      </c>
      <c r="W30" t="s">
        <v>22</v>
      </c>
      <c r="X30" s="23">
        <f>IF(Calificaciones[[#This Row],[Final 1]]=10,Calificaciones[[#This Row],[Inicial 1]],"")</f>
        <v>8</v>
      </c>
      <c r="Y30" s="23">
        <f>IF(Calificaciones[[#This Row],[Final 2]]=10,Calificaciones[[#This Row],[Inicial 2]],"")</f>
        <v>9</v>
      </c>
      <c r="Z30" s="23">
        <f>IF(Calificaciones[[#This Row],[Final 3]]=10,Calificaciones[[#This Row],[Inicial 3]],"")</f>
        <v>8</v>
      </c>
      <c r="AA30" s="23">
        <f>IF(Calificaciones[[#This Row],[Final 4]]=10,Calificaciones[[#This Row],[Inicial 4]],"")</f>
        <v>9</v>
      </c>
      <c r="AB30" s="23">
        <f>IF(Calificaciones[[#This Row],[Final 5]]=10,Calificaciones[[#This Row],[Inicial 5]],"")</f>
        <v>10</v>
      </c>
      <c r="AC30" s="23">
        <f>IF(Calificaciones[[#This Row],[Final 6]]=10,Calificaciones[[#This Row],[Inicial 6]],"")</f>
        <v>8.8000000000000007</v>
      </c>
      <c r="AD30" s="23">
        <f>MIN(Calificaciones[[#This Row],[Ini 1 real]:[Ini 6 real]])</f>
        <v>8</v>
      </c>
      <c r="AE30" s="23">
        <f t="shared" si="8"/>
        <v>10</v>
      </c>
    </row>
    <row r="31" spans="1:31" x14ac:dyDescent="0.3">
      <c r="A31" s="14">
        <v>2</v>
      </c>
      <c r="B31" t="s">
        <v>236</v>
      </c>
      <c r="C31" t="s">
        <v>237</v>
      </c>
      <c r="D31" t="s">
        <v>37</v>
      </c>
      <c r="E31" s="15" t="s">
        <v>292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0</v>
      </c>
      <c r="L31" s="23">
        <v>0</v>
      </c>
      <c r="M31" s="23">
        <v>0</v>
      </c>
      <c r="N31" s="23">
        <v>0</v>
      </c>
      <c r="O31" s="23">
        <v>0</v>
      </c>
      <c r="P31" s="17">
        <v>0</v>
      </c>
      <c r="Q31" s="17">
        <v>0</v>
      </c>
      <c r="R31" s="17">
        <v>0</v>
      </c>
      <c r="S31" s="17">
        <v>0</v>
      </c>
      <c r="T31" t="s">
        <v>33</v>
      </c>
      <c r="U31" t="s">
        <v>34</v>
      </c>
      <c r="V31" t="s">
        <v>35</v>
      </c>
      <c r="W31" t="s">
        <v>22</v>
      </c>
      <c r="X31" s="23" t="str">
        <f>IF(Calificaciones[[#This Row],[Final 1]]=10,Calificaciones[[#This Row],[Inicial 1]],"")</f>
        <v/>
      </c>
      <c r="Y31" s="23" t="str">
        <f>IF(Calificaciones[[#This Row],[Final 2]]=10,Calificaciones[[#This Row],[Inicial 2]],"")</f>
        <v/>
      </c>
      <c r="Z31" s="23" t="str">
        <f>IF(Calificaciones[[#This Row],[Final 3]]=10,Calificaciones[[#This Row],[Inicial 3]],"")</f>
        <v/>
      </c>
      <c r="AA31" s="23" t="str">
        <f>IF(Calificaciones[[#This Row],[Final 4]]=10,Calificaciones[[#This Row],[Inicial 4]],"")</f>
        <v/>
      </c>
      <c r="AB31" s="23" t="str">
        <f>IF(Calificaciones[[#This Row],[Final 5]]=10,Calificaciones[[#This Row],[Inicial 5]],"")</f>
        <v/>
      </c>
      <c r="AC31" s="23" t="str">
        <f>IF(Calificaciones[[#This Row],[Final 6]]=10,Calificaciones[[#This Row],[Inicial 6]],"")</f>
        <v/>
      </c>
      <c r="AD31" s="23">
        <f>MIN(Calificaciones[[#This Row],[Ini 1 real]:[Ini 6 real]])</f>
        <v>0</v>
      </c>
      <c r="AE31" s="23">
        <f t="shared" ref="AE31:AE49" si="9">MAX(Q31,O31,M31,K31,I31,G31)</f>
        <v>0</v>
      </c>
    </row>
    <row r="32" spans="1:31" x14ac:dyDescent="0.3">
      <c r="A32" s="14">
        <v>2</v>
      </c>
      <c r="B32" t="s">
        <v>293</v>
      </c>
      <c r="C32" t="s">
        <v>294</v>
      </c>
      <c r="D32" t="s">
        <v>101</v>
      </c>
      <c r="E32" s="15" t="s">
        <v>295</v>
      </c>
      <c r="F32" s="23">
        <v>0</v>
      </c>
      <c r="G32" s="23">
        <v>0</v>
      </c>
      <c r="H32" s="23">
        <v>0</v>
      </c>
      <c r="I32" s="23">
        <v>0</v>
      </c>
      <c r="J32" s="23">
        <v>0</v>
      </c>
      <c r="K32" s="23">
        <v>0</v>
      </c>
      <c r="L32" s="23">
        <v>0</v>
      </c>
      <c r="M32" s="23">
        <v>0</v>
      </c>
      <c r="N32" s="23">
        <v>0</v>
      </c>
      <c r="O32" s="23">
        <v>0</v>
      </c>
      <c r="P32" s="17">
        <v>8</v>
      </c>
      <c r="Q32" s="17">
        <v>10</v>
      </c>
      <c r="R32" s="17">
        <v>8</v>
      </c>
      <c r="S32" s="17">
        <v>10</v>
      </c>
      <c r="T32" t="s">
        <v>58</v>
      </c>
      <c r="U32" t="s">
        <v>103</v>
      </c>
      <c r="V32" t="s">
        <v>104</v>
      </c>
      <c r="W32" t="s">
        <v>105</v>
      </c>
      <c r="X32" s="23" t="str">
        <f>IF(Calificaciones[[#This Row],[Final 1]]=10,Calificaciones[[#This Row],[Inicial 1]],"")</f>
        <v/>
      </c>
      <c r="Y32" s="23" t="str">
        <f>IF(Calificaciones[[#This Row],[Final 2]]=10,Calificaciones[[#This Row],[Inicial 2]],"")</f>
        <v/>
      </c>
      <c r="Z32" s="23" t="str">
        <f>IF(Calificaciones[[#This Row],[Final 3]]=10,Calificaciones[[#This Row],[Inicial 3]],"")</f>
        <v/>
      </c>
      <c r="AA32" s="23" t="str">
        <f>IF(Calificaciones[[#This Row],[Final 4]]=10,Calificaciones[[#This Row],[Inicial 4]],"")</f>
        <v/>
      </c>
      <c r="AB32" s="23" t="str">
        <f>IF(Calificaciones[[#This Row],[Final 5]]=10,Calificaciones[[#This Row],[Inicial 5]],"")</f>
        <v/>
      </c>
      <c r="AC32" s="23">
        <f>IF(Calificaciones[[#This Row],[Final 6]]=10,Calificaciones[[#This Row],[Inicial 6]],"")</f>
        <v>8</v>
      </c>
      <c r="AD32" s="23">
        <f>MIN(Calificaciones[[#This Row],[Ini 1 real]:[Ini 6 real]])</f>
        <v>8</v>
      </c>
      <c r="AE32" s="23">
        <f t="shared" si="9"/>
        <v>10</v>
      </c>
    </row>
    <row r="33" spans="1:31" x14ac:dyDescent="0.3">
      <c r="A33" s="14">
        <v>2</v>
      </c>
      <c r="B33" t="s">
        <v>296</v>
      </c>
      <c r="C33" t="s">
        <v>297</v>
      </c>
      <c r="D33" t="s">
        <v>107</v>
      </c>
      <c r="E33" s="15" t="s">
        <v>298</v>
      </c>
      <c r="F33" s="23">
        <v>0</v>
      </c>
      <c r="G33" s="23">
        <v>0</v>
      </c>
      <c r="H33" s="23">
        <v>0</v>
      </c>
      <c r="I33" s="23">
        <v>0</v>
      </c>
      <c r="J33" s="23">
        <v>0</v>
      </c>
      <c r="K33" s="23">
        <v>0</v>
      </c>
      <c r="L33" s="23">
        <v>0</v>
      </c>
      <c r="M33" s="23">
        <v>0</v>
      </c>
      <c r="N33" s="23">
        <v>0</v>
      </c>
      <c r="O33" s="23">
        <v>0</v>
      </c>
      <c r="P33" s="17">
        <v>10</v>
      </c>
      <c r="Q33" s="17">
        <v>10</v>
      </c>
      <c r="R33" s="17">
        <v>10</v>
      </c>
      <c r="S33" s="17">
        <v>10</v>
      </c>
      <c r="T33" t="s">
        <v>58</v>
      </c>
      <c r="U33" t="s">
        <v>103</v>
      </c>
      <c r="V33" t="s">
        <v>104</v>
      </c>
      <c r="W33" t="s">
        <v>105</v>
      </c>
      <c r="X33" s="23" t="str">
        <f>IF(Calificaciones[[#This Row],[Final 1]]=10,Calificaciones[[#This Row],[Inicial 1]],"")</f>
        <v/>
      </c>
      <c r="Y33" s="23" t="str">
        <f>IF(Calificaciones[[#This Row],[Final 2]]=10,Calificaciones[[#This Row],[Inicial 2]],"")</f>
        <v/>
      </c>
      <c r="Z33" s="23" t="str">
        <f>IF(Calificaciones[[#This Row],[Final 3]]=10,Calificaciones[[#This Row],[Inicial 3]],"")</f>
        <v/>
      </c>
      <c r="AA33" s="23" t="str">
        <f>IF(Calificaciones[[#This Row],[Final 4]]=10,Calificaciones[[#This Row],[Inicial 4]],"")</f>
        <v/>
      </c>
      <c r="AB33" s="23" t="str">
        <f>IF(Calificaciones[[#This Row],[Final 5]]=10,Calificaciones[[#This Row],[Inicial 5]],"")</f>
        <v/>
      </c>
      <c r="AC33" s="23">
        <f>IF(Calificaciones[[#This Row],[Final 6]]=10,Calificaciones[[#This Row],[Inicial 6]],"")</f>
        <v>10</v>
      </c>
      <c r="AD33" s="23">
        <f>MIN(Calificaciones[[#This Row],[Ini 1 real]:[Ini 6 real]])</f>
        <v>10</v>
      </c>
      <c r="AE33" s="23">
        <f t="shared" si="9"/>
        <v>10</v>
      </c>
    </row>
    <row r="34" spans="1:31" x14ac:dyDescent="0.3">
      <c r="A34" s="14">
        <v>2</v>
      </c>
      <c r="B34" t="s">
        <v>299</v>
      </c>
      <c r="C34" t="s">
        <v>297</v>
      </c>
      <c r="D34" t="s">
        <v>109</v>
      </c>
      <c r="E34" s="15" t="s">
        <v>300</v>
      </c>
      <c r="F34" s="23">
        <v>0</v>
      </c>
      <c r="G34" s="23">
        <v>0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17">
        <v>10</v>
      </c>
      <c r="Q34" s="17">
        <v>10</v>
      </c>
      <c r="R34" s="17">
        <v>10</v>
      </c>
      <c r="S34" s="17">
        <v>10</v>
      </c>
      <c r="T34" t="s">
        <v>58</v>
      </c>
      <c r="U34" t="s">
        <v>53</v>
      </c>
      <c r="V34" t="s">
        <v>42</v>
      </c>
      <c r="W34" t="s">
        <v>105</v>
      </c>
      <c r="X34" s="23" t="str">
        <f>IF(Calificaciones[[#This Row],[Final 1]]=10,Calificaciones[[#This Row],[Inicial 1]],"")</f>
        <v/>
      </c>
      <c r="Y34" s="23" t="str">
        <f>IF(Calificaciones[[#This Row],[Final 2]]=10,Calificaciones[[#This Row],[Inicial 2]],"")</f>
        <v/>
      </c>
      <c r="Z34" s="23" t="str">
        <f>IF(Calificaciones[[#This Row],[Final 3]]=10,Calificaciones[[#This Row],[Inicial 3]],"")</f>
        <v/>
      </c>
      <c r="AA34" s="23" t="str">
        <f>IF(Calificaciones[[#This Row],[Final 4]]=10,Calificaciones[[#This Row],[Inicial 4]],"")</f>
        <v/>
      </c>
      <c r="AB34" s="23" t="str">
        <f>IF(Calificaciones[[#This Row],[Final 5]]=10,Calificaciones[[#This Row],[Inicial 5]],"")</f>
        <v/>
      </c>
      <c r="AC34" s="23">
        <f>IF(Calificaciones[[#This Row],[Final 6]]=10,Calificaciones[[#This Row],[Inicial 6]],"")</f>
        <v>10</v>
      </c>
      <c r="AD34" s="23">
        <f>MIN(Calificaciones[[#This Row],[Ini 1 real]:[Ini 6 real]])</f>
        <v>10</v>
      </c>
      <c r="AE34" s="23">
        <f t="shared" si="9"/>
        <v>10</v>
      </c>
    </row>
    <row r="35" spans="1:31" x14ac:dyDescent="0.3">
      <c r="A35" s="14">
        <v>2</v>
      </c>
      <c r="B35" t="s">
        <v>301</v>
      </c>
      <c r="C35" t="s">
        <v>302</v>
      </c>
      <c r="D35" t="s">
        <v>111</v>
      </c>
      <c r="E35" s="15" t="s">
        <v>303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17">
        <v>10</v>
      </c>
      <c r="Q35" s="17">
        <v>10</v>
      </c>
      <c r="R35" s="17">
        <v>10</v>
      </c>
      <c r="S35" s="17">
        <v>10</v>
      </c>
      <c r="T35" t="s">
        <v>58</v>
      </c>
      <c r="U35" t="s">
        <v>103</v>
      </c>
      <c r="V35" t="s">
        <v>104</v>
      </c>
      <c r="W35" t="s">
        <v>105</v>
      </c>
      <c r="X35" s="23" t="str">
        <f>IF(Calificaciones[[#This Row],[Final 1]]=10,Calificaciones[[#This Row],[Inicial 1]],"")</f>
        <v/>
      </c>
      <c r="Y35" s="23" t="str">
        <f>IF(Calificaciones[[#This Row],[Final 2]]=10,Calificaciones[[#This Row],[Inicial 2]],"")</f>
        <v/>
      </c>
      <c r="Z35" s="23" t="str">
        <f>IF(Calificaciones[[#This Row],[Final 3]]=10,Calificaciones[[#This Row],[Inicial 3]],"")</f>
        <v/>
      </c>
      <c r="AA35" s="23" t="str">
        <f>IF(Calificaciones[[#This Row],[Final 4]]=10,Calificaciones[[#This Row],[Inicial 4]],"")</f>
        <v/>
      </c>
      <c r="AB35" s="23" t="str">
        <f>IF(Calificaciones[[#This Row],[Final 5]]=10,Calificaciones[[#This Row],[Inicial 5]],"")</f>
        <v/>
      </c>
      <c r="AC35" s="23">
        <f>IF(Calificaciones[[#This Row],[Final 6]]=10,Calificaciones[[#This Row],[Inicial 6]],"")</f>
        <v>10</v>
      </c>
      <c r="AD35" s="23">
        <f>MIN(Calificaciones[[#This Row],[Ini 1 real]:[Ini 6 real]])</f>
        <v>10</v>
      </c>
      <c r="AE35" s="23">
        <f t="shared" si="9"/>
        <v>10</v>
      </c>
    </row>
    <row r="36" spans="1:31" x14ac:dyDescent="0.3">
      <c r="A36" s="14">
        <v>2</v>
      </c>
      <c r="B36" t="s">
        <v>304</v>
      </c>
      <c r="C36" t="s">
        <v>305</v>
      </c>
      <c r="D36" t="s">
        <v>113</v>
      </c>
      <c r="E36" s="15" t="s">
        <v>306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17">
        <v>0</v>
      </c>
      <c r="Q36" s="17">
        <v>0</v>
      </c>
      <c r="R36" s="17">
        <v>0</v>
      </c>
      <c r="S36" s="17">
        <v>0</v>
      </c>
      <c r="T36" t="s">
        <v>33</v>
      </c>
      <c r="U36" t="s">
        <v>53</v>
      </c>
      <c r="V36" t="s">
        <v>35</v>
      </c>
      <c r="W36" t="s">
        <v>22</v>
      </c>
      <c r="X36" s="23" t="str">
        <f>IF(Calificaciones[[#This Row],[Final 1]]=10,Calificaciones[[#This Row],[Inicial 1]],"")</f>
        <v/>
      </c>
      <c r="Y36" s="23" t="str">
        <f>IF(Calificaciones[[#This Row],[Final 2]]=10,Calificaciones[[#This Row],[Inicial 2]],"")</f>
        <v/>
      </c>
      <c r="Z36" s="23" t="str">
        <f>IF(Calificaciones[[#This Row],[Final 3]]=10,Calificaciones[[#This Row],[Inicial 3]],"")</f>
        <v/>
      </c>
      <c r="AA36" s="23" t="str">
        <f>IF(Calificaciones[[#This Row],[Final 4]]=10,Calificaciones[[#This Row],[Inicial 4]],"")</f>
        <v/>
      </c>
      <c r="AB36" s="23" t="str">
        <f>IF(Calificaciones[[#This Row],[Final 5]]=10,Calificaciones[[#This Row],[Inicial 5]],"")</f>
        <v/>
      </c>
      <c r="AC36" s="23" t="str">
        <f>IF(Calificaciones[[#This Row],[Final 6]]=10,Calificaciones[[#This Row],[Inicial 6]],"")</f>
        <v/>
      </c>
      <c r="AD36" s="23">
        <f>MIN(Calificaciones[[#This Row],[Ini 1 real]:[Ini 6 real]])</f>
        <v>0</v>
      </c>
      <c r="AE36" s="23">
        <f t="shared" si="9"/>
        <v>0</v>
      </c>
    </row>
    <row r="37" spans="1:31" x14ac:dyDescent="0.3">
      <c r="A37" s="14">
        <v>2</v>
      </c>
      <c r="B37" t="s">
        <v>307</v>
      </c>
      <c r="C37" t="s">
        <v>308</v>
      </c>
      <c r="D37" t="s">
        <v>115</v>
      </c>
      <c r="E37" s="15" t="s">
        <v>309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17">
        <v>10</v>
      </c>
      <c r="Q37" s="17">
        <v>10</v>
      </c>
      <c r="R37" s="17">
        <v>10</v>
      </c>
      <c r="S37" s="17">
        <v>10</v>
      </c>
      <c r="T37" t="s">
        <v>33</v>
      </c>
      <c r="U37" t="s">
        <v>116</v>
      </c>
      <c r="V37" t="s">
        <v>104</v>
      </c>
      <c r="W37" t="s">
        <v>105</v>
      </c>
      <c r="X37" s="23" t="str">
        <f>IF(Calificaciones[[#This Row],[Final 1]]=10,Calificaciones[[#This Row],[Inicial 1]],"")</f>
        <v/>
      </c>
      <c r="Y37" s="23" t="str">
        <f>IF(Calificaciones[[#This Row],[Final 2]]=10,Calificaciones[[#This Row],[Inicial 2]],"")</f>
        <v/>
      </c>
      <c r="Z37" s="23" t="str">
        <f>IF(Calificaciones[[#This Row],[Final 3]]=10,Calificaciones[[#This Row],[Inicial 3]],"")</f>
        <v/>
      </c>
      <c r="AA37" s="23" t="str">
        <f>IF(Calificaciones[[#This Row],[Final 4]]=10,Calificaciones[[#This Row],[Inicial 4]],"")</f>
        <v/>
      </c>
      <c r="AB37" s="23" t="str">
        <f>IF(Calificaciones[[#This Row],[Final 5]]=10,Calificaciones[[#This Row],[Inicial 5]],"")</f>
        <v/>
      </c>
      <c r="AC37" s="23">
        <f>IF(Calificaciones[[#This Row],[Final 6]]=10,Calificaciones[[#This Row],[Inicial 6]],"")</f>
        <v>10</v>
      </c>
      <c r="AD37" s="23">
        <f>MIN(Calificaciones[[#This Row],[Ini 1 real]:[Ini 6 real]])</f>
        <v>10</v>
      </c>
      <c r="AE37" s="23">
        <f t="shared" si="9"/>
        <v>10</v>
      </c>
    </row>
    <row r="38" spans="1:31" x14ac:dyDescent="0.3">
      <c r="A38" s="14">
        <v>2</v>
      </c>
      <c r="B38" t="s">
        <v>310</v>
      </c>
      <c r="C38" t="s">
        <v>311</v>
      </c>
      <c r="D38" t="s">
        <v>118</v>
      </c>
      <c r="E38" s="15" t="s">
        <v>312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17">
        <v>10</v>
      </c>
      <c r="Q38" s="17">
        <v>10</v>
      </c>
      <c r="R38" s="17">
        <v>10</v>
      </c>
      <c r="S38" s="17">
        <v>10</v>
      </c>
      <c r="T38" t="s">
        <v>33</v>
      </c>
      <c r="U38" t="s">
        <v>103</v>
      </c>
      <c r="V38" t="s">
        <v>104</v>
      </c>
      <c r="W38" t="s">
        <v>105</v>
      </c>
      <c r="X38" s="23" t="str">
        <f>IF(Calificaciones[[#This Row],[Final 1]]=10,Calificaciones[[#This Row],[Inicial 1]],"")</f>
        <v/>
      </c>
      <c r="Y38" s="23" t="str">
        <f>IF(Calificaciones[[#This Row],[Final 2]]=10,Calificaciones[[#This Row],[Inicial 2]],"")</f>
        <v/>
      </c>
      <c r="Z38" s="23" t="str">
        <f>IF(Calificaciones[[#This Row],[Final 3]]=10,Calificaciones[[#This Row],[Inicial 3]],"")</f>
        <v/>
      </c>
      <c r="AA38" s="23" t="str">
        <f>IF(Calificaciones[[#This Row],[Final 4]]=10,Calificaciones[[#This Row],[Inicial 4]],"")</f>
        <v/>
      </c>
      <c r="AB38" s="23" t="str">
        <f>IF(Calificaciones[[#This Row],[Final 5]]=10,Calificaciones[[#This Row],[Inicial 5]],"")</f>
        <v/>
      </c>
      <c r="AC38" s="23">
        <f>IF(Calificaciones[[#This Row],[Final 6]]=10,Calificaciones[[#This Row],[Inicial 6]],"")</f>
        <v>10</v>
      </c>
      <c r="AD38" s="23">
        <f>MIN(Calificaciones[[#This Row],[Ini 1 real]:[Ini 6 real]])</f>
        <v>10</v>
      </c>
      <c r="AE38" s="23">
        <f t="shared" si="9"/>
        <v>10</v>
      </c>
    </row>
    <row r="39" spans="1:31" x14ac:dyDescent="0.3">
      <c r="A39" s="14">
        <v>2</v>
      </c>
      <c r="B39" t="s">
        <v>313</v>
      </c>
      <c r="C39" t="s">
        <v>314</v>
      </c>
      <c r="D39" t="s">
        <v>120</v>
      </c>
      <c r="E39" s="15" t="s">
        <v>315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17">
        <v>8</v>
      </c>
      <c r="Q39" s="17">
        <v>10</v>
      </c>
      <c r="R39" s="17">
        <v>8</v>
      </c>
      <c r="S39" s="17">
        <v>10</v>
      </c>
      <c r="T39" t="s">
        <v>58</v>
      </c>
      <c r="U39" t="s">
        <v>116</v>
      </c>
      <c r="V39" t="s">
        <v>104</v>
      </c>
      <c r="W39" t="s">
        <v>105</v>
      </c>
      <c r="X39" s="23" t="str">
        <f>IF(Calificaciones[[#This Row],[Final 1]]=10,Calificaciones[[#This Row],[Inicial 1]],"")</f>
        <v/>
      </c>
      <c r="Y39" s="23" t="str">
        <f>IF(Calificaciones[[#This Row],[Final 2]]=10,Calificaciones[[#This Row],[Inicial 2]],"")</f>
        <v/>
      </c>
      <c r="Z39" s="23" t="str">
        <f>IF(Calificaciones[[#This Row],[Final 3]]=10,Calificaciones[[#This Row],[Inicial 3]],"")</f>
        <v/>
      </c>
      <c r="AA39" s="23" t="str">
        <f>IF(Calificaciones[[#This Row],[Final 4]]=10,Calificaciones[[#This Row],[Inicial 4]],"")</f>
        <v/>
      </c>
      <c r="AB39" s="23" t="str">
        <f>IF(Calificaciones[[#This Row],[Final 5]]=10,Calificaciones[[#This Row],[Inicial 5]],"")</f>
        <v/>
      </c>
      <c r="AC39" s="23">
        <f>IF(Calificaciones[[#This Row],[Final 6]]=10,Calificaciones[[#This Row],[Inicial 6]],"")</f>
        <v>8</v>
      </c>
      <c r="AD39" s="23">
        <f>MIN(Calificaciones[[#This Row],[Ini 1 real]:[Ini 6 real]])</f>
        <v>8</v>
      </c>
      <c r="AE39" s="23">
        <f t="shared" si="9"/>
        <v>10</v>
      </c>
    </row>
    <row r="40" spans="1:31" x14ac:dyDescent="0.3">
      <c r="A40" s="14">
        <v>2</v>
      </c>
      <c r="B40" t="s">
        <v>316</v>
      </c>
      <c r="C40" t="s">
        <v>317</v>
      </c>
      <c r="D40" t="s">
        <v>122</v>
      </c>
      <c r="E40" s="15" t="s">
        <v>318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17">
        <v>8</v>
      </c>
      <c r="Q40" s="17">
        <v>10</v>
      </c>
      <c r="R40" s="17">
        <v>8</v>
      </c>
      <c r="S40" s="17">
        <v>10</v>
      </c>
      <c r="T40" t="s">
        <v>33</v>
      </c>
      <c r="U40" t="s">
        <v>116</v>
      </c>
      <c r="V40" t="s">
        <v>104</v>
      </c>
      <c r="W40" t="s">
        <v>105</v>
      </c>
      <c r="X40" s="23" t="str">
        <f>IF(Calificaciones[[#This Row],[Final 1]]=10,Calificaciones[[#This Row],[Inicial 1]],"")</f>
        <v/>
      </c>
      <c r="Y40" s="23" t="str">
        <f>IF(Calificaciones[[#This Row],[Final 2]]=10,Calificaciones[[#This Row],[Inicial 2]],"")</f>
        <v/>
      </c>
      <c r="Z40" s="23" t="str">
        <f>IF(Calificaciones[[#This Row],[Final 3]]=10,Calificaciones[[#This Row],[Inicial 3]],"")</f>
        <v/>
      </c>
      <c r="AA40" s="23" t="str">
        <f>IF(Calificaciones[[#This Row],[Final 4]]=10,Calificaciones[[#This Row],[Inicial 4]],"")</f>
        <v/>
      </c>
      <c r="AB40" s="23" t="str">
        <f>IF(Calificaciones[[#This Row],[Final 5]]=10,Calificaciones[[#This Row],[Inicial 5]],"")</f>
        <v/>
      </c>
      <c r="AC40" s="23">
        <f>IF(Calificaciones[[#This Row],[Final 6]]=10,Calificaciones[[#This Row],[Inicial 6]],"")</f>
        <v>8</v>
      </c>
      <c r="AD40" s="23">
        <f>MIN(Calificaciones[[#This Row],[Ini 1 real]:[Ini 6 real]])</f>
        <v>8</v>
      </c>
      <c r="AE40" s="23">
        <f t="shared" si="9"/>
        <v>10</v>
      </c>
    </row>
    <row r="41" spans="1:31" x14ac:dyDescent="0.3">
      <c r="A41" s="14">
        <v>2</v>
      </c>
      <c r="B41" t="s">
        <v>319</v>
      </c>
      <c r="C41" t="s">
        <v>317</v>
      </c>
      <c r="D41" t="s">
        <v>124</v>
      </c>
      <c r="E41" s="15" t="s">
        <v>320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</v>
      </c>
      <c r="O41" s="23">
        <v>0</v>
      </c>
      <c r="P41" s="17">
        <v>10</v>
      </c>
      <c r="Q41" s="17">
        <v>10</v>
      </c>
      <c r="R41" s="17">
        <v>10</v>
      </c>
      <c r="S41" s="17">
        <v>10</v>
      </c>
      <c r="T41" t="s">
        <v>58</v>
      </c>
      <c r="U41" t="s">
        <v>103</v>
      </c>
      <c r="V41" t="s">
        <v>104</v>
      </c>
      <c r="W41" t="s">
        <v>105</v>
      </c>
      <c r="X41" s="23" t="str">
        <f>IF(Calificaciones[[#This Row],[Final 1]]=10,Calificaciones[[#This Row],[Inicial 1]],"")</f>
        <v/>
      </c>
      <c r="Y41" s="23" t="str">
        <f>IF(Calificaciones[[#This Row],[Final 2]]=10,Calificaciones[[#This Row],[Inicial 2]],"")</f>
        <v/>
      </c>
      <c r="Z41" s="23" t="str">
        <f>IF(Calificaciones[[#This Row],[Final 3]]=10,Calificaciones[[#This Row],[Inicial 3]],"")</f>
        <v/>
      </c>
      <c r="AA41" s="23" t="str">
        <f>IF(Calificaciones[[#This Row],[Final 4]]=10,Calificaciones[[#This Row],[Inicial 4]],"")</f>
        <v/>
      </c>
      <c r="AB41" s="23" t="str">
        <f>IF(Calificaciones[[#This Row],[Final 5]]=10,Calificaciones[[#This Row],[Inicial 5]],"")</f>
        <v/>
      </c>
      <c r="AC41" s="23">
        <f>IF(Calificaciones[[#This Row],[Final 6]]=10,Calificaciones[[#This Row],[Inicial 6]],"")</f>
        <v>10</v>
      </c>
      <c r="AD41" s="23">
        <f>MIN(Calificaciones[[#This Row],[Ini 1 real]:[Ini 6 real]])</f>
        <v>10</v>
      </c>
      <c r="AE41" s="23">
        <f t="shared" si="9"/>
        <v>10</v>
      </c>
    </row>
    <row r="42" spans="1:31" x14ac:dyDescent="0.3">
      <c r="A42" s="14">
        <v>2</v>
      </c>
      <c r="B42" t="s">
        <v>321</v>
      </c>
      <c r="C42" t="s">
        <v>322</v>
      </c>
      <c r="D42" t="s">
        <v>126</v>
      </c>
      <c r="E42" s="15" t="s">
        <v>323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17">
        <v>10</v>
      </c>
      <c r="Q42" s="17">
        <v>10</v>
      </c>
      <c r="R42" s="17">
        <v>10</v>
      </c>
      <c r="S42" s="17">
        <v>10</v>
      </c>
      <c r="T42" t="s">
        <v>58</v>
      </c>
      <c r="U42" t="s">
        <v>103</v>
      </c>
      <c r="V42" t="s">
        <v>104</v>
      </c>
      <c r="W42" t="s">
        <v>105</v>
      </c>
      <c r="X42" s="23" t="str">
        <f>IF(Calificaciones[[#This Row],[Final 1]]=10,Calificaciones[[#This Row],[Inicial 1]],"")</f>
        <v/>
      </c>
      <c r="Y42" s="23" t="str">
        <f>IF(Calificaciones[[#This Row],[Final 2]]=10,Calificaciones[[#This Row],[Inicial 2]],"")</f>
        <v/>
      </c>
      <c r="Z42" s="23" t="str">
        <f>IF(Calificaciones[[#This Row],[Final 3]]=10,Calificaciones[[#This Row],[Inicial 3]],"")</f>
        <v/>
      </c>
      <c r="AA42" s="23" t="str">
        <f>IF(Calificaciones[[#This Row],[Final 4]]=10,Calificaciones[[#This Row],[Inicial 4]],"")</f>
        <v/>
      </c>
      <c r="AB42" s="23" t="str">
        <f>IF(Calificaciones[[#This Row],[Final 5]]=10,Calificaciones[[#This Row],[Inicial 5]],"")</f>
        <v/>
      </c>
      <c r="AC42" s="23">
        <f>IF(Calificaciones[[#This Row],[Final 6]]=10,Calificaciones[[#This Row],[Inicial 6]],"")</f>
        <v>10</v>
      </c>
      <c r="AD42" s="23">
        <f>MIN(Calificaciones[[#This Row],[Ini 1 real]:[Ini 6 real]])</f>
        <v>10</v>
      </c>
      <c r="AE42" s="23">
        <f t="shared" si="9"/>
        <v>10</v>
      </c>
    </row>
    <row r="43" spans="1:31" x14ac:dyDescent="0.3">
      <c r="A43" s="14">
        <v>2</v>
      </c>
      <c r="B43" t="s">
        <v>324</v>
      </c>
      <c r="C43" t="s">
        <v>325</v>
      </c>
      <c r="D43" t="s">
        <v>128</v>
      </c>
      <c r="E43" s="15" t="s">
        <v>326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17">
        <v>10</v>
      </c>
      <c r="Q43" s="17">
        <v>10</v>
      </c>
      <c r="R43" s="17">
        <v>10</v>
      </c>
      <c r="S43" s="17">
        <v>10</v>
      </c>
      <c r="T43" t="s">
        <v>58</v>
      </c>
      <c r="U43" t="s">
        <v>103</v>
      </c>
      <c r="V43" t="s">
        <v>104</v>
      </c>
      <c r="W43" t="s">
        <v>105</v>
      </c>
      <c r="X43" s="23" t="str">
        <f>IF(Calificaciones[[#This Row],[Final 1]]=10,Calificaciones[[#This Row],[Inicial 1]],"")</f>
        <v/>
      </c>
      <c r="Y43" s="23" t="str">
        <f>IF(Calificaciones[[#This Row],[Final 2]]=10,Calificaciones[[#This Row],[Inicial 2]],"")</f>
        <v/>
      </c>
      <c r="Z43" s="23" t="str">
        <f>IF(Calificaciones[[#This Row],[Final 3]]=10,Calificaciones[[#This Row],[Inicial 3]],"")</f>
        <v/>
      </c>
      <c r="AA43" s="23" t="str">
        <f>IF(Calificaciones[[#This Row],[Final 4]]=10,Calificaciones[[#This Row],[Inicial 4]],"")</f>
        <v/>
      </c>
      <c r="AB43" s="23" t="str">
        <f>IF(Calificaciones[[#This Row],[Final 5]]=10,Calificaciones[[#This Row],[Inicial 5]],"")</f>
        <v/>
      </c>
      <c r="AC43" s="23">
        <f>IF(Calificaciones[[#This Row],[Final 6]]=10,Calificaciones[[#This Row],[Inicial 6]],"")</f>
        <v>10</v>
      </c>
      <c r="AD43" s="23">
        <f>MIN(Calificaciones[[#This Row],[Ini 1 real]:[Ini 6 real]])</f>
        <v>10</v>
      </c>
      <c r="AE43" s="23">
        <f t="shared" si="9"/>
        <v>10</v>
      </c>
    </row>
    <row r="44" spans="1:31" x14ac:dyDescent="0.3">
      <c r="A44" s="14">
        <v>2</v>
      </c>
      <c r="B44" t="s">
        <v>327</v>
      </c>
      <c r="C44" t="s">
        <v>328</v>
      </c>
      <c r="D44" t="s">
        <v>130</v>
      </c>
      <c r="E44" s="15" t="s">
        <v>329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17">
        <v>10</v>
      </c>
      <c r="Q44" s="17">
        <v>10</v>
      </c>
      <c r="R44" s="17">
        <v>10</v>
      </c>
      <c r="S44" s="17">
        <v>10</v>
      </c>
      <c r="T44" t="s">
        <v>58</v>
      </c>
      <c r="U44" t="s">
        <v>103</v>
      </c>
      <c r="V44" t="s">
        <v>104</v>
      </c>
      <c r="W44" t="s">
        <v>105</v>
      </c>
      <c r="X44" s="23" t="str">
        <f>IF(Calificaciones[[#This Row],[Final 1]]=10,Calificaciones[[#This Row],[Inicial 1]],"")</f>
        <v/>
      </c>
      <c r="Y44" s="23" t="str">
        <f>IF(Calificaciones[[#This Row],[Final 2]]=10,Calificaciones[[#This Row],[Inicial 2]],"")</f>
        <v/>
      </c>
      <c r="Z44" s="23" t="str">
        <f>IF(Calificaciones[[#This Row],[Final 3]]=10,Calificaciones[[#This Row],[Inicial 3]],"")</f>
        <v/>
      </c>
      <c r="AA44" s="23" t="str">
        <f>IF(Calificaciones[[#This Row],[Final 4]]=10,Calificaciones[[#This Row],[Inicial 4]],"")</f>
        <v/>
      </c>
      <c r="AB44" s="23" t="str">
        <f>IF(Calificaciones[[#This Row],[Final 5]]=10,Calificaciones[[#This Row],[Inicial 5]],"")</f>
        <v/>
      </c>
      <c r="AC44" s="23">
        <f>IF(Calificaciones[[#This Row],[Final 6]]=10,Calificaciones[[#This Row],[Inicial 6]],"")</f>
        <v>10</v>
      </c>
      <c r="AD44" s="23">
        <f>MIN(Calificaciones[[#This Row],[Ini 1 real]:[Ini 6 real]])</f>
        <v>10</v>
      </c>
      <c r="AE44" s="23">
        <f t="shared" si="9"/>
        <v>10</v>
      </c>
    </row>
    <row r="45" spans="1:31" x14ac:dyDescent="0.3">
      <c r="A45" s="14">
        <v>2</v>
      </c>
      <c r="B45" t="s">
        <v>330</v>
      </c>
      <c r="C45" t="s">
        <v>331</v>
      </c>
      <c r="D45" t="s">
        <v>132</v>
      </c>
      <c r="E45" s="15" t="s">
        <v>332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17">
        <v>10</v>
      </c>
      <c r="Q45" s="17">
        <v>10</v>
      </c>
      <c r="R45" s="17">
        <v>10</v>
      </c>
      <c r="S45" s="17">
        <v>10</v>
      </c>
      <c r="T45" t="s">
        <v>58</v>
      </c>
      <c r="U45" t="s">
        <v>103</v>
      </c>
      <c r="V45" t="s">
        <v>104</v>
      </c>
      <c r="W45" t="s">
        <v>105</v>
      </c>
      <c r="X45" s="23" t="str">
        <f>IF(Calificaciones[[#This Row],[Final 1]]=10,Calificaciones[[#This Row],[Inicial 1]],"")</f>
        <v/>
      </c>
      <c r="Y45" s="23" t="str">
        <f>IF(Calificaciones[[#This Row],[Final 2]]=10,Calificaciones[[#This Row],[Inicial 2]],"")</f>
        <v/>
      </c>
      <c r="Z45" s="23" t="str">
        <f>IF(Calificaciones[[#This Row],[Final 3]]=10,Calificaciones[[#This Row],[Inicial 3]],"")</f>
        <v/>
      </c>
      <c r="AA45" s="23" t="str">
        <f>IF(Calificaciones[[#This Row],[Final 4]]=10,Calificaciones[[#This Row],[Inicial 4]],"")</f>
        <v/>
      </c>
      <c r="AB45" s="23" t="str">
        <f>IF(Calificaciones[[#This Row],[Final 5]]=10,Calificaciones[[#This Row],[Inicial 5]],"")</f>
        <v/>
      </c>
      <c r="AC45" s="23">
        <f>IF(Calificaciones[[#This Row],[Final 6]]=10,Calificaciones[[#This Row],[Inicial 6]],"")</f>
        <v>10</v>
      </c>
      <c r="AD45" s="23">
        <f>MIN(Calificaciones[[#This Row],[Ini 1 real]:[Ini 6 real]])</f>
        <v>10</v>
      </c>
      <c r="AE45" s="23">
        <f t="shared" si="9"/>
        <v>10</v>
      </c>
    </row>
    <row r="46" spans="1:31" x14ac:dyDescent="0.3">
      <c r="A46" s="14">
        <v>2</v>
      </c>
      <c r="B46" t="s">
        <v>333</v>
      </c>
      <c r="C46" t="s">
        <v>334</v>
      </c>
      <c r="D46" t="s">
        <v>134</v>
      </c>
      <c r="E46" s="15" t="s">
        <v>335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17">
        <v>0</v>
      </c>
      <c r="Q46" s="17">
        <v>0</v>
      </c>
      <c r="R46" s="17">
        <v>0</v>
      </c>
      <c r="S46" s="17">
        <v>0</v>
      </c>
      <c r="T46" t="s">
        <v>58</v>
      </c>
      <c r="U46" t="s">
        <v>103</v>
      </c>
      <c r="V46" t="s">
        <v>104</v>
      </c>
      <c r="W46" t="s">
        <v>105</v>
      </c>
      <c r="X46" s="23" t="str">
        <f>IF(Calificaciones[[#This Row],[Final 1]]=10,Calificaciones[[#This Row],[Inicial 1]],"")</f>
        <v/>
      </c>
      <c r="Y46" s="23" t="str">
        <f>IF(Calificaciones[[#This Row],[Final 2]]=10,Calificaciones[[#This Row],[Inicial 2]],"")</f>
        <v/>
      </c>
      <c r="Z46" s="23" t="str">
        <f>IF(Calificaciones[[#This Row],[Final 3]]=10,Calificaciones[[#This Row],[Inicial 3]],"")</f>
        <v/>
      </c>
      <c r="AA46" s="23" t="str">
        <f>IF(Calificaciones[[#This Row],[Final 4]]=10,Calificaciones[[#This Row],[Inicial 4]],"")</f>
        <v/>
      </c>
      <c r="AB46" s="23" t="str">
        <f>IF(Calificaciones[[#This Row],[Final 5]]=10,Calificaciones[[#This Row],[Inicial 5]],"")</f>
        <v/>
      </c>
      <c r="AC46" s="23" t="str">
        <f>IF(Calificaciones[[#This Row],[Final 6]]=10,Calificaciones[[#This Row],[Inicial 6]],"")</f>
        <v/>
      </c>
      <c r="AD46" s="23">
        <f>MIN(Calificaciones[[#This Row],[Ini 1 real]:[Ini 6 real]])</f>
        <v>0</v>
      </c>
      <c r="AE46" s="23">
        <f t="shared" si="9"/>
        <v>0</v>
      </c>
    </row>
    <row r="47" spans="1:31" x14ac:dyDescent="0.3">
      <c r="A47" s="14">
        <v>2</v>
      </c>
      <c r="B47" t="s">
        <v>336</v>
      </c>
      <c r="C47" t="s">
        <v>337</v>
      </c>
      <c r="D47" t="s">
        <v>136</v>
      </c>
      <c r="E47" s="15" t="s">
        <v>338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17">
        <v>10</v>
      </c>
      <c r="Q47" s="17">
        <v>10</v>
      </c>
      <c r="R47" s="17">
        <v>10</v>
      </c>
      <c r="S47" s="17">
        <v>10</v>
      </c>
      <c r="T47" t="s">
        <v>58</v>
      </c>
      <c r="U47" t="s">
        <v>103</v>
      </c>
      <c r="V47" t="s">
        <v>104</v>
      </c>
      <c r="W47" t="s">
        <v>105</v>
      </c>
      <c r="X47" s="23" t="str">
        <f>IF(Calificaciones[[#This Row],[Final 1]]=10,Calificaciones[[#This Row],[Inicial 1]],"")</f>
        <v/>
      </c>
      <c r="Y47" s="23" t="str">
        <f>IF(Calificaciones[[#This Row],[Final 2]]=10,Calificaciones[[#This Row],[Inicial 2]],"")</f>
        <v/>
      </c>
      <c r="Z47" s="23" t="str">
        <f>IF(Calificaciones[[#This Row],[Final 3]]=10,Calificaciones[[#This Row],[Inicial 3]],"")</f>
        <v/>
      </c>
      <c r="AA47" s="23" t="str">
        <f>IF(Calificaciones[[#This Row],[Final 4]]=10,Calificaciones[[#This Row],[Inicial 4]],"")</f>
        <v/>
      </c>
      <c r="AB47" s="23" t="str">
        <f>IF(Calificaciones[[#This Row],[Final 5]]=10,Calificaciones[[#This Row],[Inicial 5]],"")</f>
        <v/>
      </c>
      <c r="AC47" s="23">
        <f>IF(Calificaciones[[#This Row],[Final 6]]=10,Calificaciones[[#This Row],[Inicial 6]],"")</f>
        <v>10</v>
      </c>
      <c r="AD47" s="23">
        <f>MIN(Calificaciones[[#This Row],[Ini 1 real]:[Ini 6 real]])</f>
        <v>10</v>
      </c>
      <c r="AE47" s="23">
        <f t="shared" si="9"/>
        <v>10</v>
      </c>
    </row>
    <row r="48" spans="1:31" x14ac:dyDescent="0.3">
      <c r="A48" s="14">
        <v>2</v>
      </c>
      <c r="B48" t="s">
        <v>339</v>
      </c>
      <c r="C48" t="s">
        <v>340</v>
      </c>
      <c r="D48" t="s">
        <v>138</v>
      </c>
      <c r="E48" s="15" t="s">
        <v>341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17">
        <v>8</v>
      </c>
      <c r="Q48" s="17">
        <v>10</v>
      </c>
      <c r="R48" s="17">
        <v>8</v>
      </c>
      <c r="S48" s="17">
        <v>10</v>
      </c>
      <c r="T48" t="s">
        <v>58</v>
      </c>
      <c r="U48" t="s">
        <v>103</v>
      </c>
      <c r="V48" t="s">
        <v>104</v>
      </c>
      <c r="W48" t="s">
        <v>105</v>
      </c>
      <c r="X48" s="23" t="str">
        <f>IF(Calificaciones[[#This Row],[Final 1]]=10,Calificaciones[[#This Row],[Inicial 1]],"")</f>
        <v/>
      </c>
      <c r="Y48" s="23" t="str">
        <f>IF(Calificaciones[[#This Row],[Final 2]]=10,Calificaciones[[#This Row],[Inicial 2]],"")</f>
        <v/>
      </c>
      <c r="Z48" s="23" t="str">
        <f>IF(Calificaciones[[#This Row],[Final 3]]=10,Calificaciones[[#This Row],[Inicial 3]],"")</f>
        <v/>
      </c>
      <c r="AA48" s="23" t="str">
        <f>IF(Calificaciones[[#This Row],[Final 4]]=10,Calificaciones[[#This Row],[Inicial 4]],"")</f>
        <v/>
      </c>
      <c r="AB48" s="23" t="str">
        <f>IF(Calificaciones[[#This Row],[Final 5]]=10,Calificaciones[[#This Row],[Inicial 5]],"")</f>
        <v/>
      </c>
      <c r="AC48" s="23">
        <f>IF(Calificaciones[[#This Row],[Final 6]]=10,Calificaciones[[#This Row],[Inicial 6]],"")</f>
        <v>8</v>
      </c>
      <c r="AD48" s="23">
        <f>MIN(Calificaciones[[#This Row],[Ini 1 real]:[Ini 6 real]])</f>
        <v>8</v>
      </c>
      <c r="AE48" s="23">
        <f t="shared" si="9"/>
        <v>10</v>
      </c>
    </row>
    <row r="49" spans="1:31" x14ac:dyDescent="0.3">
      <c r="A49" s="14">
        <v>2</v>
      </c>
      <c r="B49" t="s">
        <v>342</v>
      </c>
      <c r="C49" t="s">
        <v>343</v>
      </c>
      <c r="D49" t="s">
        <v>140</v>
      </c>
      <c r="E49" s="15" t="s">
        <v>344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17">
        <v>10</v>
      </c>
      <c r="Q49" s="17">
        <v>10</v>
      </c>
      <c r="R49" s="17">
        <v>10</v>
      </c>
      <c r="S49" s="17">
        <v>10</v>
      </c>
      <c r="T49" t="s">
        <v>58</v>
      </c>
      <c r="U49" t="s">
        <v>103</v>
      </c>
      <c r="V49" t="s">
        <v>104</v>
      </c>
      <c r="W49" t="s">
        <v>105</v>
      </c>
      <c r="X49" s="23" t="str">
        <f>IF(Calificaciones[[#This Row],[Final 1]]=10,Calificaciones[[#This Row],[Inicial 1]],"")</f>
        <v/>
      </c>
      <c r="Y49" s="23" t="str">
        <f>IF(Calificaciones[[#This Row],[Final 2]]=10,Calificaciones[[#This Row],[Inicial 2]],"")</f>
        <v/>
      </c>
      <c r="Z49" s="23" t="str">
        <f>IF(Calificaciones[[#This Row],[Final 3]]=10,Calificaciones[[#This Row],[Inicial 3]],"")</f>
        <v/>
      </c>
      <c r="AA49" s="23" t="str">
        <f>IF(Calificaciones[[#This Row],[Final 4]]=10,Calificaciones[[#This Row],[Inicial 4]],"")</f>
        <v/>
      </c>
      <c r="AB49" s="23" t="str">
        <f>IF(Calificaciones[[#This Row],[Final 5]]=10,Calificaciones[[#This Row],[Inicial 5]],"")</f>
        <v/>
      </c>
      <c r="AC49" s="23">
        <f>IF(Calificaciones[[#This Row],[Final 6]]=10,Calificaciones[[#This Row],[Inicial 6]],"")</f>
        <v>10</v>
      </c>
      <c r="AD49" s="23">
        <f>MIN(Calificaciones[[#This Row],[Ini 1 real]:[Ini 6 real]])</f>
        <v>10</v>
      </c>
      <c r="AE49" s="23">
        <f t="shared" si="9"/>
        <v>10</v>
      </c>
    </row>
    <row r="50" spans="1:31" x14ac:dyDescent="0.3">
      <c r="A50" s="14">
        <v>3</v>
      </c>
      <c r="B50" t="s">
        <v>345</v>
      </c>
      <c r="C50" t="s">
        <v>346</v>
      </c>
      <c r="D50" t="s">
        <v>142</v>
      </c>
      <c r="E50" s="15" t="s">
        <v>347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17">
        <v>0</v>
      </c>
      <c r="Q50" s="17">
        <v>0</v>
      </c>
      <c r="R50" s="17">
        <v>0</v>
      </c>
      <c r="S50" s="17">
        <v>0</v>
      </c>
      <c r="T50" t="s">
        <v>144</v>
      </c>
      <c r="U50" t="s">
        <v>144</v>
      </c>
      <c r="V50" t="s">
        <v>144</v>
      </c>
      <c r="W50" t="s">
        <v>144</v>
      </c>
      <c r="X50" s="23" t="str">
        <f>IF(Calificaciones[[#This Row],[Final 1]]=10,Calificaciones[[#This Row],[Inicial 1]],"")</f>
        <v/>
      </c>
      <c r="Y50" s="23" t="str">
        <f>IF(Calificaciones[[#This Row],[Final 2]]=10,Calificaciones[[#This Row],[Inicial 2]],"")</f>
        <v/>
      </c>
      <c r="Z50" s="23" t="str">
        <f>IF(Calificaciones[[#This Row],[Final 3]]=10,Calificaciones[[#This Row],[Inicial 3]],"")</f>
        <v/>
      </c>
      <c r="AA50" s="23" t="str">
        <f>IF(Calificaciones[[#This Row],[Final 4]]=10,Calificaciones[[#This Row],[Inicial 4]],"")</f>
        <v/>
      </c>
      <c r="AB50" s="23" t="str">
        <f>IF(Calificaciones[[#This Row],[Final 5]]=10,Calificaciones[[#This Row],[Inicial 5]],"")</f>
        <v/>
      </c>
      <c r="AC50" s="23" t="str">
        <f>IF(Calificaciones[[#This Row],[Final 6]]=10,Calificaciones[[#This Row],[Inicial 6]],"")</f>
        <v/>
      </c>
      <c r="AD50" s="23">
        <f>MIN(Calificaciones[[#This Row],[Ini 1 real]:[Ini 6 real]])</f>
        <v>0</v>
      </c>
      <c r="AE50" s="23">
        <f>MAX(Q50,O50,M50,K50,I50,G50)</f>
        <v>0</v>
      </c>
    </row>
    <row r="51" spans="1:31" x14ac:dyDescent="0.3">
      <c r="A51" s="14">
        <v>3</v>
      </c>
      <c r="B51" t="s">
        <v>348</v>
      </c>
      <c r="C51" t="s">
        <v>349</v>
      </c>
      <c r="D51" t="s">
        <v>146</v>
      </c>
      <c r="E51" s="15" t="s">
        <v>350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17">
        <v>0</v>
      </c>
      <c r="Q51" s="17">
        <v>0</v>
      </c>
      <c r="R51" s="17">
        <v>0</v>
      </c>
      <c r="S51" s="17">
        <v>0</v>
      </c>
      <c r="T51" t="s">
        <v>144</v>
      </c>
      <c r="U51" t="s">
        <v>144</v>
      </c>
      <c r="V51" t="s">
        <v>144</v>
      </c>
      <c r="W51" t="s">
        <v>144</v>
      </c>
      <c r="X51" s="23" t="str">
        <f>IF(Calificaciones[[#This Row],[Final 1]]=10,Calificaciones[[#This Row],[Inicial 1]],"")</f>
        <v/>
      </c>
      <c r="Y51" s="23" t="str">
        <f>IF(Calificaciones[[#This Row],[Final 2]]=10,Calificaciones[[#This Row],[Inicial 2]],"")</f>
        <v/>
      </c>
      <c r="Z51" s="23" t="str">
        <f>IF(Calificaciones[[#This Row],[Final 3]]=10,Calificaciones[[#This Row],[Inicial 3]],"")</f>
        <v/>
      </c>
      <c r="AA51" s="23" t="str">
        <f>IF(Calificaciones[[#This Row],[Final 4]]=10,Calificaciones[[#This Row],[Inicial 4]],"")</f>
        <v/>
      </c>
      <c r="AB51" s="23" t="str">
        <f>IF(Calificaciones[[#This Row],[Final 5]]=10,Calificaciones[[#This Row],[Inicial 5]],"")</f>
        <v/>
      </c>
      <c r="AC51" s="23" t="str">
        <f>IF(Calificaciones[[#This Row],[Final 6]]=10,Calificaciones[[#This Row],[Inicial 6]],"")</f>
        <v/>
      </c>
      <c r="AD51" s="23">
        <f>MIN(Calificaciones[[#This Row],[Ini 1 real]:[Ini 6 real]])</f>
        <v>0</v>
      </c>
      <c r="AE51" s="23">
        <f t="shared" ref="AE51:AE82" si="10">MAX(Q51,O51,M51,K51,I51,G51)</f>
        <v>0</v>
      </c>
    </row>
    <row r="52" spans="1:31" x14ac:dyDescent="0.3">
      <c r="A52" s="14">
        <v>3</v>
      </c>
      <c r="B52" t="s">
        <v>351</v>
      </c>
      <c r="C52" t="s">
        <v>352</v>
      </c>
      <c r="D52" t="s">
        <v>148</v>
      </c>
      <c r="E52" s="15" t="s">
        <v>353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17">
        <v>0</v>
      </c>
      <c r="Q52" s="17">
        <v>0</v>
      </c>
      <c r="R52" s="17">
        <v>0</v>
      </c>
      <c r="S52" s="17">
        <v>0</v>
      </c>
      <c r="T52" t="s">
        <v>144</v>
      </c>
      <c r="U52" t="s">
        <v>144</v>
      </c>
      <c r="V52" t="s">
        <v>144</v>
      </c>
      <c r="W52" t="s">
        <v>144</v>
      </c>
      <c r="X52" s="23" t="str">
        <f>IF(Calificaciones[[#This Row],[Final 1]]=10,Calificaciones[[#This Row],[Inicial 1]],"")</f>
        <v/>
      </c>
      <c r="Y52" s="23" t="str">
        <f>IF(Calificaciones[[#This Row],[Final 2]]=10,Calificaciones[[#This Row],[Inicial 2]],"")</f>
        <v/>
      </c>
      <c r="Z52" s="23" t="str">
        <f>IF(Calificaciones[[#This Row],[Final 3]]=10,Calificaciones[[#This Row],[Inicial 3]],"")</f>
        <v/>
      </c>
      <c r="AA52" s="23" t="str">
        <f>IF(Calificaciones[[#This Row],[Final 4]]=10,Calificaciones[[#This Row],[Inicial 4]],"")</f>
        <v/>
      </c>
      <c r="AB52" s="23" t="str">
        <f>IF(Calificaciones[[#This Row],[Final 5]]=10,Calificaciones[[#This Row],[Inicial 5]],"")</f>
        <v/>
      </c>
      <c r="AC52" s="23" t="str">
        <f>IF(Calificaciones[[#This Row],[Final 6]]=10,Calificaciones[[#This Row],[Inicial 6]],"")</f>
        <v/>
      </c>
      <c r="AD52" s="23">
        <f>MIN(Calificaciones[[#This Row],[Ini 1 real]:[Ini 6 real]])</f>
        <v>0</v>
      </c>
      <c r="AE52" s="23">
        <f t="shared" si="10"/>
        <v>0</v>
      </c>
    </row>
    <row r="53" spans="1:31" x14ac:dyDescent="0.3">
      <c r="A53" s="14">
        <v>3</v>
      </c>
      <c r="B53" t="s">
        <v>354</v>
      </c>
      <c r="C53" t="s">
        <v>355</v>
      </c>
      <c r="D53" t="s">
        <v>37</v>
      </c>
      <c r="E53" s="15" t="s">
        <v>292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17">
        <v>0</v>
      </c>
      <c r="Q53" s="17">
        <v>0</v>
      </c>
      <c r="R53" s="17">
        <v>0</v>
      </c>
      <c r="S53" s="17">
        <v>0</v>
      </c>
      <c r="T53" t="s">
        <v>144</v>
      </c>
      <c r="U53" t="s">
        <v>144</v>
      </c>
      <c r="V53" t="s">
        <v>144</v>
      </c>
      <c r="W53" t="s">
        <v>144</v>
      </c>
      <c r="X53" s="23" t="str">
        <f>IF(Calificaciones[[#This Row],[Final 1]]=10,Calificaciones[[#This Row],[Inicial 1]],"")</f>
        <v/>
      </c>
      <c r="Y53" s="23" t="str">
        <f>IF(Calificaciones[[#This Row],[Final 2]]=10,Calificaciones[[#This Row],[Inicial 2]],"")</f>
        <v/>
      </c>
      <c r="Z53" s="23" t="str">
        <f>IF(Calificaciones[[#This Row],[Final 3]]=10,Calificaciones[[#This Row],[Inicial 3]],"")</f>
        <v/>
      </c>
      <c r="AA53" s="23" t="str">
        <f>IF(Calificaciones[[#This Row],[Final 4]]=10,Calificaciones[[#This Row],[Inicial 4]],"")</f>
        <v/>
      </c>
      <c r="AB53" s="23" t="str">
        <f>IF(Calificaciones[[#This Row],[Final 5]]=10,Calificaciones[[#This Row],[Inicial 5]],"")</f>
        <v/>
      </c>
      <c r="AC53" s="23" t="str">
        <f>IF(Calificaciones[[#This Row],[Final 6]]=10,Calificaciones[[#This Row],[Inicial 6]],"")</f>
        <v/>
      </c>
      <c r="AD53" s="23">
        <f>MIN(Calificaciones[[#This Row],[Ini 1 real]:[Ini 6 real]])</f>
        <v>0</v>
      </c>
      <c r="AE53" s="23">
        <f t="shared" si="10"/>
        <v>0</v>
      </c>
    </row>
    <row r="54" spans="1:31" x14ac:dyDescent="0.3">
      <c r="A54" s="14">
        <v>3</v>
      </c>
      <c r="B54" t="s">
        <v>356</v>
      </c>
      <c r="C54" t="s">
        <v>237</v>
      </c>
      <c r="D54" t="s">
        <v>37</v>
      </c>
      <c r="E54" s="15" t="s">
        <v>357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17">
        <v>0</v>
      </c>
      <c r="Q54" s="17">
        <v>0</v>
      </c>
      <c r="R54" s="17">
        <v>0</v>
      </c>
      <c r="S54" s="17">
        <v>0</v>
      </c>
      <c r="T54" t="s">
        <v>144</v>
      </c>
      <c r="U54" t="s">
        <v>144</v>
      </c>
      <c r="V54" t="s">
        <v>144</v>
      </c>
      <c r="W54" t="s">
        <v>144</v>
      </c>
      <c r="X54" s="23" t="str">
        <f>IF(Calificaciones[[#This Row],[Final 1]]=10,Calificaciones[[#This Row],[Inicial 1]],"")</f>
        <v/>
      </c>
      <c r="Y54" s="23" t="str">
        <f>IF(Calificaciones[[#This Row],[Final 2]]=10,Calificaciones[[#This Row],[Inicial 2]],"")</f>
        <v/>
      </c>
      <c r="Z54" s="23" t="str">
        <f>IF(Calificaciones[[#This Row],[Final 3]]=10,Calificaciones[[#This Row],[Inicial 3]],"")</f>
        <v/>
      </c>
      <c r="AA54" s="23" t="str">
        <f>IF(Calificaciones[[#This Row],[Final 4]]=10,Calificaciones[[#This Row],[Inicial 4]],"")</f>
        <v/>
      </c>
      <c r="AB54" s="23" t="str">
        <f>IF(Calificaciones[[#This Row],[Final 5]]=10,Calificaciones[[#This Row],[Inicial 5]],"")</f>
        <v/>
      </c>
      <c r="AC54" s="23" t="str">
        <f>IF(Calificaciones[[#This Row],[Final 6]]=10,Calificaciones[[#This Row],[Inicial 6]],"")</f>
        <v/>
      </c>
      <c r="AD54" s="23">
        <f>MIN(Calificaciones[[#This Row],[Ini 1 real]:[Ini 6 real]])</f>
        <v>0</v>
      </c>
      <c r="AE54" s="23">
        <f t="shared" si="10"/>
        <v>0</v>
      </c>
    </row>
    <row r="55" spans="1:31" x14ac:dyDescent="0.3">
      <c r="A55" s="14">
        <v>3</v>
      </c>
      <c r="B55" t="s">
        <v>358</v>
      </c>
      <c r="C55" t="s">
        <v>359</v>
      </c>
      <c r="D55" t="s">
        <v>155</v>
      </c>
      <c r="E55" s="15" t="s">
        <v>360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17">
        <v>0</v>
      </c>
      <c r="Q55" s="17">
        <v>0</v>
      </c>
      <c r="R55" s="17">
        <v>0</v>
      </c>
      <c r="S55" s="17">
        <v>0</v>
      </c>
      <c r="T55" t="s">
        <v>144</v>
      </c>
      <c r="U55" t="s">
        <v>144</v>
      </c>
      <c r="V55" t="s">
        <v>144</v>
      </c>
      <c r="W55" t="s">
        <v>144</v>
      </c>
      <c r="X55" s="23" t="str">
        <f>IF(Calificaciones[[#This Row],[Final 1]]=10,Calificaciones[[#This Row],[Inicial 1]],"")</f>
        <v/>
      </c>
      <c r="Y55" s="23" t="str">
        <f>IF(Calificaciones[[#This Row],[Final 2]]=10,Calificaciones[[#This Row],[Inicial 2]],"")</f>
        <v/>
      </c>
      <c r="Z55" s="23" t="str">
        <f>IF(Calificaciones[[#This Row],[Final 3]]=10,Calificaciones[[#This Row],[Inicial 3]],"")</f>
        <v/>
      </c>
      <c r="AA55" s="23" t="str">
        <f>IF(Calificaciones[[#This Row],[Final 4]]=10,Calificaciones[[#This Row],[Inicial 4]],"")</f>
        <v/>
      </c>
      <c r="AB55" s="23" t="str">
        <f>IF(Calificaciones[[#This Row],[Final 5]]=10,Calificaciones[[#This Row],[Inicial 5]],"")</f>
        <v/>
      </c>
      <c r="AC55" s="23" t="str">
        <f>IF(Calificaciones[[#This Row],[Final 6]]=10,Calificaciones[[#This Row],[Inicial 6]],"")</f>
        <v/>
      </c>
      <c r="AD55" s="23">
        <f>MIN(Calificaciones[[#This Row],[Ini 1 real]:[Ini 6 real]])</f>
        <v>0</v>
      </c>
      <c r="AE55" s="23">
        <f t="shared" si="10"/>
        <v>0</v>
      </c>
    </row>
    <row r="56" spans="1:31" x14ac:dyDescent="0.3">
      <c r="A56" s="14">
        <v>3</v>
      </c>
      <c r="B56" t="s">
        <v>361</v>
      </c>
      <c r="C56" t="s">
        <v>362</v>
      </c>
      <c r="D56" t="s">
        <v>157</v>
      </c>
      <c r="E56" s="15" t="s">
        <v>363</v>
      </c>
      <c r="F56" s="23">
        <v>9</v>
      </c>
      <c r="G56" s="23">
        <v>10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17">
        <v>0</v>
      </c>
      <c r="Q56" s="17">
        <v>0</v>
      </c>
      <c r="R56" s="17">
        <v>9</v>
      </c>
      <c r="S56" s="17">
        <v>10</v>
      </c>
      <c r="T56" t="s">
        <v>144</v>
      </c>
      <c r="U56" t="s">
        <v>144</v>
      </c>
      <c r="V56" t="s">
        <v>144</v>
      </c>
      <c r="W56" t="s">
        <v>144</v>
      </c>
      <c r="X56" s="23">
        <f>IF(Calificaciones[[#This Row],[Final 1]]=10,Calificaciones[[#This Row],[Inicial 1]],"")</f>
        <v>9</v>
      </c>
      <c r="Y56" s="23" t="str">
        <f>IF(Calificaciones[[#This Row],[Final 2]]=10,Calificaciones[[#This Row],[Inicial 2]],"")</f>
        <v/>
      </c>
      <c r="Z56" s="23" t="str">
        <f>IF(Calificaciones[[#This Row],[Final 3]]=10,Calificaciones[[#This Row],[Inicial 3]],"")</f>
        <v/>
      </c>
      <c r="AA56" s="23" t="str">
        <f>IF(Calificaciones[[#This Row],[Final 4]]=10,Calificaciones[[#This Row],[Inicial 4]],"")</f>
        <v/>
      </c>
      <c r="AB56" s="23" t="str">
        <f>IF(Calificaciones[[#This Row],[Final 5]]=10,Calificaciones[[#This Row],[Inicial 5]],"")</f>
        <v/>
      </c>
      <c r="AC56" s="23" t="str">
        <f>IF(Calificaciones[[#This Row],[Final 6]]=10,Calificaciones[[#This Row],[Inicial 6]],"")</f>
        <v/>
      </c>
      <c r="AD56" s="23">
        <f>MIN(Calificaciones[[#This Row],[Ini 1 real]:[Ini 6 real]])</f>
        <v>9</v>
      </c>
      <c r="AE56" s="23">
        <f t="shared" si="10"/>
        <v>10</v>
      </c>
    </row>
    <row r="57" spans="1:31" x14ac:dyDescent="0.3">
      <c r="A57" s="14">
        <v>3</v>
      </c>
      <c r="B57" t="s">
        <v>364</v>
      </c>
      <c r="C57" t="s">
        <v>365</v>
      </c>
      <c r="D57" t="s">
        <v>159</v>
      </c>
      <c r="E57" s="15" t="s">
        <v>366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17">
        <v>0</v>
      </c>
      <c r="Q57" s="17">
        <v>0</v>
      </c>
      <c r="R57" s="17">
        <v>0</v>
      </c>
      <c r="S57" s="17">
        <v>0</v>
      </c>
      <c r="T57" t="s">
        <v>144</v>
      </c>
      <c r="U57" t="s">
        <v>144</v>
      </c>
      <c r="V57" t="s">
        <v>144</v>
      </c>
      <c r="W57" t="s">
        <v>144</v>
      </c>
      <c r="X57" s="23" t="str">
        <f>IF(Calificaciones[[#This Row],[Final 1]]=10,Calificaciones[[#This Row],[Inicial 1]],"")</f>
        <v/>
      </c>
      <c r="Y57" s="23" t="str">
        <f>IF(Calificaciones[[#This Row],[Final 2]]=10,Calificaciones[[#This Row],[Inicial 2]],"")</f>
        <v/>
      </c>
      <c r="Z57" s="23" t="str">
        <f>IF(Calificaciones[[#This Row],[Final 3]]=10,Calificaciones[[#This Row],[Inicial 3]],"")</f>
        <v/>
      </c>
      <c r="AA57" s="23" t="str">
        <f>IF(Calificaciones[[#This Row],[Final 4]]=10,Calificaciones[[#This Row],[Inicial 4]],"")</f>
        <v/>
      </c>
      <c r="AB57" s="23" t="str">
        <f>IF(Calificaciones[[#This Row],[Final 5]]=10,Calificaciones[[#This Row],[Inicial 5]],"")</f>
        <v/>
      </c>
      <c r="AC57" s="23" t="str">
        <f>IF(Calificaciones[[#This Row],[Final 6]]=10,Calificaciones[[#This Row],[Inicial 6]],"")</f>
        <v/>
      </c>
      <c r="AD57" s="23">
        <f>MIN(Calificaciones[[#This Row],[Ini 1 real]:[Ini 6 real]])</f>
        <v>0</v>
      </c>
      <c r="AE57" s="23">
        <f t="shared" si="10"/>
        <v>0</v>
      </c>
    </row>
    <row r="58" spans="1:31" x14ac:dyDescent="0.3">
      <c r="A58" s="14">
        <v>3</v>
      </c>
      <c r="B58" t="s">
        <v>367</v>
      </c>
      <c r="C58" t="s">
        <v>368</v>
      </c>
      <c r="D58" t="s">
        <v>161</v>
      </c>
      <c r="E58" s="15" t="s">
        <v>369</v>
      </c>
      <c r="F58" s="23">
        <v>0</v>
      </c>
      <c r="G58" s="23">
        <v>0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3">
        <v>0</v>
      </c>
      <c r="P58" s="17">
        <v>0</v>
      </c>
      <c r="Q58" s="17">
        <v>0</v>
      </c>
      <c r="R58" s="17">
        <v>0</v>
      </c>
      <c r="S58" s="17">
        <v>0</v>
      </c>
      <c r="T58" t="s">
        <v>144</v>
      </c>
      <c r="U58" t="s">
        <v>144</v>
      </c>
      <c r="V58" t="s">
        <v>144</v>
      </c>
      <c r="W58" t="s">
        <v>144</v>
      </c>
      <c r="X58" s="23" t="str">
        <f>IF(Calificaciones[[#This Row],[Final 1]]=10,Calificaciones[[#This Row],[Inicial 1]],"")</f>
        <v/>
      </c>
      <c r="Y58" s="23" t="str">
        <f>IF(Calificaciones[[#This Row],[Final 2]]=10,Calificaciones[[#This Row],[Inicial 2]],"")</f>
        <v/>
      </c>
      <c r="Z58" s="23" t="str">
        <f>IF(Calificaciones[[#This Row],[Final 3]]=10,Calificaciones[[#This Row],[Inicial 3]],"")</f>
        <v/>
      </c>
      <c r="AA58" s="23" t="str">
        <f>IF(Calificaciones[[#This Row],[Final 4]]=10,Calificaciones[[#This Row],[Inicial 4]],"")</f>
        <v/>
      </c>
      <c r="AB58" s="23" t="str">
        <f>IF(Calificaciones[[#This Row],[Final 5]]=10,Calificaciones[[#This Row],[Inicial 5]],"")</f>
        <v/>
      </c>
      <c r="AC58" s="23" t="str">
        <f>IF(Calificaciones[[#This Row],[Final 6]]=10,Calificaciones[[#This Row],[Inicial 6]],"")</f>
        <v/>
      </c>
      <c r="AD58" s="23">
        <f>MIN(Calificaciones[[#This Row],[Ini 1 real]:[Ini 6 real]])</f>
        <v>0</v>
      </c>
      <c r="AE58" s="23">
        <f t="shared" si="10"/>
        <v>0</v>
      </c>
    </row>
    <row r="59" spans="1:31" x14ac:dyDescent="0.3">
      <c r="A59" s="14">
        <v>3</v>
      </c>
      <c r="B59" t="s">
        <v>370</v>
      </c>
      <c r="C59" t="s">
        <v>371</v>
      </c>
      <c r="D59" t="s">
        <v>163</v>
      </c>
      <c r="E59" s="15" t="s">
        <v>372</v>
      </c>
      <c r="F59" s="23">
        <v>9</v>
      </c>
      <c r="G59" s="23">
        <v>10</v>
      </c>
      <c r="H59" s="23">
        <v>9</v>
      </c>
      <c r="I59" s="23">
        <v>10</v>
      </c>
      <c r="J59" s="23">
        <v>6</v>
      </c>
      <c r="K59" s="23">
        <v>10</v>
      </c>
      <c r="L59" s="23">
        <v>8.18</v>
      </c>
      <c r="M59" s="23">
        <v>10</v>
      </c>
      <c r="N59" s="23">
        <v>6</v>
      </c>
      <c r="O59" s="23">
        <v>10</v>
      </c>
      <c r="P59" s="17">
        <v>8</v>
      </c>
      <c r="Q59" s="17">
        <v>10</v>
      </c>
      <c r="R59" s="17">
        <v>46.18</v>
      </c>
      <c r="S59" s="17">
        <v>60</v>
      </c>
      <c r="T59" t="s">
        <v>33</v>
      </c>
      <c r="U59" t="s">
        <v>34</v>
      </c>
      <c r="V59" t="s">
        <v>42</v>
      </c>
      <c r="W59" t="s">
        <v>105</v>
      </c>
      <c r="X59" s="23">
        <f>IF(Calificaciones[[#This Row],[Final 1]]=10,Calificaciones[[#This Row],[Inicial 1]],"")</f>
        <v>9</v>
      </c>
      <c r="Y59" s="23">
        <f>IF(Calificaciones[[#This Row],[Final 2]]=10,Calificaciones[[#This Row],[Inicial 2]],"")</f>
        <v>9</v>
      </c>
      <c r="Z59" s="23">
        <f>IF(Calificaciones[[#This Row],[Final 3]]=10,Calificaciones[[#This Row],[Inicial 3]],"")</f>
        <v>6</v>
      </c>
      <c r="AA59" s="23">
        <f>IF(Calificaciones[[#This Row],[Final 4]]=10,Calificaciones[[#This Row],[Inicial 4]],"")</f>
        <v>8.18</v>
      </c>
      <c r="AB59" s="23">
        <f>IF(Calificaciones[[#This Row],[Final 5]]=10,Calificaciones[[#This Row],[Inicial 5]],"")</f>
        <v>6</v>
      </c>
      <c r="AC59" s="23">
        <f>IF(Calificaciones[[#This Row],[Final 6]]=10,Calificaciones[[#This Row],[Inicial 6]],"")</f>
        <v>8</v>
      </c>
      <c r="AD59" s="23">
        <f>MIN(Calificaciones[[#This Row],[Ini 1 real]:[Ini 6 real]])</f>
        <v>6</v>
      </c>
      <c r="AE59" s="23">
        <f t="shared" si="10"/>
        <v>10</v>
      </c>
    </row>
    <row r="60" spans="1:31" x14ac:dyDescent="0.3">
      <c r="A60" s="14">
        <v>3</v>
      </c>
      <c r="B60" t="s">
        <v>373</v>
      </c>
      <c r="C60" t="s">
        <v>374</v>
      </c>
      <c r="D60" t="s">
        <v>165</v>
      </c>
      <c r="E60" s="15" t="s">
        <v>375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0</v>
      </c>
      <c r="P60" s="17">
        <v>0</v>
      </c>
      <c r="Q60" s="17">
        <v>0</v>
      </c>
      <c r="R60" s="17">
        <v>0</v>
      </c>
      <c r="S60" s="17">
        <v>0</v>
      </c>
      <c r="T60" t="s">
        <v>33</v>
      </c>
      <c r="U60" t="s">
        <v>53</v>
      </c>
      <c r="V60" t="s">
        <v>42</v>
      </c>
      <c r="W60" t="s">
        <v>22</v>
      </c>
      <c r="X60" s="23" t="str">
        <f>IF(Calificaciones[[#This Row],[Final 1]]=10,Calificaciones[[#This Row],[Inicial 1]],"")</f>
        <v/>
      </c>
      <c r="Y60" s="23" t="str">
        <f>IF(Calificaciones[[#This Row],[Final 2]]=10,Calificaciones[[#This Row],[Inicial 2]],"")</f>
        <v/>
      </c>
      <c r="Z60" s="23" t="str">
        <f>IF(Calificaciones[[#This Row],[Final 3]]=10,Calificaciones[[#This Row],[Inicial 3]],"")</f>
        <v/>
      </c>
      <c r="AA60" s="23" t="str">
        <f>IF(Calificaciones[[#This Row],[Final 4]]=10,Calificaciones[[#This Row],[Inicial 4]],"")</f>
        <v/>
      </c>
      <c r="AB60" s="23" t="str">
        <f>IF(Calificaciones[[#This Row],[Final 5]]=10,Calificaciones[[#This Row],[Inicial 5]],"")</f>
        <v/>
      </c>
      <c r="AC60" s="23" t="str">
        <f>IF(Calificaciones[[#This Row],[Final 6]]=10,Calificaciones[[#This Row],[Inicial 6]],"")</f>
        <v/>
      </c>
      <c r="AD60" s="23">
        <f>MIN(Calificaciones[[#This Row],[Ini 1 real]:[Ini 6 real]])</f>
        <v>0</v>
      </c>
      <c r="AE60" s="23">
        <f t="shared" si="10"/>
        <v>0</v>
      </c>
    </row>
    <row r="61" spans="1:31" x14ac:dyDescent="0.3">
      <c r="A61" s="14">
        <v>3</v>
      </c>
      <c r="B61" t="s">
        <v>376</v>
      </c>
      <c r="C61" t="s">
        <v>377</v>
      </c>
      <c r="D61" t="s">
        <v>167</v>
      </c>
      <c r="E61" s="15" t="s">
        <v>378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0</v>
      </c>
      <c r="M61" s="23">
        <v>0</v>
      </c>
      <c r="N61" s="23">
        <v>0</v>
      </c>
      <c r="O61" s="23">
        <v>0</v>
      </c>
      <c r="P61" s="17">
        <v>0</v>
      </c>
      <c r="Q61" s="17">
        <v>0</v>
      </c>
      <c r="R61" s="17">
        <v>0</v>
      </c>
      <c r="S61" s="17">
        <v>0</v>
      </c>
      <c r="T61" t="s">
        <v>144</v>
      </c>
      <c r="U61" t="s">
        <v>144</v>
      </c>
      <c r="V61" t="s">
        <v>144</v>
      </c>
      <c r="W61" t="s">
        <v>144</v>
      </c>
      <c r="X61" s="23" t="str">
        <f>IF(Calificaciones[[#This Row],[Final 1]]=10,Calificaciones[[#This Row],[Inicial 1]],"")</f>
        <v/>
      </c>
      <c r="Y61" s="23" t="str">
        <f>IF(Calificaciones[[#This Row],[Final 2]]=10,Calificaciones[[#This Row],[Inicial 2]],"")</f>
        <v/>
      </c>
      <c r="Z61" s="23" t="str">
        <f>IF(Calificaciones[[#This Row],[Final 3]]=10,Calificaciones[[#This Row],[Inicial 3]],"")</f>
        <v/>
      </c>
      <c r="AA61" s="23" t="str">
        <f>IF(Calificaciones[[#This Row],[Final 4]]=10,Calificaciones[[#This Row],[Inicial 4]],"")</f>
        <v/>
      </c>
      <c r="AB61" s="23" t="str">
        <f>IF(Calificaciones[[#This Row],[Final 5]]=10,Calificaciones[[#This Row],[Inicial 5]],"")</f>
        <v/>
      </c>
      <c r="AC61" s="23" t="str">
        <f>IF(Calificaciones[[#This Row],[Final 6]]=10,Calificaciones[[#This Row],[Inicial 6]],"")</f>
        <v/>
      </c>
      <c r="AD61" s="23">
        <f>MIN(Calificaciones[[#This Row],[Ini 1 real]:[Ini 6 real]])</f>
        <v>0</v>
      </c>
      <c r="AE61" s="23">
        <f t="shared" si="10"/>
        <v>0</v>
      </c>
    </row>
    <row r="62" spans="1:31" x14ac:dyDescent="0.3">
      <c r="A62" s="14">
        <v>3</v>
      </c>
      <c r="B62" t="s">
        <v>379</v>
      </c>
      <c r="C62" t="s">
        <v>380</v>
      </c>
      <c r="D62" t="s">
        <v>169</v>
      </c>
      <c r="E62" s="15" t="s">
        <v>381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17">
        <v>0</v>
      </c>
      <c r="Q62" s="17">
        <v>0</v>
      </c>
      <c r="R62" s="17">
        <v>0</v>
      </c>
      <c r="S62" s="17">
        <v>0</v>
      </c>
      <c r="T62" t="s">
        <v>144</v>
      </c>
      <c r="U62" t="s">
        <v>144</v>
      </c>
      <c r="V62" t="s">
        <v>144</v>
      </c>
      <c r="W62" t="s">
        <v>144</v>
      </c>
      <c r="X62" s="23" t="str">
        <f>IF(Calificaciones[[#This Row],[Final 1]]=10,Calificaciones[[#This Row],[Inicial 1]],"")</f>
        <v/>
      </c>
      <c r="Y62" s="23" t="str">
        <f>IF(Calificaciones[[#This Row],[Final 2]]=10,Calificaciones[[#This Row],[Inicial 2]],"")</f>
        <v/>
      </c>
      <c r="Z62" s="23" t="str">
        <f>IF(Calificaciones[[#This Row],[Final 3]]=10,Calificaciones[[#This Row],[Inicial 3]],"")</f>
        <v/>
      </c>
      <c r="AA62" s="23" t="str">
        <f>IF(Calificaciones[[#This Row],[Final 4]]=10,Calificaciones[[#This Row],[Inicial 4]],"")</f>
        <v/>
      </c>
      <c r="AB62" s="23" t="str">
        <f>IF(Calificaciones[[#This Row],[Final 5]]=10,Calificaciones[[#This Row],[Inicial 5]],"")</f>
        <v/>
      </c>
      <c r="AC62" s="23" t="str">
        <f>IF(Calificaciones[[#This Row],[Final 6]]=10,Calificaciones[[#This Row],[Inicial 6]],"")</f>
        <v/>
      </c>
      <c r="AD62" s="23">
        <f>MIN(Calificaciones[[#This Row],[Ini 1 real]:[Ini 6 real]])</f>
        <v>0</v>
      </c>
      <c r="AE62" s="23">
        <f t="shared" si="10"/>
        <v>0</v>
      </c>
    </row>
    <row r="63" spans="1:31" x14ac:dyDescent="0.3">
      <c r="A63" s="14">
        <v>3</v>
      </c>
      <c r="B63" t="s">
        <v>382</v>
      </c>
      <c r="C63" t="s">
        <v>383</v>
      </c>
      <c r="D63" t="s">
        <v>171</v>
      </c>
      <c r="E63" s="15" t="s">
        <v>384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17">
        <v>0</v>
      </c>
      <c r="Q63" s="17">
        <v>0</v>
      </c>
      <c r="R63" s="17">
        <v>0</v>
      </c>
      <c r="S63" s="17">
        <v>0</v>
      </c>
      <c r="T63" t="s">
        <v>144</v>
      </c>
      <c r="U63" t="s">
        <v>144</v>
      </c>
      <c r="V63" t="s">
        <v>144</v>
      </c>
      <c r="W63" t="s">
        <v>144</v>
      </c>
      <c r="X63" s="23" t="str">
        <f>IF(Calificaciones[[#This Row],[Final 1]]=10,Calificaciones[[#This Row],[Inicial 1]],"")</f>
        <v/>
      </c>
      <c r="Y63" s="23" t="str">
        <f>IF(Calificaciones[[#This Row],[Final 2]]=10,Calificaciones[[#This Row],[Inicial 2]],"")</f>
        <v/>
      </c>
      <c r="Z63" s="23" t="str">
        <f>IF(Calificaciones[[#This Row],[Final 3]]=10,Calificaciones[[#This Row],[Inicial 3]],"")</f>
        <v/>
      </c>
      <c r="AA63" s="23" t="str">
        <f>IF(Calificaciones[[#This Row],[Final 4]]=10,Calificaciones[[#This Row],[Inicial 4]],"")</f>
        <v/>
      </c>
      <c r="AB63" s="23" t="str">
        <f>IF(Calificaciones[[#This Row],[Final 5]]=10,Calificaciones[[#This Row],[Inicial 5]],"")</f>
        <v/>
      </c>
      <c r="AC63" s="23" t="str">
        <f>IF(Calificaciones[[#This Row],[Final 6]]=10,Calificaciones[[#This Row],[Inicial 6]],"")</f>
        <v/>
      </c>
      <c r="AD63" s="23">
        <f>MIN(Calificaciones[[#This Row],[Ini 1 real]:[Ini 6 real]])</f>
        <v>0</v>
      </c>
      <c r="AE63" s="23">
        <f t="shared" si="10"/>
        <v>0</v>
      </c>
    </row>
    <row r="64" spans="1:31" x14ac:dyDescent="0.3">
      <c r="A64" s="14">
        <v>3</v>
      </c>
      <c r="B64" t="s">
        <v>385</v>
      </c>
      <c r="C64" t="s">
        <v>386</v>
      </c>
      <c r="D64" t="s">
        <v>173</v>
      </c>
      <c r="E64" s="15" t="s">
        <v>387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0</v>
      </c>
      <c r="O64" s="23">
        <v>0</v>
      </c>
      <c r="P64" s="17">
        <v>0</v>
      </c>
      <c r="Q64" s="17">
        <v>0</v>
      </c>
      <c r="R64" s="17">
        <v>0</v>
      </c>
      <c r="S64" s="17">
        <v>0</v>
      </c>
      <c r="T64" t="s">
        <v>144</v>
      </c>
      <c r="U64" t="s">
        <v>144</v>
      </c>
      <c r="V64" t="s">
        <v>144</v>
      </c>
      <c r="W64" t="s">
        <v>144</v>
      </c>
      <c r="X64" s="23" t="str">
        <f>IF(Calificaciones[[#This Row],[Final 1]]=10,Calificaciones[[#This Row],[Inicial 1]],"")</f>
        <v/>
      </c>
      <c r="Y64" s="23" t="str">
        <f>IF(Calificaciones[[#This Row],[Final 2]]=10,Calificaciones[[#This Row],[Inicial 2]],"")</f>
        <v/>
      </c>
      <c r="Z64" s="23" t="str">
        <f>IF(Calificaciones[[#This Row],[Final 3]]=10,Calificaciones[[#This Row],[Inicial 3]],"")</f>
        <v/>
      </c>
      <c r="AA64" s="23" t="str">
        <f>IF(Calificaciones[[#This Row],[Final 4]]=10,Calificaciones[[#This Row],[Inicial 4]],"")</f>
        <v/>
      </c>
      <c r="AB64" s="23" t="str">
        <f>IF(Calificaciones[[#This Row],[Final 5]]=10,Calificaciones[[#This Row],[Inicial 5]],"")</f>
        <v/>
      </c>
      <c r="AC64" s="23" t="str">
        <f>IF(Calificaciones[[#This Row],[Final 6]]=10,Calificaciones[[#This Row],[Inicial 6]],"")</f>
        <v/>
      </c>
      <c r="AD64" s="23">
        <f>MIN(Calificaciones[[#This Row],[Ini 1 real]:[Ini 6 real]])</f>
        <v>0</v>
      </c>
      <c r="AE64" s="23">
        <f t="shared" si="10"/>
        <v>0</v>
      </c>
    </row>
    <row r="65" spans="1:31" x14ac:dyDescent="0.3">
      <c r="A65" s="14">
        <v>3</v>
      </c>
      <c r="B65" t="s">
        <v>388</v>
      </c>
      <c r="C65" t="s">
        <v>389</v>
      </c>
      <c r="D65" t="s">
        <v>175</v>
      </c>
      <c r="E65" s="15" t="s">
        <v>390</v>
      </c>
      <c r="F65" s="23">
        <v>0</v>
      </c>
      <c r="G65" s="23">
        <v>0</v>
      </c>
      <c r="H65" s="23">
        <v>0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23">
        <v>0</v>
      </c>
      <c r="O65" s="23">
        <v>0</v>
      </c>
      <c r="P65" s="17">
        <v>0</v>
      </c>
      <c r="Q65" s="17">
        <v>0</v>
      </c>
      <c r="R65" s="17">
        <v>0</v>
      </c>
      <c r="S65" s="17">
        <v>0</v>
      </c>
      <c r="T65" t="s">
        <v>144</v>
      </c>
      <c r="U65" t="s">
        <v>144</v>
      </c>
      <c r="V65" t="s">
        <v>144</v>
      </c>
      <c r="W65" t="s">
        <v>144</v>
      </c>
      <c r="X65" s="23" t="str">
        <f>IF(Calificaciones[[#This Row],[Final 1]]=10,Calificaciones[[#This Row],[Inicial 1]],"")</f>
        <v/>
      </c>
      <c r="Y65" s="23" t="str">
        <f>IF(Calificaciones[[#This Row],[Final 2]]=10,Calificaciones[[#This Row],[Inicial 2]],"")</f>
        <v/>
      </c>
      <c r="Z65" s="23" t="str">
        <f>IF(Calificaciones[[#This Row],[Final 3]]=10,Calificaciones[[#This Row],[Inicial 3]],"")</f>
        <v/>
      </c>
      <c r="AA65" s="23" t="str">
        <f>IF(Calificaciones[[#This Row],[Final 4]]=10,Calificaciones[[#This Row],[Inicial 4]],"")</f>
        <v/>
      </c>
      <c r="AB65" s="23" t="str">
        <f>IF(Calificaciones[[#This Row],[Final 5]]=10,Calificaciones[[#This Row],[Inicial 5]],"")</f>
        <v/>
      </c>
      <c r="AC65" s="23" t="str">
        <f>IF(Calificaciones[[#This Row],[Final 6]]=10,Calificaciones[[#This Row],[Inicial 6]],"")</f>
        <v/>
      </c>
      <c r="AD65" s="23">
        <f>MIN(Calificaciones[[#This Row],[Ini 1 real]:[Ini 6 real]])</f>
        <v>0</v>
      </c>
      <c r="AE65" s="23">
        <f t="shared" si="10"/>
        <v>0</v>
      </c>
    </row>
    <row r="66" spans="1:31" x14ac:dyDescent="0.3">
      <c r="A66" s="14">
        <v>3</v>
      </c>
      <c r="B66" t="s">
        <v>391</v>
      </c>
      <c r="C66" t="s">
        <v>392</v>
      </c>
      <c r="D66" t="s">
        <v>177</v>
      </c>
      <c r="E66" s="15" t="s">
        <v>393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17">
        <v>0</v>
      </c>
      <c r="Q66" s="17">
        <v>0</v>
      </c>
      <c r="R66" s="17">
        <v>0</v>
      </c>
      <c r="S66" s="17">
        <v>0</v>
      </c>
      <c r="T66" t="s">
        <v>144</v>
      </c>
      <c r="U66" t="s">
        <v>144</v>
      </c>
      <c r="V66" t="s">
        <v>144</v>
      </c>
      <c r="W66" t="s">
        <v>144</v>
      </c>
      <c r="X66" s="23" t="str">
        <f>IF(Calificaciones[[#This Row],[Final 1]]=10,Calificaciones[[#This Row],[Inicial 1]],"")</f>
        <v/>
      </c>
      <c r="Y66" s="23" t="str">
        <f>IF(Calificaciones[[#This Row],[Final 2]]=10,Calificaciones[[#This Row],[Inicial 2]],"")</f>
        <v/>
      </c>
      <c r="Z66" s="23" t="str">
        <f>IF(Calificaciones[[#This Row],[Final 3]]=10,Calificaciones[[#This Row],[Inicial 3]],"")</f>
        <v/>
      </c>
      <c r="AA66" s="23" t="str">
        <f>IF(Calificaciones[[#This Row],[Final 4]]=10,Calificaciones[[#This Row],[Inicial 4]],"")</f>
        <v/>
      </c>
      <c r="AB66" s="23" t="str">
        <f>IF(Calificaciones[[#This Row],[Final 5]]=10,Calificaciones[[#This Row],[Inicial 5]],"")</f>
        <v/>
      </c>
      <c r="AC66" s="23" t="str">
        <f>IF(Calificaciones[[#This Row],[Final 6]]=10,Calificaciones[[#This Row],[Inicial 6]],"")</f>
        <v/>
      </c>
      <c r="AD66" s="23">
        <f>MIN(Calificaciones[[#This Row],[Ini 1 real]:[Ini 6 real]])</f>
        <v>0</v>
      </c>
      <c r="AE66" s="23">
        <f t="shared" si="10"/>
        <v>0</v>
      </c>
    </row>
    <row r="67" spans="1:31" x14ac:dyDescent="0.3">
      <c r="A67" s="14">
        <v>3</v>
      </c>
      <c r="B67" t="s">
        <v>394</v>
      </c>
      <c r="C67" t="s">
        <v>395</v>
      </c>
      <c r="D67" t="s">
        <v>179</v>
      </c>
      <c r="E67" s="15" t="s">
        <v>396</v>
      </c>
      <c r="F67" s="23">
        <v>9</v>
      </c>
      <c r="G67" s="23">
        <v>10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17">
        <v>0</v>
      </c>
      <c r="Q67" s="17">
        <v>0</v>
      </c>
      <c r="R67" s="17">
        <v>9</v>
      </c>
      <c r="S67" s="17">
        <v>10</v>
      </c>
      <c r="T67" t="s">
        <v>33</v>
      </c>
      <c r="U67" t="s">
        <v>34</v>
      </c>
      <c r="V67" t="s">
        <v>42</v>
      </c>
      <c r="W67" t="s">
        <v>22</v>
      </c>
      <c r="X67" s="23">
        <f>IF(Calificaciones[[#This Row],[Final 1]]=10,Calificaciones[[#This Row],[Inicial 1]],"")</f>
        <v>9</v>
      </c>
      <c r="Y67" s="23" t="str">
        <f>IF(Calificaciones[[#This Row],[Final 2]]=10,Calificaciones[[#This Row],[Inicial 2]],"")</f>
        <v/>
      </c>
      <c r="Z67" s="23" t="str">
        <f>IF(Calificaciones[[#This Row],[Final 3]]=10,Calificaciones[[#This Row],[Inicial 3]],"")</f>
        <v/>
      </c>
      <c r="AA67" s="23" t="str">
        <f>IF(Calificaciones[[#This Row],[Final 4]]=10,Calificaciones[[#This Row],[Inicial 4]],"")</f>
        <v/>
      </c>
      <c r="AB67" s="23" t="str">
        <f>IF(Calificaciones[[#This Row],[Final 5]]=10,Calificaciones[[#This Row],[Inicial 5]],"")</f>
        <v/>
      </c>
      <c r="AC67" s="23" t="str">
        <f>IF(Calificaciones[[#This Row],[Final 6]]=10,Calificaciones[[#This Row],[Inicial 6]],"")</f>
        <v/>
      </c>
      <c r="AD67" s="23">
        <f>MIN(Calificaciones[[#This Row],[Ini 1 real]:[Ini 6 real]])</f>
        <v>9</v>
      </c>
      <c r="AE67" s="23">
        <f t="shared" si="10"/>
        <v>10</v>
      </c>
    </row>
    <row r="68" spans="1:31" x14ac:dyDescent="0.3">
      <c r="A68" s="14">
        <v>3</v>
      </c>
      <c r="B68" t="s">
        <v>397</v>
      </c>
      <c r="C68" t="s">
        <v>398</v>
      </c>
      <c r="D68" t="s">
        <v>181</v>
      </c>
      <c r="E68" s="15" t="s">
        <v>399</v>
      </c>
      <c r="F68" s="23">
        <v>0</v>
      </c>
      <c r="G68" s="23">
        <v>0</v>
      </c>
      <c r="H68" s="23">
        <v>0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>
        <v>0</v>
      </c>
      <c r="O68" s="23">
        <v>0</v>
      </c>
      <c r="P68" s="17">
        <v>0</v>
      </c>
      <c r="Q68" s="17">
        <v>0</v>
      </c>
      <c r="R68" s="17">
        <v>0</v>
      </c>
      <c r="S68" s="17">
        <v>0</v>
      </c>
      <c r="T68" t="s">
        <v>144</v>
      </c>
      <c r="U68" t="s">
        <v>144</v>
      </c>
      <c r="V68" t="s">
        <v>144</v>
      </c>
      <c r="W68" t="s">
        <v>144</v>
      </c>
      <c r="X68" s="23" t="str">
        <f>IF(Calificaciones[[#This Row],[Final 1]]=10,Calificaciones[[#This Row],[Inicial 1]],"")</f>
        <v/>
      </c>
      <c r="Y68" s="23" t="str">
        <f>IF(Calificaciones[[#This Row],[Final 2]]=10,Calificaciones[[#This Row],[Inicial 2]],"")</f>
        <v/>
      </c>
      <c r="Z68" s="23" t="str">
        <f>IF(Calificaciones[[#This Row],[Final 3]]=10,Calificaciones[[#This Row],[Inicial 3]],"")</f>
        <v/>
      </c>
      <c r="AA68" s="23" t="str">
        <f>IF(Calificaciones[[#This Row],[Final 4]]=10,Calificaciones[[#This Row],[Inicial 4]],"")</f>
        <v/>
      </c>
      <c r="AB68" s="23" t="str">
        <f>IF(Calificaciones[[#This Row],[Final 5]]=10,Calificaciones[[#This Row],[Inicial 5]],"")</f>
        <v/>
      </c>
      <c r="AC68" s="23" t="str">
        <f>IF(Calificaciones[[#This Row],[Final 6]]=10,Calificaciones[[#This Row],[Inicial 6]],"")</f>
        <v/>
      </c>
      <c r="AD68" s="23">
        <f>MIN(Calificaciones[[#This Row],[Ini 1 real]:[Ini 6 real]])</f>
        <v>0</v>
      </c>
      <c r="AE68" s="23">
        <f t="shared" si="10"/>
        <v>0</v>
      </c>
    </row>
    <row r="69" spans="1:31" x14ac:dyDescent="0.3">
      <c r="A69" s="14">
        <v>3</v>
      </c>
      <c r="B69" t="s">
        <v>400</v>
      </c>
      <c r="C69" t="s">
        <v>401</v>
      </c>
      <c r="D69" t="s">
        <v>183</v>
      </c>
      <c r="E69" s="15" t="s">
        <v>402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17">
        <v>0</v>
      </c>
      <c r="Q69" s="17">
        <v>0</v>
      </c>
      <c r="R69" s="17">
        <v>0</v>
      </c>
      <c r="S69" s="17">
        <v>0</v>
      </c>
      <c r="T69" t="s">
        <v>144</v>
      </c>
      <c r="U69" t="s">
        <v>144</v>
      </c>
      <c r="V69" t="s">
        <v>144</v>
      </c>
      <c r="W69" t="s">
        <v>144</v>
      </c>
      <c r="X69" s="23" t="str">
        <f>IF(Calificaciones[[#This Row],[Final 1]]=10,Calificaciones[[#This Row],[Inicial 1]],"")</f>
        <v/>
      </c>
      <c r="Y69" s="23" t="str">
        <f>IF(Calificaciones[[#This Row],[Final 2]]=10,Calificaciones[[#This Row],[Inicial 2]],"")</f>
        <v/>
      </c>
      <c r="Z69" s="23" t="str">
        <f>IF(Calificaciones[[#This Row],[Final 3]]=10,Calificaciones[[#This Row],[Inicial 3]],"")</f>
        <v/>
      </c>
      <c r="AA69" s="23" t="str">
        <f>IF(Calificaciones[[#This Row],[Final 4]]=10,Calificaciones[[#This Row],[Inicial 4]],"")</f>
        <v/>
      </c>
      <c r="AB69" s="23" t="str">
        <f>IF(Calificaciones[[#This Row],[Final 5]]=10,Calificaciones[[#This Row],[Inicial 5]],"")</f>
        <v/>
      </c>
      <c r="AC69" s="23" t="str">
        <f>IF(Calificaciones[[#This Row],[Final 6]]=10,Calificaciones[[#This Row],[Inicial 6]],"")</f>
        <v/>
      </c>
      <c r="AD69" s="23">
        <f>MIN(Calificaciones[[#This Row],[Ini 1 real]:[Ini 6 real]])</f>
        <v>0</v>
      </c>
      <c r="AE69" s="23">
        <f t="shared" si="10"/>
        <v>0</v>
      </c>
    </row>
    <row r="70" spans="1:31" x14ac:dyDescent="0.3">
      <c r="A70" s="14">
        <v>3</v>
      </c>
      <c r="B70" t="s">
        <v>403</v>
      </c>
      <c r="C70" t="s">
        <v>404</v>
      </c>
      <c r="D70" t="s">
        <v>185</v>
      </c>
      <c r="E70" s="15" t="s">
        <v>405</v>
      </c>
      <c r="F70" s="23">
        <v>10</v>
      </c>
      <c r="G70" s="23">
        <v>2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  <c r="O70" s="23">
        <v>0</v>
      </c>
      <c r="P70" s="17">
        <v>0</v>
      </c>
      <c r="Q70" s="17">
        <v>0</v>
      </c>
      <c r="R70" s="17">
        <v>10</v>
      </c>
      <c r="S70" s="17">
        <v>2</v>
      </c>
      <c r="T70" t="s">
        <v>144</v>
      </c>
      <c r="U70" t="s">
        <v>144</v>
      </c>
      <c r="V70" t="s">
        <v>144</v>
      </c>
      <c r="W70" t="s">
        <v>144</v>
      </c>
      <c r="X70" s="23" t="str">
        <f>IF(Calificaciones[[#This Row],[Final 1]]=10,Calificaciones[[#This Row],[Inicial 1]],"")</f>
        <v/>
      </c>
      <c r="Y70" s="23" t="str">
        <f>IF(Calificaciones[[#This Row],[Final 2]]=10,Calificaciones[[#This Row],[Inicial 2]],"")</f>
        <v/>
      </c>
      <c r="Z70" s="23" t="str">
        <f>IF(Calificaciones[[#This Row],[Final 3]]=10,Calificaciones[[#This Row],[Inicial 3]],"")</f>
        <v/>
      </c>
      <c r="AA70" s="23" t="str">
        <f>IF(Calificaciones[[#This Row],[Final 4]]=10,Calificaciones[[#This Row],[Inicial 4]],"")</f>
        <v/>
      </c>
      <c r="AB70" s="23" t="str">
        <f>IF(Calificaciones[[#This Row],[Final 5]]=10,Calificaciones[[#This Row],[Inicial 5]],"")</f>
        <v/>
      </c>
      <c r="AC70" s="23" t="str">
        <f>IF(Calificaciones[[#This Row],[Final 6]]=10,Calificaciones[[#This Row],[Inicial 6]],"")</f>
        <v/>
      </c>
      <c r="AD70" s="23">
        <f>MIN(Calificaciones[[#This Row],[Ini 1 real]:[Ini 6 real]])</f>
        <v>0</v>
      </c>
      <c r="AE70" s="23">
        <f t="shared" si="10"/>
        <v>2</v>
      </c>
    </row>
    <row r="71" spans="1:31" x14ac:dyDescent="0.3">
      <c r="A71" s="14">
        <v>3</v>
      </c>
      <c r="B71" t="s">
        <v>406</v>
      </c>
      <c r="C71" t="s">
        <v>407</v>
      </c>
      <c r="D71" t="s">
        <v>187</v>
      </c>
      <c r="E71" s="15" t="s">
        <v>408</v>
      </c>
      <c r="F71" s="23">
        <v>10</v>
      </c>
      <c r="G71" s="23">
        <v>10</v>
      </c>
      <c r="H71" s="23">
        <v>10</v>
      </c>
      <c r="I71" s="23">
        <v>10</v>
      </c>
      <c r="J71" s="23">
        <v>10</v>
      </c>
      <c r="K71" s="23">
        <v>10</v>
      </c>
      <c r="L71" s="23">
        <v>10</v>
      </c>
      <c r="M71" s="23">
        <v>10</v>
      </c>
      <c r="N71" s="23">
        <v>10</v>
      </c>
      <c r="O71" s="23">
        <v>10</v>
      </c>
      <c r="P71" s="17">
        <v>10</v>
      </c>
      <c r="Q71" s="17">
        <v>10</v>
      </c>
      <c r="R71" s="17">
        <v>60</v>
      </c>
      <c r="S71" s="17">
        <v>60</v>
      </c>
      <c r="T71" t="s">
        <v>58</v>
      </c>
      <c r="U71" t="s">
        <v>53</v>
      </c>
      <c r="V71" t="s">
        <v>42</v>
      </c>
      <c r="W71" t="s">
        <v>105</v>
      </c>
      <c r="X71" s="23">
        <f>IF(Calificaciones[[#This Row],[Final 1]]=10,Calificaciones[[#This Row],[Inicial 1]],"")</f>
        <v>10</v>
      </c>
      <c r="Y71" s="23">
        <f>IF(Calificaciones[[#This Row],[Final 2]]=10,Calificaciones[[#This Row],[Inicial 2]],"")</f>
        <v>10</v>
      </c>
      <c r="Z71" s="23">
        <f>IF(Calificaciones[[#This Row],[Final 3]]=10,Calificaciones[[#This Row],[Inicial 3]],"")</f>
        <v>10</v>
      </c>
      <c r="AA71" s="23">
        <f>IF(Calificaciones[[#This Row],[Final 4]]=10,Calificaciones[[#This Row],[Inicial 4]],"")</f>
        <v>10</v>
      </c>
      <c r="AB71" s="23">
        <f>IF(Calificaciones[[#This Row],[Final 5]]=10,Calificaciones[[#This Row],[Inicial 5]],"")</f>
        <v>10</v>
      </c>
      <c r="AC71" s="23">
        <f>IF(Calificaciones[[#This Row],[Final 6]]=10,Calificaciones[[#This Row],[Inicial 6]],"")</f>
        <v>10</v>
      </c>
      <c r="AD71" s="23">
        <f>MIN(Calificaciones[[#This Row],[Ini 1 real]:[Ini 6 real]])</f>
        <v>10</v>
      </c>
      <c r="AE71" s="23">
        <f t="shared" si="10"/>
        <v>10</v>
      </c>
    </row>
    <row r="72" spans="1:31" x14ac:dyDescent="0.3">
      <c r="A72" s="14">
        <v>3</v>
      </c>
      <c r="B72" t="s">
        <v>409</v>
      </c>
      <c r="C72" t="s">
        <v>410</v>
      </c>
      <c r="D72" t="s">
        <v>189</v>
      </c>
      <c r="E72" s="15" t="s">
        <v>411</v>
      </c>
      <c r="F72" s="23">
        <v>9</v>
      </c>
      <c r="G72" s="23">
        <v>10</v>
      </c>
      <c r="H72" s="23">
        <v>10</v>
      </c>
      <c r="I72" s="23">
        <v>10</v>
      </c>
      <c r="J72" s="23">
        <v>10</v>
      </c>
      <c r="K72" s="23">
        <v>10</v>
      </c>
      <c r="L72" s="23">
        <v>8.18</v>
      </c>
      <c r="M72" s="23">
        <v>10</v>
      </c>
      <c r="N72" s="23">
        <v>7</v>
      </c>
      <c r="O72" s="23">
        <v>10</v>
      </c>
      <c r="P72" s="17">
        <v>8</v>
      </c>
      <c r="Q72" s="17">
        <v>10</v>
      </c>
      <c r="R72" s="17">
        <v>52.18</v>
      </c>
      <c r="S72" s="17">
        <v>60</v>
      </c>
      <c r="T72" t="s">
        <v>58</v>
      </c>
      <c r="U72" t="s">
        <v>34</v>
      </c>
      <c r="V72" t="s">
        <v>42</v>
      </c>
      <c r="W72" t="s">
        <v>22</v>
      </c>
      <c r="X72" s="23">
        <f>IF(Calificaciones[[#This Row],[Final 1]]=10,Calificaciones[[#This Row],[Inicial 1]],"")</f>
        <v>9</v>
      </c>
      <c r="Y72" s="23">
        <f>IF(Calificaciones[[#This Row],[Final 2]]=10,Calificaciones[[#This Row],[Inicial 2]],"")</f>
        <v>10</v>
      </c>
      <c r="Z72" s="23">
        <f>IF(Calificaciones[[#This Row],[Final 3]]=10,Calificaciones[[#This Row],[Inicial 3]],"")</f>
        <v>10</v>
      </c>
      <c r="AA72" s="23">
        <f>IF(Calificaciones[[#This Row],[Final 4]]=10,Calificaciones[[#This Row],[Inicial 4]],"")</f>
        <v>8.18</v>
      </c>
      <c r="AB72" s="23">
        <f>IF(Calificaciones[[#This Row],[Final 5]]=10,Calificaciones[[#This Row],[Inicial 5]],"")</f>
        <v>7</v>
      </c>
      <c r="AC72" s="23">
        <f>IF(Calificaciones[[#This Row],[Final 6]]=10,Calificaciones[[#This Row],[Inicial 6]],"")</f>
        <v>8</v>
      </c>
      <c r="AD72" s="23">
        <f>MIN(Calificaciones[[#This Row],[Ini 1 real]:[Ini 6 real]])</f>
        <v>7</v>
      </c>
      <c r="AE72" s="23">
        <f t="shared" si="10"/>
        <v>10</v>
      </c>
    </row>
    <row r="73" spans="1:31" x14ac:dyDescent="0.3">
      <c r="A73" s="14">
        <v>3</v>
      </c>
      <c r="B73" t="s">
        <v>412</v>
      </c>
      <c r="C73" t="s">
        <v>413</v>
      </c>
      <c r="D73" t="s">
        <v>192</v>
      </c>
      <c r="E73" s="15" t="s">
        <v>414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17">
        <v>0</v>
      </c>
      <c r="Q73" s="17">
        <v>0</v>
      </c>
      <c r="R73" s="17">
        <v>0</v>
      </c>
      <c r="S73" s="17">
        <v>0</v>
      </c>
      <c r="T73" t="s">
        <v>144</v>
      </c>
      <c r="U73" t="s">
        <v>144</v>
      </c>
      <c r="V73" t="s">
        <v>144</v>
      </c>
      <c r="W73" t="s">
        <v>144</v>
      </c>
      <c r="X73" s="23" t="str">
        <f>IF(Calificaciones[[#This Row],[Final 1]]=10,Calificaciones[[#This Row],[Inicial 1]],"")</f>
        <v/>
      </c>
      <c r="Y73" s="23" t="str">
        <f>IF(Calificaciones[[#This Row],[Final 2]]=10,Calificaciones[[#This Row],[Inicial 2]],"")</f>
        <v/>
      </c>
      <c r="Z73" s="23" t="str">
        <f>IF(Calificaciones[[#This Row],[Final 3]]=10,Calificaciones[[#This Row],[Inicial 3]],"")</f>
        <v/>
      </c>
      <c r="AA73" s="23" t="str">
        <f>IF(Calificaciones[[#This Row],[Final 4]]=10,Calificaciones[[#This Row],[Inicial 4]],"")</f>
        <v/>
      </c>
      <c r="AB73" s="23" t="str">
        <f>IF(Calificaciones[[#This Row],[Final 5]]=10,Calificaciones[[#This Row],[Inicial 5]],"")</f>
        <v/>
      </c>
      <c r="AC73" s="23" t="str">
        <f>IF(Calificaciones[[#This Row],[Final 6]]=10,Calificaciones[[#This Row],[Inicial 6]],"")</f>
        <v/>
      </c>
      <c r="AD73" s="23">
        <f>MIN(Calificaciones[[#This Row],[Ini 1 real]:[Ini 6 real]])</f>
        <v>0</v>
      </c>
      <c r="AE73" s="23">
        <f t="shared" si="10"/>
        <v>0</v>
      </c>
    </row>
    <row r="74" spans="1:31" x14ac:dyDescent="0.3">
      <c r="A74" s="14">
        <v>3</v>
      </c>
      <c r="B74" t="s">
        <v>415</v>
      </c>
      <c r="C74" t="s">
        <v>416</v>
      </c>
      <c r="D74" t="s">
        <v>194</v>
      </c>
      <c r="E74" s="15" t="s">
        <v>417</v>
      </c>
      <c r="F74" s="23">
        <v>0</v>
      </c>
      <c r="G74" s="23">
        <v>0</v>
      </c>
      <c r="H74" s="23">
        <v>0</v>
      </c>
      <c r="I74" s="23">
        <v>0</v>
      </c>
      <c r="J74" s="23">
        <v>0</v>
      </c>
      <c r="K74" s="23">
        <v>0</v>
      </c>
      <c r="L74" s="23">
        <v>0</v>
      </c>
      <c r="M74" s="23">
        <v>0</v>
      </c>
      <c r="N74" s="23">
        <v>0</v>
      </c>
      <c r="O74" s="23">
        <v>0</v>
      </c>
      <c r="P74" s="17">
        <v>0</v>
      </c>
      <c r="Q74" s="17">
        <v>0</v>
      </c>
      <c r="R74" s="17">
        <v>0</v>
      </c>
      <c r="S74" s="17">
        <v>0</v>
      </c>
      <c r="T74" t="s">
        <v>144</v>
      </c>
      <c r="U74" t="s">
        <v>144</v>
      </c>
      <c r="V74" t="s">
        <v>144</v>
      </c>
      <c r="W74" t="s">
        <v>144</v>
      </c>
      <c r="X74" s="23" t="str">
        <f>IF(Calificaciones[[#This Row],[Final 1]]=10,Calificaciones[[#This Row],[Inicial 1]],"")</f>
        <v/>
      </c>
      <c r="Y74" s="23" t="str">
        <f>IF(Calificaciones[[#This Row],[Final 2]]=10,Calificaciones[[#This Row],[Inicial 2]],"")</f>
        <v/>
      </c>
      <c r="Z74" s="23" t="str">
        <f>IF(Calificaciones[[#This Row],[Final 3]]=10,Calificaciones[[#This Row],[Inicial 3]],"")</f>
        <v/>
      </c>
      <c r="AA74" s="23" t="str">
        <f>IF(Calificaciones[[#This Row],[Final 4]]=10,Calificaciones[[#This Row],[Inicial 4]],"")</f>
        <v/>
      </c>
      <c r="AB74" s="23" t="str">
        <f>IF(Calificaciones[[#This Row],[Final 5]]=10,Calificaciones[[#This Row],[Inicial 5]],"")</f>
        <v/>
      </c>
      <c r="AC74" s="23" t="str">
        <f>IF(Calificaciones[[#This Row],[Final 6]]=10,Calificaciones[[#This Row],[Inicial 6]],"")</f>
        <v/>
      </c>
      <c r="AD74" s="23">
        <f>MIN(Calificaciones[[#This Row],[Ini 1 real]:[Ini 6 real]])</f>
        <v>0</v>
      </c>
      <c r="AE74" s="23">
        <f t="shared" si="10"/>
        <v>0</v>
      </c>
    </row>
    <row r="75" spans="1:31" x14ac:dyDescent="0.3">
      <c r="A75" s="14">
        <v>3</v>
      </c>
      <c r="B75" t="s">
        <v>418</v>
      </c>
      <c r="C75" t="s">
        <v>419</v>
      </c>
      <c r="D75" t="s">
        <v>196</v>
      </c>
      <c r="E75" s="15" t="s">
        <v>420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0</v>
      </c>
      <c r="L75" s="23">
        <v>0</v>
      </c>
      <c r="M75" s="23">
        <v>0</v>
      </c>
      <c r="N75" s="23">
        <v>0</v>
      </c>
      <c r="O75" s="23">
        <v>0</v>
      </c>
      <c r="P75" s="17">
        <v>0</v>
      </c>
      <c r="Q75" s="17">
        <v>0</v>
      </c>
      <c r="R75" s="17">
        <v>0</v>
      </c>
      <c r="S75" s="17">
        <v>0</v>
      </c>
      <c r="T75" t="s">
        <v>144</v>
      </c>
      <c r="U75" t="s">
        <v>144</v>
      </c>
      <c r="V75" t="s">
        <v>144</v>
      </c>
      <c r="W75" t="s">
        <v>144</v>
      </c>
      <c r="X75" s="23" t="str">
        <f>IF(Calificaciones[[#This Row],[Final 1]]=10,Calificaciones[[#This Row],[Inicial 1]],"")</f>
        <v/>
      </c>
      <c r="Y75" s="23" t="str">
        <f>IF(Calificaciones[[#This Row],[Final 2]]=10,Calificaciones[[#This Row],[Inicial 2]],"")</f>
        <v/>
      </c>
      <c r="Z75" s="23" t="str">
        <f>IF(Calificaciones[[#This Row],[Final 3]]=10,Calificaciones[[#This Row],[Inicial 3]],"")</f>
        <v/>
      </c>
      <c r="AA75" s="23" t="str">
        <f>IF(Calificaciones[[#This Row],[Final 4]]=10,Calificaciones[[#This Row],[Inicial 4]],"")</f>
        <v/>
      </c>
      <c r="AB75" s="23" t="str">
        <f>IF(Calificaciones[[#This Row],[Final 5]]=10,Calificaciones[[#This Row],[Inicial 5]],"")</f>
        <v/>
      </c>
      <c r="AC75" s="23" t="str">
        <f>IF(Calificaciones[[#This Row],[Final 6]]=10,Calificaciones[[#This Row],[Inicial 6]],"")</f>
        <v/>
      </c>
      <c r="AD75" s="23">
        <f>MIN(Calificaciones[[#This Row],[Ini 1 real]:[Ini 6 real]])</f>
        <v>0</v>
      </c>
      <c r="AE75" s="23">
        <f t="shared" si="10"/>
        <v>0</v>
      </c>
    </row>
    <row r="76" spans="1:31" x14ac:dyDescent="0.3">
      <c r="A76" s="14">
        <v>3</v>
      </c>
      <c r="B76" t="s">
        <v>421</v>
      </c>
      <c r="C76" t="s">
        <v>422</v>
      </c>
      <c r="D76" t="s">
        <v>187</v>
      </c>
      <c r="E76" s="15" t="s">
        <v>423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0</v>
      </c>
      <c r="N76" s="23">
        <v>0</v>
      </c>
      <c r="O76" s="23">
        <v>0</v>
      </c>
      <c r="P76" s="17">
        <v>0</v>
      </c>
      <c r="Q76" s="17">
        <v>0</v>
      </c>
      <c r="R76" s="17">
        <v>0</v>
      </c>
      <c r="S76" s="17">
        <v>0</v>
      </c>
      <c r="T76" t="s">
        <v>144</v>
      </c>
      <c r="U76" t="s">
        <v>144</v>
      </c>
      <c r="V76" t="s">
        <v>144</v>
      </c>
      <c r="W76" t="s">
        <v>144</v>
      </c>
      <c r="X76" s="23" t="str">
        <f>IF(Calificaciones[[#This Row],[Final 1]]=10,Calificaciones[[#This Row],[Inicial 1]],"")</f>
        <v/>
      </c>
      <c r="Y76" s="23" t="str">
        <f>IF(Calificaciones[[#This Row],[Final 2]]=10,Calificaciones[[#This Row],[Inicial 2]],"")</f>
        <v/>
      </c>
      <c r="Z76" s="23" t="str">
        <f>IF(Calificaciones[[#This Row],[Final 3]]=10,Calificaciones[[#This Row],[Inicial 3]],"")</f>
        <v/>
      </c>
      <c r="AA76" s="23" t="str">
        <f>IF(Calificaciones[[#This Row],[Final 4]]=10,Calificaciones[[#This Row],[Inicial 4]],"")</f>
        <v/>
      </c>
      <c r="AB76" s="23" t="str">
        <f>IF(Calificaciones[[#This Row],[Final 5]]=10,Calificaciones[[#This Row],[Inicial 5]],"")</f>
        <v/>
      </c>
      <c r="AC76" s="23" t="str">
        <f>IF(Calificaciones[[#This Row],[Final 6]]=10,Calificaciones[[#This Row],[Inicial 6]],"")</f>
        <v/>
      </c>
      <c r="AD76" s="23">
        <f>MIN(Calificaciones[[#This Row],[Ini 1 real]:[Ini 6 real]])</f>
        <v>0</v>
      </c>
      <c r="AE76" s="23">
        <f t="shared" si="10"/>
        <v>0</v>
      </c>
    </row>
    <row r="77" spans="1:31" x14ac:dyDescent="0.3">
      <c r="A77" s="14">
        <v>3</v>
      </c>
      <c r="B77" t="s">
        <v>424</v>
      </c>
      <c r="C77" t="s">
        <v>425</v>
      </c>
      <c r="D77" t="s">
        <v>200</v>
      </c>
      <c r="E77" s="15" t="s">
        <v>426</v>
      </c>
      <c r="F77" s="23">
        <v>8</v>
      </c>
      <c r="G77" s="23">
        <v>10</v>
      </c>
      <c r="H77" s="23">
        <v>8</v>
      </c>
      <c r="I77" s="23">
        <v>10</v>
      </c>
      <c r="J77" s="23">
        <v>9</v>
      </c>
      <c r="K77" s="23">
        <v>10</v>
      </c>
      <c r="L77" s="23">
        <v>0</v>
      </c>
      <c r="M77" s="23">
        <v>0</v>
      </c>
      <c r="N77" s="23">
        <v>0</v>
      </c>
      <c r="O77" s="23">
        <v>0</v>
      </c>
      <c r="P77" s="17">
        <v>0</v>
      </c>
      <c r="Q77" s="17">
        <v>0</v>
      </c>
      <c r="R77" s="17">
        <v>25</v>
      </c>
      <c r="S77" s="17">
        <v>30</v>
      </c>
      <c r="T77" t="s">
        <v>33</v>
      </c>
      <c r="U77" t="s">
        <v>34</v>
      </c>
      <c r="V77" t="s">
        <v>35</v>
      </c>
      <c r="W77" t="s">
        <v>22</v>
      </c>
      <c r="X77" s="23">
        <f>IF(Calificaciones[[#This Row],[Final 1]]=10,Calificaciones[[#This Row],[Inicial 1]],"")</f>
        <v>8</v>
      </c>
      <c r="Y77" s="23">
        <f>IF(Calificaciones[[#This Row],[Final 2]]=10,Calificaciones[[#This Row],[Inicial 2]],"")</f>
        <v>8</v>
      </c>
      <c r="Z77" s="23">
        <f>IF(Calificaciones[[#This Row],[Final 3]]=10,Calificaciones[[#This Row],[Inicial 3]],"")</f>
        <v>9</v>
      </c>
      <c r="AA77" s="23" t="str">
        <f>IF(Calificaciones[[#This Row],[Final 4]]=10,Calificaciones[[#This Row],[Inicial 4]],"")</f>
        <v/>
      </c>
      <c r="AB77" s="23" t="str">
        <f>IF(Calificaciones[[#This Row],[Final 5]]=10,Calificaciones[[#This Row],[Inicial 5]],"")</f>
        <v/>
      </c>
      <c r="AC77" s="23" t="str">
        <f>IF(Calificaciones[[#This Row],[Final 6]]=10,Calificaciones[[#This Row],[Inicial 6]],"")</f>
        <v/>
      </c>
      <c r="AD77" s="23">
        <f>MIN(Calificaciones[[#This Row],[Ini 1 real]:[Ini 6 real]])</f>
        <v>8</v>
      </c>
      <c r="AE77" s="23">
        <f t="shared" si="10"/>
        <v>10</v>
      </c>
    </row>
    <row r="78" spans="1:31" x14ac:dyDescent="0.3">
      <c r="A78" s="14">
        <v>3</v>
      </c>
      <c r="B78" t="s">
        <v>427</v>
      </c>
      <c r="C78" t="s">
        <v>428</v>
      </c>
      <c r="D78" t="s">
        <v>202</v>
      </c>
      <c r="E78" s="15" t="s">
        <v>429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0</v>
      </c>
      <c r="L78" s="23">
        <v>0</v>
      </c>
      <c r="M78" s="23">
        <v>0</v>
      </c>
      <c r="N78" s="23">
        <v>0</v>
      </c>
      <c r="O78" s="23">
        <v>0</v>
      </c>
      <c r="P78" s="17">
        <v>0</v>
      </c>
      <c r="Q78" s="17">
        <v>0</v>
      </c>
      <c r="R78" s="17">
        <v>0</v>
      </c>
      <c r="S78" s="17">
        <v>0</v>
      </c>
      <c r="T78" t="s">
        <v>144</v>
      </c>
      <c r="U78" t="s">
        <v>144</v>
      </c>
      <c r="V78" t="s">
        <v>144</v>
      </c>
      <c r="W78" t="s">
        <v>144</v>
      </c>
      <c r="X78" s="23" t="str">
        <f>IF(Calificaciones[[#This Row],[Final 1]]=10,Calificaciones[[#This Row],[Inicial 1]],"")</f>
        <v/>
      </c>
      <c r="Y78" s="23" t="str">
        <f>IF(Calificaciones[[#This Row],[Final 2]]=10,Calificaciones[[#This Row],[Inicial 2]],"")</f>
        <v/>
      </c>
      <c r="Z78" s="23" t="str">
        <f>IF(Calificaciones[[#This Row],[Final 3]]=10,Calificaciones[[#This Row],[Inicial 3]],"")</f>
        <v/>
      </c>
      <c r="AA78" s="23" t="str">
        <f>IF(Calificaciones[[#This Row],[Final 4]]=10,Calificaciones[[#This Row],[Inicial 4]],"")</f>
        <v/>
      </c>
      <c r="AB78" s="23" t="str">
        <f>IF(Calificaciones[[#This Row],[Final 5]]=10,Calificaciones[[#This Row],[Inicial 5]],"")</f>
        <v/>
      </c>
      <c r="AC78" s="23" t="str">
        <f>IF(Calificaciones[[#This Row],[Final 6]]=10,Calificaciones[[#This Row],[Inicial 6]],"")</f>
        <v/>
      </c>
      <c r="AD78" s="23">
        <f>MIN(Calificaciones[[#This Row],[Ini 1 real]:[Ini 6 real]])</f>
        <v>0</v>
      </c>
      <c r="AE78" s="23">
        <f t="shared" si="10"/>
        <v>0</v>
      </c>
    </row>
    <row r="79" spans="1:31" x14ac:dyDescent="0.3">
      <c r="A79" s="14">
        <v>3</v>
      </c>
      <c r="B79" t="s">
        <v>430</v>
      </c>
      <c r="C79" t="s">
        <v>431</v>
      </c>
      <c r="D79" t="s">
        <v>204</v>
      </c>
      <c r="E79" s="15" t="s">
        <v>432</v>
      </c>
      <c r="F79" s="23">
        <v>9</v>
      </c>
      <c r="G79" s="23">
        <v>0</v>
      </c>
      <c r="H79" s="23">
        <v>7</v>
      </c>
      <c r="I79" s="23">
        <v>0</v>
      </c>
      <c r="J79" s="23">
        <v>0</v>
      </c>
      <c r="K79" s="23">
        <v>0</v>
      </c>
      <c r="L79" s="23">
        <v>0</v>
      </c>
      <c r="M79" s="23">
        <v>0</v>
      </c>
      <c r="N79" s="23">
        <v>0</v>
      </c>
      <c r="O79" s="23">
        <v>0</v>
      </c>
      <c r="P79" s="17">
        <v>0</v>
      </c>
      <c r="Q79" s="17">
        <v>0</v>
      </c>
      <c r="R79" s="17">
        <v>16</v>
      </c>
      <c r="S79" s="17">
        <v>0</v>
      </c>
      <c r="T79" t="s">
        <v>144</v>
      </c>
      <c r="U79" t="s">
        <v>144</v>
      </c>
      <c r="V79" t="s">
        <v>144</v>
      </c>
      <c r="W79" t="s">
        <v>144</v>
      </c>
      <c r="X79" s="23" t="str">
        <f>IF(Calificaciones[[#This Row],[Final 1]]=10,Calificaciones[[#This Row],[Inicial 1]],"")</f>
        <v/>
      </c>
      <c r="Y79" s="23" t="str">
        <f>IF(Calificaciones[[#This Row],[Final 2]]=10,Calificaciones[[#This Row],[Inicial 2]],"")</f>
        <v/>
      </c>
      <c r="Z79" s="23" t="str">
        <f>IF(Calificaciones[[#This Row],[Final 3]]=10,Calificaciones[[#This Row],[Inicial 3]],"")</f>
        <v/>
      </c>
      <c r="AA79" s="23" t="str">
        <f>IF(Calificaciones[[#This Row],[Final 4]]=10,Calificaciones[[#This Row],[Inicial 4]],"")</f>
        <v/>
      </c>
      <c r="AB79" s="23" t="str">
        <f>IF(Calificaciones[[#This Row],[Final 5]]=10,Calificaciones[[#This Row],[Inicial 5]],"")</f>
        <v/>
      </c>
      <c r="AC79" s="23" t="str">
        <f>IF(Calificaciones[[#This Row],[Final 6]]=10,Calificaciones[[#This Row],[Inicial 6]],"")</f>
        <v/>
      </c>
      <c r="AD79" s="23">
        <f>MIN(Calificaciones[[#This Row],[Ini 1 real]:[Ini 6 real]])</f>
        <v>0</v>
      </c>
      <c r="AE79" s="23">
        <f t="shared" si="10"/>
        <v>0</v>
      </c>
    </row>
    <row r="80" spans="1:31" x14ac:dyDescent="0.3">
      <c r="A80" s="14">
        <v>3</v>
      </c>
      <c r="B80" t="s">
        <v>433</v>
      </c>
      <c r="C80" t="s">
        <v>434</v>
      </c>
      <c r="D80" t="s">
        <v>206</v>
      </c>
      <c r="E80" s="15" t="s">
        <v>435</v>
      </c>
      <c r="F80" s="23">
        <v>0</v>
      </c>
      <c r="G80" s="23">
        <v>0</v>
      </c>
      <c r="H80" s="23">
        <v>0</v>
      </c>
      <c r="I80" s="23">
        <v>0</v>
      </c>
      <c r="J80" s="23">
        <v>0</v>
      </c>
      <c r="K80" s="23">
        <v>0</v>
      </c>
      <c r="L80" s="23">
        <v>0</v>
      </c>
      <c r="M80" s="23">
        <v>0</v>
      </c>
      <c r="N80" s="23">
        <v>0</v>
      </c>
      <c r="O80" s="23">
        <v>0</v>
      </c>
      <c r="P80" s="17">
        <v>0</v>
      </c>
      <c r="Q80" s="17">
        <v>0</v>
      </c>
      <c r="R80" s="17">
        <v>0</v>
      </c>
      <c r="S80" s="17">
        <v>0</v>
      </c>
      <c r="T80" t="s">
        <v>144</v>
      </c>
      <c r="U80" t="s">
        <v>144</v>
      </c>
      <c r="V80" t="s">
        <v>144</v>
      </c>
      <c r="W80" t="s">
        <v>144</v>
      </c>
      <c r="X80" s="23" t="str">
        <f>IF(Calificaciones[[#This Row],[Final 1]]=10,Calificaciones[[#This Row],[Inicial 1]],"")</f>
        <v/>
      </c>
      <c r="Y80" s="23" t="str">
        <f>IF(Calificaciones[[#This Row],[Final 2]]=10,Calificaciones[[#This Row],[Inicial 2]],"")</f>
        <v/>
      </c>
      <c r="Z80" s="23" t="str">
        <f>IF(Calificaciones[[#This Row],[Final 3]]=10,Calificaciones[[#This Row],[Inicial 3]],"")</f>
        <v/>
      </c>
      <c r="AA80" s="23" t="str">
        <f>IF(Calificaciones[[#This Row],[Final 4]]=10,Calificaciones[[#This Row],[Inicial 4]],"")</f>
        <v/>
      </c>
      <c r="AB80" s="23" t="str">
        <f>IF(Calificaciones[[#This Row],[Final 5]]=10,Calificaciones[[#This Row],[Inicial 5]],"")</f>
        <v/>
      </c>
      <c r="AC80" s="23" t="str">
        <f>IF(Calificaciones[[#This Row],[Final 6]]=10,Calificaciones[[#This Row],[Inicial 6]],"")</f>
        <v/>
      </c>
      <c r="AD80" s="23">
        <f>MIN(Calificaciones[[#This Row],[Ini 1 real]:[Ini 6 real]])</f>
        <v>0</v>
      </c>
      <c r="AE80" s="23">
        <f t="shared" si="10"/>
        <v>0</v>
      </c>
    </row>
    <row r="81" spans="1:31" x14ac:dyDescent="0.3">
      <c r="A81" s="14">
        <v>3</v>
      </c>
      <c r="B81" t="s">
        <v>436</v>
      </c>
      <c r="C81" t="s">
        <v>437</v>
      </c>
      <c r="D81" t="s">
        <v>208</v>
      </c>
      <c r="E81" s="15" t="s">
        <v>438</v>
      </c>
      <c r="F81" s="23">
        <v>0</v>
      </c>
      <c r="G81" s="23">
        <v>0</v>
      </c>
      <c r="H81" s="23">
        <v>0</v>
      </c>
      <c r="I81" s="23">
        <v>0</v>
      </c>
      <c r="J81" s="23">
        <v>0</v>
      </c>
      <c r="K81" s="23">
        <v>0</v>
      </c>
      <c r="L81" s="23">
        <v>0</v>
      </c>
      <c r="M81" s="23">
        <v>0</v>
      </c>
      <c r="N81" s="23">
        <v>0</v>
      </c>
      <c r="O81" s="23">
        <v>0</v>
      </c>
      <c r="P81" s="17">
        <v>0</v>
      </c>
      <c r="Q81" s="17">
        <v>0</v>
      </c>
      <c r="R81" s="17">
        <v>0</v>
      </c>
      <c r="S81" s="17">
        <v>0</v>
      </c>
      <c r="T81" t="s">
        <v>144</v>
      </c>
      <c r="U81" t="s">
        <v>144</v>
      </c>
      <c r="V81" t="s">
        <v>144</v>
      </c>
      <c r="W81" t="s">
        <v>144</v>
      </c>
      <c r="X81" s="23" t="str">
        <f>IF(Calificaciones[[#This Row],[Final 1]]=10,Calificaciones[[#This Row],[Inicial 1]],"")</f>
        <v/>
      </c>
      <c r="Y81" s="23" t="str">
        <f>IF(Calificaciones[[#This Row],[Final 2]]=10,Calificaciones[[#This Row],[Inicial 2]],"")</f>
        <v/>
      </c>
      <c r="Z81" s="23" t="str">
        <f>IF(Calificaciones[[#This Row],[Final 3]]=10,Calificaciones[[#This Row],[Inicial 3]],"")</f>
        <v/>
      </c>
      <c r="AA81" s="23" t="str">
        <f>IF(Calificaciones[[#This Row],[Final 4]]=10,Calificaciones[[#This Row],[Inicial 4]],"")</f>
        <v/>
      </c>
      <c r="AB81" s="23" t="str">
        <f>IF(Calificaciones[[#This Row],[Final 5]]=10,Calificaciones[[#This Row],[Inicial 5]],"")</f>
        <v/>
      </c>
      <c r="AC81" s="23" t="str">
        <f>IF(Calificaciones[[#This Row],[Final 6]]=10,Calificaciones[[#This Row],[Inicial 6]],"")</f>
        <v/>
      </c>
      <c r="AD81" s="23">
        <f>MIN(Calificaciones[[#This Row],[Ini 1 real]:[Ini 6 real]])</f>
        <v>0</v>
      </c>
      <c r="AE81" s="23">
        <f t="shared" si="10"/>
        <v>0</v>
      </c>
    </row>
    <row r="82" spans="1:31" x14ac:dyDescent="0.3">
      <c r="A82" s="14">
        <v>3</v>
      </c>
      <c r="B82" t="s">
        <v>439</v>
      </c>
      <c r="C82" t="s">
        <v>440</v>
      </c>
      <c r="D82" t="s">
        <v>210</v>
      </c>
      <c r="E82" s="15" t="s">
        <v>441</v>
      </c>
      <c r="F82" s="23">
        <v>0</v>
      </c>
      <c r="G82" s="23">
        <v>0</v>
      </c>
      <c r="H82" s="23">
        <v>0</v>
      </c>
      <c r="I82" s="23">
        <v>0</v>
      </c>
      <c r="J82" s="23">
        <v>0</v>
      </c>
      <c r="K82" s="23">
        <v>0</v>
      </c>
      <c r="L82" s="23">
        <v>0</v>
      </c>
      <c r="M82" s="23">
        <v>0</v>
      </c>
      <c r="N82" s="23">
        <v>0</v>
      </c>
      <c r="O82" s="23">
        <v>0</v>
      </c>
      <c r="P82" s="17">
        <v>0</v>
      </c>
      <c r="Q82" s="17">
        <v>0</v>
      </c>
      <c r="R82" s="17">
        <v>0</v>
      </c>
      <c r="S82" s="17">
        <v>0</v>
      </c>
      <c r="T82" t="s">
        <v>144</v>
      </c>
      <c r="U82" t="s">
        <v>144</v>
      </c>
      <c r="V82" t="s">
        <v>144</v>
      </c>
      <c r="W82" t="s">
        <v>144</v>
      </c>
      <c r="X82" s="23" t="str">
        <f>IF(Calificaciones[[#This Row],[Final 1]]=10,Calificaciones[[#This Row],[Inicial 1]],"")</f>
        <v/>
      </c>
      <c r="Y82" s="23" t="str">
        <f>IF(Calificaciones[[#This Row],[Final 2]]=10,Calificaciones[[#This Row],[Inicial 2]],"")</f>
        <v/>
      </c>
      <c r="Z82" s="23" t="str">
        <f>IF(Calificaciones[[#This Row],[Final 3]]=10,Calificaciones[[#This Row],[Inicial 3]],"")</f>
        <v/>
      </c>
      <c r="AA82" s="23" t="str">
        <f>IF(Calificaciones[[#This Row],[Final 4]]=10,Calificaciones[[#This Row],[Inicial 4]],"")</f>
        <v/>
      </c>
      <c r="AB82" s="23" t="str">
        <f>IF(Calificaciones[[#This Row],[Final 5]]=10,Calificaciones[[#This Row],[Inicial 5]],"")</f>
        <v/>
      </c>
      <c r="AC82" s="23" t="str">
        <f>IF(Calificaciones[[#This Row],[Final 6]]=10,Calificaciones[[#This Row],[Inicial 6]],"")</f>
        <v/>
      </c>
      <c r="AD82" s="23">
        <f>MIN(Calificaciones[[#This Row],[Ini 1 real]:[Ini 6 real]])</f>
        <v>0</v>
      </c>
      <c r="AE82" s="23">
        <f t="shared" si="10"/>
        <v>0</v>
      </c>
    </row>
  </sheetData>
  <phoneticPr fontId="9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X24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baseColWidth="10" defaultColWidth="11.44140625" defaultRowHeight="14.4" x14ac:dyDescent="0.3"/>
  <cols>
    <col min="1" max="1" width="32.33203125" customWidth="1"/>
    <col min="2" max="2" width="9.6640625" customWidth="1"/>
    <col min="3" max="3" width="17.5546875" customWidth="1"/>
    <col min="4" max="4" width="19.33203125" bestFit="1" customWidth="1"/>
    <col min="5" max="5" width="14.88671875" customWidth="1"/>
    <col min="6" max="6" width="13.6640625" customWidth="1"/>
    <col min="7" max="7" width="9.6640625" customWidth="1"/>
    <col min="8" max="8" width="17.5546875" customWidth="1"/>
    <col min="9" max="9" width="19.33203125" bestFit="1" customWidth="1"/>
    <col min="10" max="10" width="14.88671875" customWidth="1"/>
    <col min="11" max="12" width="13.6640625" customWidth="1"/>
    <col min="13" max="13" width="9.6640625" customWidth="1"/>
    <col min="14" max="14" width="34.44140625" bestFit="1" customWidth="1"/>
    <col min="15" max="15" width="19.33203125" bestFit="1" customWidth="1"/>
    <col min="16" max="16" width="14.88671875" customWidth="1"/>
    <col min="17" max="18" width="13.6640625" customWidth="1"/>
    <col min="19" max="19" width="9.6640625" customWidth="1"/>
    <col min="20" max="20" width="32.44140625" customWidth="1"/>
    <col min="21" max="21" width="19.33203125" bestFit="1" customWidth="1"/>
    <col min="22" max="22" width="14.88671875" customWidth="1"/>
    <col min="23" max="24" width="13.6640625" customWidth="1"/>
    <col min="25" max="25" width="11.6640625" customWidth="1"/>
    <col min="26" max="53" width="6.88671875" customWidth="1"/>
    <col min="54" max="56" width="6.109375" bestFit="1" customWidth="1"/>
    <col min="57" max="57" width="6.88671875" bestFit="1" customWidth="1"/>
    <col min="58" max="61" width="6.109375" bestFit="1" customWidth="1"/>
    <col min="62" max="62" width="6.88671875" bestFit="1" customWidth="1"/>
    <col min="63" max="65" width="6.109375" bestFit="1" customWidth="1"/>
    <col min="66" max="66" width="6.88671875" bestFit="1" customWidth="1"/>
    <col min="67" max="68" width="6.109375" bestFit="1" customWidth="1"/>
    <col min="69" max="69" width="6.88671875" bestFit="1" customWidth="1"/>
    <col min="70" max="70" width="6.109375" bestFit="1" customWidth="1"/>
    <col min="71" max="71" width="6.88671875" bestFit="1" customWidth="1"/>
    <col min="72" max="72" width="17.5546875" bestFit="1" customWidth="1"/>
    <col min="73" max="73" width="15.44140625" bestFit="1" customWidth="1"/>
  </cols>
  <sheetData>
    <row r="1" spans="3:24" ht="23.4" x14ac:dyDescent="0.45">
      <c r="C1" s="24" t="s">
        <v>442</v>
      </c>
      <c r="H1" s="24" t="s">
        <v>442</v>
      </c>
      <c r="N1" s="24" t="s">
        <v>442</v>
      </c>
      <c r="T1" s="24" t="s">
        <v>442</v>
      </c>
    </row>
    <row r="2" spans="3:24" ht="23.4" x14ac:dyDescent="0.45">
      <c r="C2" s="25"/>
      <c r="H2" s="25" t="s">
        <v>443</v>
      </c>
      <c r="N2" s="25" t="s">
        <v>444</v>
      </c>
      <c r="T2" s="25" t="s">
        <v>445</v>
      </c>
    </row>
    <row r="4" spans="3:24" x14ac:dyDescent="0.3">
      <c r="C4" s="26" t="s">
        <v>446</v>
      </c>
      <c r="D4" s="29" t="s">
        <v>447</v>
      </c>
      <c r="E4" s="29" t="s">
        <v>448</v>
      </c>
      <c r="F4" s="29" t="s">
        <v>449</v>
      </c>
      <c r="H4" s="26" t="s">
        <v>19</v>
      </c>
      <c r="I4" s="26" t="s">
        <v>446</v>
      </c>
      <c r="J4" s="29" t="s">
        <v>447</v>
      </c>
      <c r="K4" s="29" t="s">
        <v>448</v>
      </c>
      <c r="L4" s="29" t="s">
        <v>449</v>
      </c>
      <c r="N4" s="26" t="s">
        <v>20</v>
      </c>
      <c r="O4" s="26" t="s">
        <v>446</v>
      </c>
      <c r="P4" s="29" t="s">
        <v>447</v>
      </c>
      <c r="Q4" s="29" t="s">
        <v>448</v>
      </c>
      <c r="R4" s="29" t="s">
        <v>449</v>
      </c>
      <c r="T4" s="26" t="s">
        <v>21</v>
      </c>
      <c r="U4" s="26" t="s">
        <v>446</v>
      </c>
      <c r="V4" s="29" t="s">
        <v>447</v>
      </c>
      <c r="W4" s="29" t="s">
        <v>448</v>
      </c>
      <c r="X4" s="29" t="s">
        <v>449</v>
      </c>
    </row>
    <row r="5" spans="3:24" x14ac:dyDescent="0.3">
      <c r="C5" t="s">
        <v>32</v>
      </c>
      <c r="D5">
        <v>47</v>
      </c>
      <c r="E5" s="28">
        <v>0.8392857142857143</v>
      </c>
      <c r="F5" s="28">
        <v>0.8392857142857143</v>
      </c>
      <c r="H5" t="s">
        <v>33</v>
      </c>
      <c r="I5" t="s">
        <v>32</v>
      </c>
      <c r="J5">
        <v>23</v>
      </c>
      <c r="K5" s="28">
        <v>0.85185185185185186</v>
      </c>
      <c r="L5" s="28">
        <v>0.4107142857142857</v>
      </c>
      <c r="N5" t="s">
        <v>103</v>
      </c>
      <c r="O5" t="s">
        <v>32</v>
      </c>
      <c r="P5">
        <v>10</v>
      </c>
      <c r="Q5" s="28">
        <v>0.83333333333333337</v>
      </c>
      <c r="R5" s="28">
        <v>0.17857142857142858</v>
      </c>
      <c r="T5" t="s">
        <v>35</v>
      </c>
      <c r="U5" t="s">
        <v>32</v>
      </c>
      <c r="V5">
        <v>18</v>
      </c>
      <c r="W5" s="28">
        <v>0.8571428571428571</v>
      </c>
      <c r="X5" s="28">
        <v>0.32142857142857145</v>
      </c>
    </row>
    <row r="6" spans="3:24" x14ac:dyDescent="0.3">
      <c r="C6" t="s">
        <v>38</v>
      </c>
      <c r="D6">
        <v>9</v>
      </c>
      <c r="E6" s="28">
        <v>0.16071428571428573</v>
      </c>
      <c r="F6" s="28">
        <v>0.16071428571428573</v>
      </c>
      <c r="I6" t="s">
        <v>38</v>
      </c>
      <c r="J6">
        <v>4</v>
      </c>
      <c r="K6" s="28">
        <v>0.14814814814814814</v>
      </c>
      <c r="L6" s="28">
        <v>7.1428571428571425E-2</v>
      </c>
      <c r="O6" t="s">
        <v>38</v>
      </c>
      <c r="P6">
        <v>2</v>
      </c>
      <c r="Q6" s="28">
        <v>0.16666666666666666</v>
      </c>
      <c r="R6" s="28">
        <v>3.5714285714285712E-2</v>
      </c>
      <c r="U6" t="s">
        <v>38</v>
      </c>
      <c r="V6">
        <v>3</v>
      </c>
      <c r="W6" s="28">
        <v>0.14285714285714285</v>
      </c>
      <c r="X6" s="28">
        <v>5.3571428571428568E-2</v>
      </c>
    </row>
    <row r="7" spans="3:24" ht="15" thickBot="1" x14ac:dyDescent="0.35">
      <c r="C7" s="30" t="s">
        <v>450</v>
      </c>
      <c r="D7" s="30">
        <v>56</v>
      </c>
      <c r="E7" s="31">
        <v>1</v>
      </c>
      <c r="F7" s="31">
        <v>1</v>
      </c>
      <c r="H7" t="s">
        <v>451</v>
      </c>
      <c r="J7">
        <v>27</v>
      </c>
      <c r="K7" s="28">
        <v>0.48214285714285715</v>
      </c>
      <c r="L7" s="28">
        <v>0.48214285714285715</v>
      </c>
      <c r="N7" t="s">
        <v>452</v>
      </c>
      <c r="P7">
        <v>12</v>
      </c>
      <c r="Q7" s="28">
        <v>0.21428571428571427</v>
      </c>
      <c r="R7" s="28">
        <v>0.21428571428571427</v>
      </c>
      <c r="T7" t="s">
        <v>453</v>
      </c>
      <c r="V7">
        <v>21</v>
      </c>
      <c r="W7" s="28">
        <v>0.375</v>
      </c>
      <c r="X7" s="28">
        <v>0.375</v>
      </c>
    </row>
    <row r="8" spans="3:24" ht="15" thickTop="1" x14ac:dyDescent="0.3">
      <c r="H8" t="s">
        <v>58</v>
      </c>
      <c r="I8" t="s">
        <v>32</v>
      </c>
      <c r="J8">
        <v>23</v>
      </c>
      <c r="K8" s="28">
        <v>0.92</v>
      </c>
      <c r="L8" s="28">
        <v>0.4107142857142857</v>
      </c>
      <c r="N8" t="s">
        <v>116</v>
      </c>
      <c r="O8" t="s">
        <v>32</v>
      </c>
      <c r="P8">
        <v>3</v>
      </c>
      <c r="Q8" s="28">
        <v>1</v>
      </c>
      <c r="R8" s="28">
        <v>5.3571428571428568E-2</v>
      </c>
      <c r="T8" t="s">
        <v>42</v>
      </c>
      <c r="U8" t="s">
        <v>32</v>
      </c>
      <c r="V8">
        <v>15</v>
      </c>
      <c r="W8" s="28">
        <v>0.9375</v>
      </c>
      <c r="X8" s="28">
        <v>0.26785714285714285</v>
      </c>
    </row>
    <row r="9" spans="3:24" x14ac:dyDescent="0.3">
      <c r="I9" t="s">
        <v>38</v>
      </c>
      <c r="J9">
        <v>2</v>
      </c>
      <c r="K9" s="28">
        <v>0.08</v>
      </c>
      <c r="L9" s="28">
        <v>3.5714285714285712E-2</v>
      </c>
      <c r="N9" t="s">
        <v>454</v>
      </c>
      <c r="P9">
        <v>3</v>
      </c>
      <c r="Q9" s="28">
        <v>5.3571428571428568E-2</v>
      </c>
      <c r="R9" s="28">
        <v>5.3571428571428568E-2</v>
      </c>
      <c r="U9" t="s">
        <v>38</v>
      </c>
      <c r="V9">
        <v>1</v>
      </c>
      <c r="W9" s="28">
        <v>6.25E-2</v>
      </c>
      <c r="X9" s="28">
        <v>1.7857142857142856E-2</v>
      </c>
    </row>
    <row r="10" spans="3:24" ht="15" thickBot="1" x14ac:dyDescent="0.35">
      <c r="H10" t="s">
        <v>455</v>
      </c>
      <c r="J10">
        <v>25</v>
      </c>
      <c r="K10" s="28">
        <v>0.44642857142857145</v>
      </c>
      <c r="L10" s="28">
        <v>0.44642857142857145</v>
      </c>
      <c r="N10" t="s">
        <v>53</v>
      </c>
      <c r="O10" t="s">
        <v>32</v>
      </c>
      <c r="P10">
        <v>6</v>
      </c>
      <c r="Q10" s="28">
        <v>0.8571428571428571</v>
      </c>
      <c r="R10" s="28">
        <v>0.10714285714285714</v>
      </c>
      <c r="T10" t="s">
        <v>456</v>
      </c>
      <c r="V10">
        <v>16</v>
      </c>
      <c r="W10" s="28">
        <v>0.2857142857142857</v>
      </c>
      <c r="X10" s="28">
        <v>0.2857142857142857</v>
      </c>
    </row>
    <row r="11" spans="3:24" ht="15" thickTop="1" x14ac:dyDescent="0.3">
      <c r="H11" t="s">
        <v>144</v>
      </c>
      <c r="I11" t="s">
        <v>32</v>
      </c>
      <c r="J11">
        <v>1</v>
      </c>
      <c r="K11" s="28">
        <v>0.25</v>
      </c>
      <c r="L11" s="28">
        <v>1.7857142857142856E-2</v>
      </c>
      <c r="O11" t="s">
        <v>38</v>
      </c>
      <c r="P11">
        <v>1</v>
      </c>
      <c r="Q11" s="28">
        <v>0.14285714285714285</v>
      </c>
      <c r="R11" s="28">
        <v>1.7857142857142856E-2</v>
      </c>
      <c r="T11" t="s">
        <v>104</v>
      </c>
      <c r="U11" t="s">
        <v>32</v>
      </c>
      <c r="V11">
        <v>13</v>
      </c>
      <c r="W11" s="28">
        <v>0.8666666666666667</v>
      </c>
      <c r="X11" s="28">
        <v>0.23214285714285715</v>
      </c>
    </row>
    <row r="12" spans="3:24" x14ac:dyDescent="0.3">
      <c r="I12" t="s">
        <v>38</v>
      </c>
      <c r="J12">
        <v>3</v>
      </c>
      <c r="K12" s="28">
        <v>0.75</v>
      </c>
      <c r="L12" s="28">
        <v>5.3571428571428568E-2</v>
      </c>
      <c r="N12" t="s">
        <v>457</v>
      </c>
      <c r="P12">
        <v>7</v>
      </c>
      <c r="Q12" s="28">
        <v>0.125</v>
      </c>
      <c r="R12" s="28">
        <v>0.125</v>
      </c>
      <c r="U12" t="s">
        <v>38</v>
      </c>
      <c r="V12">
        <v>2</v>
      </c>
      <c r="W12" s="28">
        <v>0.13333333333333333</v>
      </c>
      <c r="X12" s="28">
        <v>3.5714285714285712E-2</v>
      </c>
    </row>
    <row r="13" spans="3:24" x14ac:dyDescent="0.3">
      <c r="H13" t="s">
        <v>458</v>
      </c>
      <c r="J13">
        <v>4</v>
      </c>
      <c r="K13" s="28">
        <v>7.1428571428571425E-2</v>
      </c>
      <c r="L13" s="28">
        <v>7.1428571428571425E-2</v>
      </c>
      <c r="N13" t="s">
        <v>59</v>
      </c>
      <c r="O13" t="s">
        <v>32</v>
      </c>
      <c r="P13">
        <v>2</v>
      </c>
      <c r="Q13" s="28">
        <v>1</v>
      </c>
      <c r="R13" s="28">
        <v>3.5714285714285712E-2</v>
      </c>
      <c r="T13" t="s">
        <v>459</v>
      </c>
      <c r="V13">
        <v>15</v>
      </c>
      <c r="W13" s="28">
        <v>0.26785714285714285</v>
      </c>
      <c r="X13" s="28">
        <v>0.26785714285714285</v>
      </c>
    </row>
    <row r="14" spans="3:24" ht="15" thickBot="1" x14ac:dyDescent="0.35">
      <c r="H14" s="30" t="s">
        <v>450</v>
      </c>
      <c r="I14" s="30"/>
      <c r="J14" s="30">
        <v>56</v>
      </c>
      <c r="K14" s="31">
        <v>1</v>
      </c>
      <c r="L14" s="31">
        <v>1</v>
      </c>
      <c r="N14" t="s">
        <v>460</v>
      </c>
      <c r="P14">
        <v>2</v>
      </c>
      <c r="Q14" s="28">
        <v>3.5714285714285712E-2</v>
      </c>
      <c r="R14" s="28">
        <v>3.5714285714285712E-2</v>
      </c>
      <c r="T14" t="s">
        <v>144</v>
      </c>
      <c r="U14" t="s">
        <v>32</v>
      </c>
      <c r="V14">
        <v>1</v>
      </c>
      <c r="W14" s="28">
        <v>0.25</v>
      </c>
      <c r="X14" s="28">
        <v>1.7857142857142856E-2</v>
      </c>
    </row>
    <row r="15" spans="3:24" ht="15" thickTop="1" x14ac:dyDescent="0.3">
      <c r="N15" t="s">
        <v>41</v>
      </c>
      <c r="O15" t="s">
        <v>32</v>
      </c>
      <c r="P15">
        <v>7</v>
      </c>
      <c r="Q15" s="28">
        <v>1</v>
      </c>
      <c r="R15" s="28">
        <v>0.125</v>
      </c>
      <c r="U15" t="s">
        <v>38</v>
      </c>
      <c r="V15">
        <v>3</v>
      </c>
      <c r="W15" s="28">
        <v>0.75</v>
      </c>
      <c r="X15" s="28">
        <v>5.3571428571428568E-2</v>
      </c>
    </row>
    <row r="16" spans="3:24" x14ac:dyDescent="0.3">
      <c r="N16" t="s">
        <v>461</v>
      </c>
      <c r="P16">
        <v>7</v>
      </c>
      <c r="Q16" s="28">
        <v>0.125</v>
      </c>
      <c r="R16" s="28">
        <v>0.125</v>
      </c>
      <c r="T16" t="s">
        <v>458</v>
      </c>
      <c r="V16">
        <v>4</v>
      </c>
      <c r="W16" s="28">
        <v>7.1428571428571425E-2</v>
      </c>
      <c r="X16" s="28">
        <v>7.1428571428571425E-2</v>
      </c>
    </row>
    <row r="17" spans="14:24" ht="15" thickBot="1" x14ac:dyDescent="0.35">
      <c r="N17" t="s">
        <v>34</v>
      </c>
      <c r="O17" t="s">
        <v>32</v>
      </c>
      <c r="P17">
        <v>18</v>
      </c>
      <c r="Q17" s="28">
        <v>0.8571428571428571</v>
      </c>
      <c r="R17" s="28">
        <v>0.32142857142857145</v>
      </c>
      <c r="T17" s="30" t="s">
        <v>450</v>
      </c>
      <c r="U17" s="30"/>
      <c r="V17" s="30">
        <v>56</v>
      </c>
      <c r="W17" s="31">
        <v>1</v>
      </c>
      <c r="X17" s="31">
        <v>1</v>
      </c>
    </row>
    <row r="18" spans="14:24" ht="15" thickTop="1" x14ac:dyDescent="0.3">
      <c r="O18" t="s">
        <v>38</v>
      </c>
      <c r="P18">
        <v>3</v>
      </c>
      <c r="Q18" s="28">
        <v>0.14285714285714285</v>
      </c>
      <c r="R18" s="28">
        <v>5.3571428571428568E-2</v>
      </c>
    </row>
    <row r="19" spans="14:24" ht="15" thickTop="1" x14ac:dyDescent="0.3">
      <c r="N19" t="s">
        <v>462</v>
      </c>
      <c r="P19">
        <v>21</v>
      </c>
      <c r="Q19" s="28">
        <v>0.375</v>
      </c>
      <c r="R19" s="28">
        <v>0.375</v>
      </c>
    </row>
    <row r="20" spans="14:24" x14ac:dyDescent="0.3">
      <c r="N20" t="s">
        <v>144</v>
      </c>
      <c r="O20" t="s">
        <v>32</v>
      </c>
      <c r="P20">
        <v>1</v>
      </c>
      <c r="Q20" s="28">
        <v>0.25</v>
      </c>
      <c r="R20" s="28">
        <v>1.7857142857142856E-2</v>
      </c>
    </row>
    <row r="21" spans="14:24" x14ac:dyDescent="0.3">
      <c r="O21" t="s">
        <v>38</v>
      </c>
      <c r="P21">
        <v>3</v>
      </c>
      <c r="Q21" s="28">
        <v>0.75</v>
      </c>
      <c r="R21" s="28">
        <v>5.3571428571428568E-2</v>
      </c>
    </row>
    <row r="22" spans="14:24" x14ac:dyDescent="0.3">
      <c r="N22" t="s">
        <v>458</v>
      </c>
      <c r="P22">
        <v>4</v>
      </c>
      <c r="Q22" s="28">
        <v>7.1428571428571425E-2</v>
      </c>
      <c r="R22" s="28">
        <v>7.1428571428571425E-2</v>
      </c>
    </row>
    <row r="23" spans="14:24" ht="15" thickBot="1" x14ac:dyDescent="0.35">
      <c r="N23" s="30" t="s">
        <v>450</v>
      </c>
      <c r="O23" s="30"/>
      <c r="P23" s="30">
        <v>56</v>
      </c>
      <c r="Q23" s="31">
        <v>1</v>
      </c>
      <c r="R23" s="31">
        <v>1</v>
      </c>
    </row>
    <row r="24" spans="14:24" ht="15" thickTop="1" x14ac:dyDescent="0.3"/>
  </sheetData>
  <pageMargins left="0.7" right="0.7" top="0.75" bottom="0.75" header="0.3" footer="0.3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P38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baseColWidth="10" defaultColWidth="11.44140625" defaultRowHeight="14.4" x14ac:dyDescent="0.3"/>
  <cols>
    <col min="1" max="1" width="32.33203125" customWidth="1"/>
    <col min="2" max="2" width="9.6640625" customWidth="1"/>
    <col min="3" max="3" width="21.6640625" customWidth="1"/>
    <col min="4" max="4" width="13.6640625" customWidth="1"/>
    <col min="5" max="5" width="14.6640625" customWidth="1"/>
    <col min="6" max="6" width="13.6640625" customWidth="1"/>
    <col min="7" max="7" width="9.6640625" customWidth="1"/>
    <col min="8" max="8" width="21.6640625" customWidth="1"/>
    <col min="9" max="9" width="19.6640625" customWidth="1"/>
    <col min="10" max="10" width="14.6640625" customWidth="1"/>
    <col min="11" max="12" width="13.6640625" customWidth="1"/>
    <col min="13" max="13" width="9.6640625" customWidth="1"/>
    <col min="14" max="14" width="19.6640625" customWidth="1"/>
    <col min="15" max="15" width="21.6640625" customWidth="1"/>
    <col min="16" max="16" width="14.6640625" customWidth="1"/>
    <col min="17" max="18" width="13.6640625" customWidth="1"/>
    <col min="19" max="19" width="9.6640625" customWidth="1"/>
    <col min="20" max="20" width="30.6640625" customWidth="1"/>
    <col min="21" max="21" width="19.6640625" customWidth="1"/>
    <col min="22" max="22" width="14.6640625" customWidth="1"/>
    <col min="23" max="24" width="13.6640625" customWidth="1"/>
    <col min="25" max="25" width="11.6640625" customWidth="1"/>
    <col min="26" max="26" width="19.6640625" customWidth="1"/>
    <col min="27" max="27" width="30.6640625" customWidth="1"/>
    <col min="28" max="28" width="14.6640625" customWidth="1"/>
    <col min="29" max="30" width="13.6640625" customWidth="1"/>
    <col min="31" max="31" width="9.6640625" customWidth="1"/>
    <col min="32" max="32" width="30.6640625" customWidth="1"/>
    <col min="33" max="33" width="19.6640625" customWidth="1"/>
    <col min="34" max="36" width="13.6640625" style="29" customWidth="1"/>
    <col min="37" max="37" width="9.6640625" customWidth="1"/>
    <col min="38" max="38" width="19.6640625" customWidth="1"/>
    <col min="39" max="39" width="30.6640625" customWidth="1"/>
    <col min="40" max="42" width="13.6640625" customWidth="1"/>
    <col min="43" max="43" width="3.88671875" bestFit="1" customWidth="1"/>
    <col min="44" max="44" width="6.88671875" bestFit="1" customWidth="1"/>
    <col min="45" max="47" width="3.88671875" bestFit="1" customWidth="1"/>
    <col min="48" max="48" width="6.88671875" bestFit="1" customWidth="1"/>
    <col min="49" max="50" width="3.88671875" bestFit="1" customWidth="1"/>
    <col min="51" max="51" width="6.88671875" bestFit="1" customWidth="1"/>
    <col min="52" max="52" width="3.88671875" bestFit="1" customWidth="1"/>
    <col min="53" max="53" width="6.88671875" bestFit="1" customWidth="1"/>
    <col min="54" max="57" width="10.5546875" bestFit="1" customWidth="1"/>
    <col min="58" max="64" width="7.109375" bestFit="1" customWidth="1"/>
    <col min="65" max="68" width="6.109375" bestFit="1" customWidth="1"/>
    <col min="69" max="69" width="6.88671875" bestFit="1" customWidth="1"/>
    <col min="70" max="73" width="6.109375" bestFit="1" customWidth="1"/>
    <col min="74" max="74" width="6.88671875" bestFit="1" customWidth="1"/>
    <col min="75" max="77" width="6.109375" bestFit="1" customWidth="1"/>
    <col min="78" max="78" width="6.88671875" bestFit="1" customWidth="1"/>
    <col min="79" max="80" width="6.109375" bestFit="1" customWidth="1"/>
    <col min="81" max="81" width="6.88671875" bestFit="1" customWidth="1"/>
    <col min="82" max="82" width="6.109375" bestFit="1" customWidth="1"/>
    <col min="83" max="83" width="6.88671875" bestFit="1" customWidth="1"/>
    <col min="84" max="84" width="17.5546875" bestFit="1" customWidth="1"/>
    <col min="85" max="85" width="15.44140625" bestFit="1" customWidth="1"/>
  </cols>
  <sheetData>
    <row r="1" spans="3:42" ht="23.4" x14ac:dyDescent="0.45">
      <c r="C1" s="47" t="s">
        <v>463</v>
      </c>
      <c r="D1" s="48"/>
      <c r="E1" s="48"/>
      <c r="F1" s="48"/>
      <c r="H1" s="47" t="s">
        <v>463</v>
      </c>
      <c r="I1" s="48"/>
      <c r="J1" s="48"/>
      <c r="K1" s="48"/>
      <c r="L1" s="48"/>
      <c r="M1" s="48"/>
      <c r="N1" s="47" t="s">
        <v>463</v>
      </c>
      <c r="O1" s="48"/>
      <c r="P1" s="48"/>
      <c r="Q1" s="48"/>
      <c r="R1" s="48"/>
      <c r="S1" s="48"/>
      <c r="T1" s="47" t="s">
        <v>463</v>
      </c>
      <c r="U1" s="48"/>
      <c r="V1" s="48"/>
      <c r="W1" s="48"/>
      <c r="X1" s="48"/>
      <c r="Y1" s="48"/>
      <c r="Z1" s="47" t="s">
        <v>463</v>
      </c>
      <c r="AA1" s="48"/>
      <c r="AB1" s="48"/>
      <c r="AC1" s="48"/>
      <c r="AD1" s="48"/>
      <c r="AE1" s="48"/>
      <c r="AF1" s="47" t="s">
        <v>463</v>
      </c>
      <c r="AG1" s="48"/>
      <c r="AH1" s="49"/>
      <c r="AI1" s="49"/>
      <c r="AJ1" s="49"/>
      <c r="AK1" s="48"/>
      <c r="AL1" s="47" t="s">
        <v>463</v>
      </c>
      <c r="AM1" s="48"/>
      <c r="AN1" s="48"/>
      <c r="AO1" s="48"/>
    </row>
    <row r="2" spans="3:42" ht="23.4" x14ac:dyDescent="0.45">
      <c r="C2" s="50"/>
      <c r="D2" s="48"/>
      <c r="E2" s="48"/>
      <c r="F2" s="48"/>
      <c r="H2" s="50" t="s">
        <v>443</v>
      </c>
      <c r="I2" s="48"/>
      <c r="J2" s="48"/>
      <c r="K2" s="48"/>
      <c r="L2" s="48"/>
      <c r="M2" s="48"/>
      <c r="N2" s="50" t="s">
        <v>443</v>
      </c>
      <c r="O2" s="48"/>
      <c r="P2" s="48"/>
      <c r="Q2" s="48"/>
      <c r="R2" s="48"/>
      <c r="S2" s="48"/>
      <c r="T2" s="50" t="s">
        <v>444</v>
      </c>
      <c r="U2" s="48"/>
      <c r="V2" s="48"/>
      <c r="W2" s="48"/>
      <c r="X2" s="48"/>
      <c r="Y2" s="48"/>
      <c r="Z2" s="50" t="s">
        <v>444</v>
      </c>
      <c r="AA2" s="48"/>
      <c r="AB2" s="48"/>
      <c r="AC2" s="48"/>
      <c r="AD2" s="48"/>
      <c r="AE2" s="48"/>
      <c r="AF2" s="50" t="s">
        <v>445</v>
      </c>
      <c r="AG2" s="48"/>
      <c r="AH2" s="49"/>
      <c r="AI2" s="49"/>
      <c r="AJ2" s="49"/>
      <c r="AK2" s="48"/>
      <c r="AL2" s="50" t="s">
        <v>445</v>
      </c>
      <c r="AM2" s="48"/>
      <c r="AN2" s="48"/>
      <c r="AO2" s="48"/>
    </row>
    <row r="4" spans="3:42" x14ac:dyDescent="0.3">
      <c r="C4" s="26" t="s">
        <v>26</v>
      </c>
      <c r="D4" s="29" t="s">
        <v>447</v>
      </c>
      <c r="E4" s="29" t="s">
        <v>448</v>
      </c>
      <c r="F4" s="29" t="s">
        <v>449</v>
      </c>
      <c r="H4" s="26" t="s">
        <v>19</v>
      </c>
      <c r="I4" s="26" t="s">
        <v>26</v>
      </c>
      <c r="J4" s="29" t="s">
        <v>447</v>
      </c>
      <c r="K4" s="29" t="s">
        <v>448</v>
      </c>
      <c r="L4" s="29" t="s">
        <v>449</v>
      </c>
      <c r="N4" s="26" t="s">
        <v>26</v>
      </c>
      <c r="O4" s="26" t="s">
        <v>19</v>
      </c>
      <c r="P4" s="29" t="s">
        <v>447</v>
      </c>
      <c r="Q4" s="29" t="s">
        <v>448</v>
      </c>
      <c r="R4" s="29" t="s">
        <v>449</v>
      </c>
      <c r="T4" s="26" t="s">
        <v>20</v>
      </c>
      <c r="U4" s="26" t="s">
        <v>26</v>
      </c>
      <c r="V4" s="29" t="s">
        <v>447</v>
      </c>
      <c r="W4" s="29" t="s">
        <v>448</v>
      </c>
      <c r="X4" s="29" t="s">
        <v>449</v>
      </c>
      <c r="Y4" s="29"/>
      <c r="Z4" s="26" t="s">
        <v>26</v>
      </c>
      <c r="AA4" s="26" t="s">
        <v>20</v>
      </c>
      <c r="AB4" s="29" t="s">
        <v>447</v>
      </c>
      <c r="AC4" s="29" t="s">
        <v>448</v>
      </c>
      <c r="AD4" s="29" t="s">
        <v>449</v>
      </c>
      <c r="AE4" s="29"/>
      <c r="AF4" s="26" t="s">
        <v>21</v>
      </c>
      <c r="AG4" s="26" t="s">
        <v>26</v>
      </c>
      <c r="AH4" s="29" t="s">
        <v>447</v>
      </c>
      <c r="AI4" s="29" t="s">
        <v>448</v>
      </c>
      <c r="AJ4" s="29" t="s">
        <v>449</v>
      </c>
      <c r="AL4" s="26" t="s">
        <v>26</v>
      </c>
      <c r="AM4" s="26" t="s">
        <v>21</v>
      </c>
      <c r="AN4" s="29" t="s">
        <v>447</v>
      </c>
      <c r="AO4" s="29" t="s">
        <v>448</v>
      </c>
      <c r="AP4" s="29" t="s">
        <v>449</v>
      </c>
    </row>
    <row r="5" spans="3:42" x14ac:dyDescent="0.3">
      <c r="C5">
        <v>1</v>
      </c>
      <c r="D5">
        <v>16</v>
      </c>
      <c r="E5" s="28">
        <v>0.34042553191489361</v>
      </c>
      <c r="F5" s="28">
        <v>0.34042553191489361</v>
      </c>
      <c r="H5" t="s">
        <v>33</v>
      </c>
      <c r="I5">
        <v>1</v>
      </c>
      <c r="J5">
        <v>4</v>
      </c>
      <c r="K5" s="28">
        <v>0.17391304347826086</v>
      </c>
      <c r="L5" s="28">
        <v>8.5106382978723402E-2</v>
      </c>
      <c r="N5">
        <v>1</v>
      </c>
      <c r="O5" t="s">
        <v>33</v>
      </c>
      <c r="P5">
        <v>4</v>
      </c>
      <c r="Q5" s="28">
        <v>0.25</v>
      </c>
      <c r="R5" s="28">
        <v>8.5106382978723402E-2</v>
      </c>
      <c r="T5" t="s">
        <v>103</v>
      </c>
      <c r="U5">
        <v>1</v>
      </c>
      <c r="V5">
        <v>10</v>
      </c>
      <c r="W5" s="28">
        <v>1</v>
      </c>
      <c r="X5" s="28">
        <v>0.21276595744680851</v>
      </c>
      <c r="Y5" s="28"/>
      <c r="Z5">
        <v>1</v>
      </c>
      <c r="AA5" t="s">
        <v>103</v>
      </c>
      <c r="AB5">
        <v>10</v>
      </c>
      <c r="AC5" s="28">
        <v>0.625</v>
      </c>
      <c r="AD5" s="28">
        <v>0.21276595744680851</v>
      </c>
      <c r="AE5" s="28"/>
      <c r="AF5" t="s">
        <v>35</v>
      </c>
      <c r="AG5">
        <v>3</v>
      </c>
      <c r="AH5" s="29">
        <v>1</v>
      </c>
      <c r="AI5" s="44">
        <v>5.5555555555555552E-2</v>
      </c>
      <c r="AJ5" s="44">
        <v>2.1276595744680851E-2</v>
      </c>
      <c r="AL5">
        <v>1</v>
      </c>
      <c r="AM5" t="s">
        <v>42</v>
      </c>
      <c r="AN5" s="29">
        <v>2</v>
      </c>
      <c r="AO5" s="44">
        <v>0.125</v>
      </c>
      <c r="AP5" s="44">
        <v>4.2553191489361701E-2</v>
      </c>
    </row>
    <row r="6" spans="3:42" x14ac:dyDescent="0.3">
      <c r="C6">
        <v>3</v>
      </c>
      <c r="D6">
        <v>1</v>
      </c>
      <c r="E6" s="28">
        <v>2.1276595744680851E-2</v>
      </c>
      <c r="F6" s="28">
        <v>2.1276595744680851E-2</v>
      </c>
      <c r="I6">
        <v>3</v>
      </c>
      <c r="J6">
        <v>1</v>
      </c>
      <c r="K6" s="28">
        <v>4.3478260869565216E-2</v>
      </c>
      <c r="L6" s="28">
        <v>2.1276595744680851E-2</v>
      </c>
      <c r="O6" t="s">
        <v>58</v>
      </c>
      <c r="P6">
        <v>11</v>
      </c>
      <c r="Q6" s="28">
        <v>0.6875</v>
      </c>
      <c r="R6" s="28">
        <v>0.23404255319148937</v>
      </c>
      <c r="T6" t="s">
        <v>452</v>
      </c>
      <c r="V6">
        <v>10</v>
      </c>
      <c r="W6" s="28">
        <v>0.21276595744680851</v>
      </c>
      <c r="X6" s="28">
        <v>0.21276595744680851</v>
      </c>
      <c r="Y6" s="28"/>
      <c r="AA6" t="s">
        <v>116</v>
      </c>
      <c r="AB6">
        <v>3</v>
      </c>
      <c r="AC6" s="28">
        <v>0.1875</v>
      </c>
      <c r="AD6" s="28">
        <v>6.3829787234042548E-2</v>
      </c>
      <c r="AE6" s="28"/>
      <c r="AG6">
        <v>5</v>
      </c>
      <c r="AH6" s="29">
        <v>17</v>
      </c>
      <c r="AI6" s="44">
        <v>0.94444444444444442</v>
      </c>
      <c r="AJ6" s="44">
        <v>0.36170212765957449</v>
      </c>
      <c r="AM6" t="s">
        <v>104</v>
      </c>
      <c r="AN6" s="29">
        <v>13</v>
      </c>
      <c r="AO6" s="44">
        <v>0.8125</v>
      </c>
      <c r="AP6" s="44">
        <v>0.27659574468085107</v>
      </c>
    </row>
    <row r="7" spans="3:42" ht="15" thickBot="1" x14ac:dyDescent="0.35">
      <c r="C7">
        <v>5</v>
      </c>
      <c r="D7">
        <v>27</v>
      </c>
      <c r="E7" s="28">
        <v>0.57446808510638303</v>
      </c>
      <c r="F7" s="28">
        <v>0.57446808510638303</v>
      </c>
      <c r="I7">
        <v>5</v>
      </c>
      <c r="J7">
        <v>17</v>
      </c>
      <c r="K7" s="28">
        <v>0.73913043478260865</v>
      </c>
      <c r="L7" s="28">
        <v>0.36170212765957449</v>
      </c>
      <c r="O7" t="s">
        <v>144</v>
      </c>
      <c r="P7">
        <v>1</v>
      </c>
      <c r="Q7" s="28">
        <v>6.25E-2</v>
      </c>
      <c r="R7" s="28">
        <v>2.1276595744680851E-2</v>
      </c>
      <c r="T7" t="s">
        <v>116</v>
      </c>
      <c r="U7">
        <v>1</v>
      </c>
      <c r="V7">
        <v>3</v>
      </c>
      <c r="W7" s="28">
        <v>1</v>
      </c>
      <c r="X7" s="28">
        <v>6.3829787234042548E-2</v>
      </c>
      <c r="Y7" s="28"/>
      <c r="AA7" t="s">
        <v>53</v>
      </c>
      <c r="AB7">
        <v>1</v>
      </c>
      <c r="AC7" s="28">
        <v>6.25E-2</v>
      </c>
      <c r="AD7" s="28">
        <v>2.1276595744680851E-2</v>
      </c>
      <c r="AE7" s="28"/>
      <c r="AF7" t="s">
        <v>453</v>
      </c>
      <c r="AH7" s="29">
        <v>18</v>
      </c>
      <c r="AI7" s="44">
        <v>0.38297872340425532</v>
      </c>
      <c r="AJ7" s="44">
        <v>0.38297872340425532</v>
      </c>
      <c r="AM7" t="s">
        <v>144</v>
      </c>
      <c r="AN7" s="29">
        <v>1</v>
      </c>
      <c r="AO7" s="44">
        <v>6.25E-2</v>
      </c>
      <c r="AP7" s="44">
        <v>2.1276595744680851E-2</v>
      </c>
    </row>
    <row r="8" spans="3:42" x14ac:dyDescent="0.3">
      <c r="C8">
        <v>6</v>
      </c>
      <c r="D8">
        <v>3</v>
      </c>
      <c r="E8" s="28">
        <v>6.3829787234042548E-2</v>
      </c>
      <c r="F8" s="28">
        <v>6.3829787234042548E-2</v>
      </c>
      <c r="I8">
        <v>6</v>
      </c>
      <c r="J8">
        <v>1</v>
      </c>
      <c r="K8" s="28">
        <v>4.3478260869565216E-2</v>
      </c>
      <c r="L8" s="28">
        <v>2.1276595744680851E-2</v>
      </c>
      <c r="N8" t="s">
        <v>464</v>
      </c>
      <c r="P8">
        <v>16</v>
      </c>
      <c r="Q8" s="28">
        <v>0.34042553191489361</v>
      </c>
      <c r="R8" s="28">
        <v>0.34042553191489361</v>
      </c>
      <c r="T8" t="s">
        <v>454</v>
      </c>
      <c r="V8">
        <v>3</v>
      </c>
      <c r="W8" s="28">
        <v>6.3829787234042548E-2</v>
      </c>
      <c r="X8" s="28">
        <v>6.3829787234042548E-2</v>
      </c>
      <c r="Y8" s="28"/>
      <c r="AA8" t="s">
        <v>34</v>
      </c>
      <c r="AB8">
        <v>1</v>
      </c>
      <c r="AC8" s="28">
        <v>6.25E-2</v>
      </c>
      <c r="AD8" s="28">
        <v>2.1276595744680851E-2</v>
      </c>
      <c r="AE8" s="28"/>
      <c r="AF8" t="s">
        <v>42</v>
      </c>
      <c r="AG8">
        <v>1</v>
      </c>
      <c r="AH8" s="29">
        <v>2</v>
      </c>
      <c r="AI8" s="44">
        <v>0.13333333333333333</v>
      </c>
      <c r="AJ8" s="44">
        <v>4.2553191489361701E-2</v>
      </c>
      <c r="AL8" t="s">
        <v>464</v>
      </c>
      <c r="AN8" s="29">
        <v>16</v>
      </c>
      <c r="AO8" s="44">
        <v>0.34042553191489361</v>
      </c>
      <c r="AP8" s="44">
        <v>0.34042553191489361</v>
      </c>
    </row>
    <row r="9" spans="3:42" ht="15" thickBot="1" x14ac:dyDescent="0.35">
      <c r="C9" s="30" t="s">
        <v>450</v>
      </c>
      <c r="D9" s="30">
        <v>47</v>
      </c>
      <c r="E9" s="31">
        <v>1</v>
      </c>
      <c r="F9" s="31">
        <v>1</v>
      </c>
      <c r="H9" t="s">
        <v>451</v>
      </c>
      <c r="J9">
        <v>23</v>
      </c>
      <c r="K9" s="28">
        <v>0.48936170212765956</v>
      </c>
      <c r="L9" s="28">
        <v>0.48936170212765956</v>
      </c>
      <c r="N9">
        <v>3</v>
      </c>
      <c r="O9" t="s">
        <v>33</v>
      </c>
      <c r="P9">
        <v>1</v>
      </c>
      <c r="Q9" s="28">
        <v>1</v>
      </c>
      <c r="R9" s="28">
        <v>2.1276595744680851E-2</v>
      </c>
      <c r="T9" t="s">
        <v>53</v>
      </c>
      <c r="U9">
        <v>1</v>
      </c>
      <c r="V9">
        <v>1</v>
      </c>
      <c r="W9" s="28">
        <v>0.16666666666666666</v>
      </c>
      <c r="X9" s="28">
        <v>2.1276595744680851E-2</v>
      </c>
      <c r="Y9" s="28"/>
      <c r="AA9" t="s">
        <v>144</v>
      </c>
      <c r="AB9">
        <v>1</v>
      </c>
      <c r="AC9" s="28">
        <v>6.25E-2</v>
      </c>
      <c r="AD9" s="28">
        <v>2.1276595744680851E-2</v>
      </c>
      <c r="AE9" s="28"/>
      <c r="AG9">
        <v>5</v>
      </c>
      <c r="AH9" s="29">
        <v>10</v>
      </c>
      <c r="AI9" s="44">
        <v>0.66666666666666663</v>
      </c>
      <c r="AJ9" s="44">
        <v>0.21276595744680851</v>
      </c>
      <c r="AL9">
        <v>3</v>
      </c>
      <c r="AM9" t="s">
        <v>35</v>
      </c>
      <c r="AN9" s="29">
        <v>1</v>
      </c>
      <c r="AO9" s="44">
        <v>1</v>
      </c>
      <c r="AP9" s="44">
        <v>2.1276595744680851E-2</v>
      </c>
    </row>
    <row r="10" spans="3:42" ht="15" thickTop="1" x14ac:dyDescent="0.3">
      <c r="H10" t="s">
        <v>58</v>
      </c>
      <c r="I10">
        <v>1</v>
      </c>
      <c r="J10">
        <v>11</v>
      </c>
      <c r="K10" s="28">
        <v>0.47826086956521741</v>
      </c>
      <c r="L10" s="28">
        <v>0.23404255319148937</v>
      </c>
      <c r="N10" t="s">
        <v>465</v>
      </c>
      <c r="P10">
        <v>1</v>
      </c>
      <c r="Q10" s="28">
        <v>2.1276595744680851E-2</v>
      </c>
      <c r="R10" s="28">
        <v>2.1276595744680851E-2</v>
      </c>
      <c r="U10">
        <v>5</v>
      </c>
      <c r="V10">
        <v>4</v>
      </c>
      <c r="W10" s="28">
        <v>0.66666666666666663</v>
      </c>
      <c r="X10" s="28">
        <v>8.5106382978723402E-2</v>
      </c>
      <c r="Y10" s="28"/>
      <c r="Z10" t="s">
        <v>464</v>
      </c>
      <c r="AB10">
        <v>16</v>
      </c>
      <c r="AC10" s="28">
        <v>0.34042553191489361</v>
      </c>
      <c r="AD10" s="28">
        <v>0.34042553191489361</v>
      </c>
      <c r="AE10" s="28"/>
      <c r="AG10">
        <v>6</v>
      </c>
      <c r="AH10" s="29">
        <v>3</v>
      </c>
      <c r="AI10" s="44">
        <v>0.2</v>
      </c>
      <c r="AJ10" s="44">
        <v>6.3829787234042548E-2</v>
      </c>
      <c r="AL10" t="s">
        <v>465</v>
      </c>
      <c r="AN10" s="29">
        <v>1</v>
      </c>
      <c r="AO10" s="44">
        <v>2.1276595744680851E-2</v>
      </c>
      <c r="AP10" s="44">
        <v>2.1276595744680851E-2</v>
      </c>
    </row>
    <row r="11" spans="3:42" ht="15" thickBot="1" x14ac:dyDescent="0.35">
      <c r="I11">
        <v>5</v>
      </c>
      <c r="J11">
        <v>10</v>
      </c>
      <c r="K11" s="28">
        <v>0.43478260869565216</v>
      </c>
      <c r="L11" s="28">
        <v>0.21276595744680851</v>
      </c>
      <c r="N11">
        <v>5</v>
      </c>
      <c r="O11" t="s">
        <v>33</v>
      </c>
      <c r="P11">
        <v>17</v>
      </c>
      <c r="Q11" s="28">
        <v>0.62962962962962965</v>
      </c>
      <c r="R11" s="28">
        <v>0.36170212765957449</v>
      </c>
      <c r="U11">
        <v>6</v>
      </c>
      <c r="V11">
        <v>1</v>
      </c>
      <c r="W11" s="28">
        <v>0.16666666666666666</v>
      </c>
      <c r="X11" s="28">
        <v>2.1276595744680851E-2</v>
      </c>
      <c r="Y11" s="28"/>
      <c r="Z11">
        <v>3</v>
      </c>
      <c r="AA11" t="s">
        <v>34</v>
      </c>
      <c r="AB11">
        <v>1</v>
      </c>
      <c r="AC11" s="28">
        <v>1</v>
      </c>
      <c r="AD11" s="28">
        <v>2.1276595744680851E-2</v>
      </c>
      <c r="AE11" s="28"/>
      <c r="AF11" t="s">
        <v>456</v>
      </c>
      <c r="AH11" s="29">
        <v>15</v>
      </c>
      <c r="AI11" s="44">
        <v>0.31914893617021278</v>
      </c>
      <c r="AJ11" s="44">
        <v>0.31914893617021278</v>
      </c>
      <c r="AL11">
        <v>5</v>
      </c>
      <c r="AM11" t="s">
        <v>35</v>
      </c>
      <c r="AN11" s="29">
        <v>17</v>
      </c>
      <c r="AO11" s="44">
        <v>0.62962962962962965</v>
      </c>
      <c r="AP11" s="44">
        <v>0.36170212765957449</v>
      </c>
    </row>
    <row r="12" spans="3:42" ht="15" thickTop="1" x14ac:dyDescent="0.3">
      <c r="I12">
        <v>6</v>
      </c>
      <c r="J12">
        <v>2</v>
      </c>
      <c r="K12" s="28">
        <v>8.6956521739130432E-2</v>
      </c>
      <c r="L12" s="28">
        <v>4.2553191489361701E-2</v>
      </c>
      <c r="O12" t="s">
        <v>58</v>
      </c>
      <c r="P12">
        <v>10</v>
      </c>
      <c r="Q12" s="28">
        <v>0.37037037037037035</v>
      </c>
      <c r="R12" s="28">
        <v>0.21276595744680851</v>
      </c>
      <c r="T12" t="s">
        <v>457</v>
      </c>
      <c r="V12">
        <v>6</v>
      </c>
      <c r="W12" s="28">
        <v>0.1276595744680851</v>
      </c>
      <c r="X12" s="28">
        <v>0.1276595744680851</v>
      </c>
      <c r="Y12" s="28"/>
      <c r="Z12" t="s">
        <v>465</v>
      </c>
      <c r="AB12">
        <v>1</v>
      </c>
      <c r="AC12" s="28">
        <v>2.1276595744680851E-2</v>
      </c>
      <c r="AD12" s="28">
        <v>2.1276595744680851E-2</v>
      </c>
      <c r="AE12" s="28"/>
      <c r="AF12" t="s">
        <v>104</v>
      </c>
      <c r="AG12">
        <v>1</v>
      </c>
      <c r="AH12" s="29">
        <v>13</v>
      </c>
      <c r="AI12" s="44">
        <v>1</v>
      </c>
      <c r="AJ12" s="44">
        <v>0.27659574468085107</v>
      </c>
      <c r="AM12" t="s">
        <v>42</v>
      </c>
      <c r="AN12" s="29">
        <v>10</v>
      </c>
      <c r="AO12" s="44">
        <v>0.37037037037037035</v>
      </c>
      <c r="AP12" s="44">
        <v>0.21276595744680851</v>
      </c>
    </row>
    <row r="13" spans="3:42" x14ac:dyDescent="0.3">
      <c r="H13" t="s">
        <v>455</v>
      </c>
      <c r="J13">
        <v>23</v>
      </c>
      <c r="K13" s="28">
        <v>0.48936170212765956</v>
      </c>
      <c r="L13" s="28">
        <v>0.48936170212765956</v>
      </c>
      <c r="N13" t="s">
        <v>466</v>
      </c>
      <c r="P13">
        <v>27</v>
      </c>
      <c r="Q13" s="28">
        <v>0.57446808510638303</v>
      </c>
      <c r="R13" s="28">
        <v>0.57446808510638303</v>
      </c>
      <c r="T13" t="s">
        <v>59</v>
      </c>
      <c r="U13">
        <v>5</v>
      </c>
      <c r="V13">
        <v>2</v>
      </c>
      <c r="W13" s="28">
        <v>1</v>
      </c>
      <c r="X13" s="28">
        <v>4.2553191489361701E-2</v>
      </c>
      <c r="Y13" s="28"/>
      <c r="Z13">
        <v>5</v>
      </c>
      <c r="AA13" t="s">
        <v>53</v>
      </c>
      <c r="AB13">
        <v>4</v>
      </c>
      <c r="AC13" s="28">
        <v>0.14814814814814814</v>
      </c>
      <c r="AD13" s="28">
        <v>8.5106382978723402E-2</v>
      </c>
      <c r="AE13" s="28"/>
      <c r="AF13" t="s">
        <v>459</v>
      </c>
      <c r="AH13" s="29">
        <v>13</v>
      </c>
      <c r="AI13" s="44">
        <v>0.27659574468085107</v>
      </c>
      <c r="AJ13" s="44">
        <v>0.27659574468085107</v>
      </c>
      <c r="AL13" t="s">
        <v>466</v>
      </c>
      <c r="AN13" s="29">
        <v>27</v>
      </c>
      <c r="AO13" s="44">
        <v>0.57446808510638303</v>
      </c>
      <c r="AP13" s="44">
        <v>0.57446808510638303</v>
      </c>
    </row>
    <row r="14" spans="3:42" ht="15" thickBot="1" x14ac:dyDescent="0.35">
      <c r="H14" t="s">
        <v>144</v>
      </c>
      <c r="I14">
        <v>1</v>
      </c>
      <c r="J14">
        <v>1</v>
      </c>
      <c r="K14" s="28">
        <v>1</v>
      </c>
      <c r="L14" s="28">
        <v>2.1276595744680851E-2</v>
      </c>
      <c r="N14">
        <v>6</v>
      </c>
      <c r="O14" t="s">
        <v>33</v>
      </c>
      <c r="P14">
        <v>1</v>
      </c>
      <c r="Q14" s="28">
        <v>0.33333333333333331</v>
      </c>
      <c r="R14" s="28">
        <v>2.1276595744680851E-2</v>
      </c>
      <c r="T14" t="s">
        <v>460</v>
      </c>
      <c r="V14">
        <v>2</v>
      </c>
      <c r="W14" s="28">
        <v>4.2553191489361701E-2</v>
      </c>
      <c r="X14" s="28">
        <v>4.2553191489361701E-2</v>
      </c>
      <c r="Y14" s="28"/>
      <c r="AA14" t="s">
        <v>59</v>
      </c>
      <c r="AB14">
        <v>2</v>
      </c>
      <c r="AC14" s="28">
        <v>7.407407407407407E-2</v>
      </c>
      <c r="AD14" s="28">
        <v>4.2553191489361701E-2</v>
      </c>
      <c r="AE14" s="28"/>
      <c r="AF14" t="s">
        <v>144</v>
      </c>
      <c r="AG14">
        <v>1</v>
      </c>
      <c r="AH14" s="29">
        <v>1</v>
      </c>
      <c r="AI14" s="44">
        <v>1</v>
      </c>
      <c r="AJ14" s="44">
        <v>2.1276595744680851E-2</v>
      </c>
      <c r="AL14">
        <v>6</v>
      </c>
      <c r="AM14" t="s">
        <v>42</v>
      </c>
      <c r="AN14" s="29">
        <v>3</v>
      </c>
      <c r="AO14" s="44">
        <v>1</v>
      </c>
      <c r="AP14" s="44">
        <v>6.3829787234042548E-2</v>
      </c>
    </row>
    <row r="15" spans="3:42" x14ac:dyDescent="0.3">
      <c r="H15" t="s">
        <v>458</v>
      </c>
      <c r="J15">
        <v>1</v>
      </c>
      <c r="K15" s="28">
        <v>2.1276595744680851E-2</v>
      </c>
      <c r="L15" s="28">
        <v>2.1276595744680851E-2</v>
      </c>
      <c r="O15" t="s">
        <v>58</v>
      </c>
      <c r="P15">
        <v>2</v>
      </c>
      <c r="Q15" s="28">
        <v>0.66666666666666663</v>
      </c>
      <c r="R15" s="28">
        <v>4.2553191489361701E-2</v>
      </c>
      <c r="T15" t="s">
        <v>41</v>
      </c>
      <c r="U15">
        <v>5</v>
      </c>
      <c r="V15">
        <v>7</v>
      </c>
      <c r="W15" s="28">
        <v>1</v>
      </c>
      <c r="X15" s="28">
        <v>0.14893617021276595</v>
      </c>
      <c r="Y15" s="28"/>
      <c r="AA15" t="s">
        <v>41</v>
      </c>
      <c r="AB15">
        <v>7</v>
      </c>
      <c r="AC15" s="28">
        <v>0.25925925925925924</v>
      </c>
      <c r="AD15" s="28">
        <v>0.14893617021276595</v>
      </c>
      <c r="AE15" s="28"/>
      <c r="AF15" t="s">
        <v>458</v>
      </c>
      <c r="AH15" s="29">
        <v>1</v>
      </c>
      <c r="AI15" s="44">
        <v>2.1276595744680851E-2</v>
      </c>
      <c r="AJ15" s="44">
        <v>2.1276595744680851E-2</v>
      </c>
      <c r="AL15" t="s">
        <v>467</v>
      </c>
      <c r="AN15" s="29">
        <v>3</v>
      </c>
      <c r="AO15" s="44">
        <v>6.3829787234042548E-2</v>
      </c>
      <c r="AP15" s="44">
        <v>6.3829787234042548E-2</v>
      </c>
    </row>
    <row r="16" spans="3:42" ht="15" thickBot="1" x14ac:dyDescent="0.35">
      <c r="H16" s="30" t="s">
        <v>450</v>
      </c>
      <c r="I16" s="30"/>
      <c r="J16" s="30">
        <v>47</v>
      </c>
      <c r="K16" s="31">
        <v>1</v>
      </c>
      <c r="L16" s="31">
        <v>1</v>
      </c>
      <c r="N16" t="s">
        <v>467</v>
      </c>
      <c r="P16">
        <v>3</v>
      </c>
      <c r="Q16" s="28">
        <v>6.3829787234042548E-2</v>
      </c>
      <c r="R16" s="28">
        <v>6.3829787234042548E-2</v>
      </c>
      <c r="T16" t="s">
        <v>461</v>
      </c>
      <c r="V16">
        <v>7</v>
      </c>
      <c r="W16" s="28">
        <v>0.14893617021276595</v>
      </c>
      <c r="X16" s="28">
        <v>0.14893617021276595</v>
      </c>
      <c r="Y16" s="28"/>
      <c r="AA16" t="s">
        <v>34</v>
      </c>
      <c r="AB16">
        <v>14</v>
      </c>
      <c r="AC16" s="28">
        <v>0.51851851851851849</v>
      </c>
      <c r="AD16" s="28">
        <v>0.2978723404255319</v>
      </c>
      <c r="AE16" s="28"/>
      <c r="AF16" s="30" t="s">
        <v>450</v>
      </c>
      <c r="AG16" s="30"/>
      <c r="AH16" s="45">
        <v>47</v>
      </c>
      <c r="AI16" s="46">
        <v>1</v>
      </c>
      <c r="AJ16" s="46">
        <v>1</v>
      </c>
      <c r="AL16" s="30" t="s">
        <v>450</v>
      </c>
      <c r="AM16" s="30"/>
      <c r="AN16" s="45">
        <v>47</v>
      </c>
      <c r="AO16" s="46">
        <v>1</v>
      </c>
      <c r="AP16" s="46">
        <v>1</v>
      </c>
    </row>
    <row r="17" spans="14:36" ht="15.6" thickTop="1" thickBot="1" x14ac:dyDescent="0.35">
      <c r="N17" s="30" t="s">
        <v>450</v>
      </c>
      <c r="O17" s="30"/>
      <c r="P17" s="30">
        <v>47</v>
      </c>
      <c r="Q17" s="31">
        <v>1</v>
      </c>
      <c r="R17" s="31">
        <v>1</v>
      </c>
      <c r="T17" t="s">
        <v>34</v>
      </c>
      <c r="U17">
        <v>1</v>
      </c>
      <c r="V17">
        <v>1</v>
      </c>
      <c r="W17" s="28">
        <v>5.5555555555555552E-2</v>
      </c>
      <c r="X17" s="28">
        <v>2.1276595744680851E-2</v>
      </c>
      <c r="Y17" s="28"/>
      <c r="Z17" t="s">
        <v>466</v>
      </c>
      <c r="AB17">
        <v>27</v>
      </c>
      <c r="AC17" s="28">
        <v>0.57446808510638303</v>
      </c>
      <c r="AD17" s="28">
        <v>0.57446808510638303</v>
      </c>
      <c r="AE17" s="28"/>
      <c r="AH17"/>
      <c r="AI17"/>
      <c r="AJ17"/>
    </row>
    <row r="18" spans="14:36" ht="15" thickTop="1" x14ac:dyDescent="0.3">
      <c r="U18">
        <v>3</v>
      </c>
      <c r="V18">
        <v>1</v>
      </c>
      <c r="W18" s="28">
        <v>5.5555555555555552E-2</v>
      </c>
      <c r="X18" s="28">
        <v>2.1276595744680851E-2</v>
      </c>
      <c r="Y18" s="28"/>
      <c r="Z18">
        <v>6</v>
      </c>
      <c r="AA18" t="s">
        <v>53</v>
      </c>
      <c r="AB18">
        <v>1</v>
      </c>
      <c r="AC18" s="28">
        <v>0.33333333333333331</v>
      </c>
      <c r="AD18" s="28">
        <v>2.1276595744680851E-2</v>
      </c>
      <c r="AE18" s="28"/>
      <c r="AH18"/>
      <c r="AI18"/>
      <c r="AJ18"/>
    </row>
    <row r="19" spans="14:36" ht="15" thickBot="1" x14ac:dyDescent="0.35">
      <c r="U19">
        <v>5</v>
      </c>
      <c r="V19">
        <v>14</v>
      </c>
      <c r="W19" s="28">
        <v>0.77777777777777779</v>
      </c>
      <c r="X19" s="28">
        <v>0.2978723404255319</v>
      </c>
      <c r="Y19" s="28"/>
      <c r="AA19" t="s">
        <v>34</v>
      </c>
      <c r="AB19">
        <v>2</v>
      </c>
      <c r="AC19" s="28">
        <v>0.66666666666666663</v>
      </c>
      <c r="AD19" s="28">
        <v>4.2553191489361701E-2</v>
      </c>
      <c r="AE19" s="28"/>
      <c r="AH19"/>
      <c r="AI19"/>
      <c r="AJ19"/>
    </row>
    <row r="20" spans="14:36" x14ac:dyDescent="0.3">
      <c r="U20">
        <v>6</v>
      </c>
      <c r="V20">
        <v>2</v>
      </c>
      <c r="W20" s="28">
        <v>0.1111111111111111</v>
      </c>
      <c r="X20" s="28">
        <v>4.2553191489361701E-2</v>
      </c>
      <c r="Y20" s="28"/>
      <c r="Z20" t="s">
        <v>467</v>
      </c>
      <c r="AB20">
        <v>3</v>
      </c>
      <c r="AC20" s="28">
        <v>6.3829787234042548E-2</v>
      </c>
      <c r="AD20" s="28">
        <v>6.3829787234042548E-2</v>
      </c>
      <c r="AE20" s="28"/>
      <c r="AH20"/>
      <c r="AI20"/>
      <c r="AJ20"/>
    </row>
    <row r="21" spans="14:36" ht="15" thickBot="1" x14ac:dyDescent="0.35">
      <c r="T21" t="s">
        <v>462</v>
      </c>
      <c r="V21">
        <v>18</v>
      </c>
      <c r="W21" s="28">
        <v>0.38297872340425532</v>
      </c>
      <c r="X21" s="28">
        <v>0.38297872340425532</v>
      </c>
      <c r="Y21" s="28"/>
      <c r="Z21" s="30" t="s">
        <v>450</v>
      </c>
      <c r="AA21" s="30"/>
      <c r="AB21" s="30">
        <v>47</v>
      </c>
      <c r="AC21" s="31">
        <v>1</v>
      </c>
      <c r="AD21" s="31">
        <v>1</v>
      </c>
      <c r="AE21" s="28"/>
      <c r="AH21"/>
      <c r="AI21"/>
      <c r="AJ21"/>
    </row>
    <row r="22" spans="14:36" ht="15" thickTop="1" x14ac:dyDescent="0.3">
      <c r="T22" t="s">
        <v>144</v>
      </c>
      <c r="U22">
        <v>1</v>
      </c>
      <c r="V22">
        <v>1</v>
      </c>
      <c r="W22" s="28">
        <v>1</v>
      </c>
      <c r="X22" s="28">
        <v>2.1276595744680851E-2</v>
      </c>
      <c r="Y22" s="28"/>
      <c r="AE22" s="28"/>
      <c r="AH22"/>
      <c r="AI22"/>
      <c r="AJ22"/>
    </row>
    <row r="23" spans="14:36" x14ac:dyDescent="0.3">
      <c r="T23" t="s">
        <v>458</v>
      </c>
      <c r="V23">
        <v>1</v>
      </c>
      <c r="W23" s="28">
        <v>2.1276595744680851E-2</v>
      </c>
      <c r="X23" s="28">
        <v>2.1276595744680851E-2</v>
      </c>
      <c r="Y23" s="28"/>
      <c r="AE23" s="28"/>
      <c r="AH23"/>
      <c r="AI23"/>
      <c r="AJ23"/>
    </row>
    <row r="24" spans="14:36" ht="15" thickBot="1" x14ac:dyDescent="0.35">
      <c r="T24" s="30" t="s">
        <v>450</v>
      </c>
      <c r="U24" s="30"/>
      <c r="V24" s="30">
        <v>47</v>
      </c>
      <c r="W24" s="31">
        <v>1</v>
      </c>
      <c r="X24" s="31">
        <v>1</v>
      </c>
      <c r="Y24" s="28"/>
      <c r="AE24" s="28"/>
      <c r="AH24"/>
      <c r="AI24"/>
      <c r="AJ24"/>
    </row>
    <row r="25" spans="14:36" ht="15" thickTop="1" x14ac:dyDescent="0.3">
      <c r="Y25" s="28"/>
      <c r="AE25" s="28"/>
      <c r="AH25"/>
      <c r="AI25"/>
      <c r="AJ25"/>
    </row>
    <row r="26" spans="14:36" x14ac:dyDescent="0.3">
      <c r="Y26" s="28"/>
      <c r="AE26" s="28"/>
      <c r="AH26"/>
      <c r="AI26"/>
      <c r="AJ26"/>
    </row>
    <row r="27" spans="14:36" x14ac:dyDescent="0.3">
      <c r="Y27" s="28"/>
      <c r="AE27" s="28"/>
      <c r="AH27"/>
      <c r="AI27"/>
      <c r="AJ27"/>
    </row>
    <row r="28" spans="14:36" x14ac:dyDescent="0.3">
      <c r="Y28" s="28"/>
      <c r="AE28" s="28"/>
      <c r="AH28"/>
      <c r="AI28"/>
      <c r="AJ28"/>
    </row>
    <row r="29" spans="14:36" x14ac:dyDescent="0.3">
      <c r="Y29" s="28"/>
      <c r="AE29" s="28"/>
      <c r="AH29"/>
      <c r="AI29"/>
      <c r="AJ29"/>
    </row>
    <row r="30" spans="14:36" x14ac:dyDescent="0.3">
      <c r="Y30" s="28"/>
      <c r="AE30" s="28"/>
      <c r="AH30"/>
      <c r="AI30"/>
      <c r="AJ30"/>
    </row>
    <row r="31" spans="14:36" x14ac:dyDescent="0.3">
      <c r="Y31" s="28"/>
      <c r="AE31" s="28"/>
      <c r="AH31"/>
      <c r="AI31"/>
      <c r="AJ31"/>
    </row>
    <row r="32" spans="14:36" x14ac:dyDescent="0.3">
      <c r="Y32" s="28"/>
      <c r="AE32" s="28"/>
      <c r="AH32"/>
      <c r="AI32"/>
      <c r="AJ32"/>
    </row>
    <row r="33" spans="25:36" ht="15" thickBot="1" x14ac:dyDescent="0.35">
      <c r="Y33" s="28"/>
      <c r="AE33" s="28"/>
      <c r="AH33"/>
      <c r="AI33"/>
      <c r="AJ33"/>
    </row>
    <row r="34" spans="25:36" ht="15" thickTop="1" x14ac:dyDescent="0.3">
      <c r="Y34" s="28"/>
      <c r="Z34" s="28"/>
      <c r="AA34" s="28"/>
      <c r="AB34" s="28"/>
      <c r="AC34" s="28"/>
      <c r="AD34" s="28"/>
      <c r="AE34" s="28"/>
    </row>
    <row r="35" spans="25:36" x14ac:dyDescent="0.3">
      <c r="Y35" s="28"/>
      <c r="Z35" s="28"/>
      <c r="AA35" s="28"/>
      <c r="AB35" s="28"/>
      <c r="AC35" s="28"/>
      <c r="AD35" s="28"/>
      <c r="AE35" s="28"/>
    </row>
    <row r="36" spans="25:36" x14ac:dyDescent="0.3">
      <c r="Y36" s="28"/>
      <c r="Z36" s="28"/>
      <c r="AA36" s="28"/>
      <c r="AB36" s="28"/>
      <c r="AC36" s="28"/>
      <c r="AD36" s="28"/>
      <c r="AE36" s="28"/>
    </row>
    <row r="37" spans="25:36" x14ac:dyDescent="0.3">
      <c r="Y37" s="28"/>
      <c r="Z37" s="28"/>
      <c r="AA37" s="28"/>
      <c r="AB37" s="28"/>
      <c r="AC37" s="28"/>
      <c r="AD37" s="28"/>
      <c r="AE37" s="28"/>
    </row>
    <row r="38" spans="25:36" x14ac:dyDescent="0.3">
      <c r="Y38" s="42"/>
      <c r="Z38" s="42"/>
      <c r="AA38" s="42"/>
      <c r="AB38" s="42"/>
      <c r="AC38" s="42"/>
      <c r="AD38" s="42"/>
      <c r="AE38" s="42"/>
    </row>
  </sheetData>
  <pageMargins left="0.7" right="0.7" top="0.75" bottom="0.75" header="0.3" footer="0.3"/>
  <drawing r:id="rId8"/>
  <extLst>
    <ext xmlns:x14="http://schemas.microsoft.com/office/spreadsheetml/2009/9/main" uri="{A8765BA9-456A-4dab-B4F3-ACF838C121DE}">
      <x14:slicerList>
        <x14:slicer r:id="rId9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Z46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baseColWidth="10" defaultColWidth="11.44140625" defaultRowHeight="14.4" x14ac:dyDescent="0.3"/>
  <cols>
    <col min="1" max="1" width="32.33203125" customWidth="1"/>
    <col min="2" max="2" width="9.6640625" customWidth="1"/>
    <col min="3" max="3" width="19.6640625" customWidth="1"/>
    <col min="4" max="4" width="13.6640625" customWidth="1"/>
    <col min="5" max="5" width="14.33203125" customWidth="1"/>
    <col min="6" max="6" width="13.6640625" customWidth="1"/>
    <col min="7" max="7" width="9.6640625" customWidth="1"/>
    <col min="8" max="9" width="19.6640625" customWidth="1"/>
    <col min="10" max="10" width="14.33203125" customWidth="1"/>
    <col min="11" max="12" width="13.6640625" customWidth="1"/>
    <col min="13" max="13" width="9.6640625" customWidth="1"/>
    <col min="14" max="14" width="34.44140625" bestFit="1" customWidth="1"/>
    <col min="15" max="16" width="19.6640625" customWidth="1"/>
    <col min="17" max="17" width="14.33203125" customWidth="1"/>
    <col min="18" max="19" width="13.6640625" customWidth="1"/>
    <col min="20" max="20" width="9.6640625" customWidth="1"/>
    <col min="21" max="21" width="31.44140625" customWidth="1"/>
    <col min="22" max="23" width="19.6640625" customWidth="1"/>
    <col min="24" max="24" width="14.33203125" customWidth="1"/>
    <col min="25" max="26" width="13.6640625" customWidth="1"/>
    <col min="28" max="58" width="4.6640625" customWidth="1"/>
    <col min="59" max="60" width="10.5546875" bestFit="1" customWidth="1"/>
    <col min="61" max="67" width="7.109375" bestFit="1" customWidth="1"/>
    <col min="68" max="71" width="6.109375" bestFit="1" customWidth="1"/>
    <col min="72" max="72" width="6.88671875" bestFit="1" customWidth="1"/>
    <col min="73" max="76" width="6.109375" bestFit="1" customWidth="1"/>
    <col min="77" max="77" width="6.88671875" bestFit="1" customWidth="1"/>
    <col min="78" max="80" width="6.109375" bestFit="1" customWidth="1"/>
    <col min="81" max="81" width="6.88671875" bestFit="1" customWidth="1"/>
    <col min="82" max="83" width="6.109375" bestFit="1" customWidth="1"/>
    <col min="84" max="84" width="6.88671875" bestFit="1" customWidth="1"/>
    <col min="85" max="85" width="6.109375" bestFit="1" customWidth="1"/>
    <col min="86" max="86" width="6.88671875" bestFit="1" customWidth="1"/>
    <col min="87" max="87" width="17.5546875" bestFit="1" customWidth="1"/>
    <col min="88" max="88" width="15.44140625" bestFit="1" customWidth="1"/>
  </cols>
  <sheetData>
    <row r="1" spans="3:26" ht="23.4" x14ac:dyDescent="0.45">
      <c r="C1" s="24" t="s">
        <v>442</v>
      </c>
      <c r="H1" s="24" t="s">
        <v>442</v>
      </c>
      <c r="N1" s="24" t="s">
        <v>442</v>
      </c>
      <c r="U1" s="24" t="s">
        <v>442</v>
      </c>
    </row>
    <row r="2" spans="3:26" ht="23.4" x14ac:dyDescent="0.45">
      <c r="C2" s="25"/>
      <c r="H2" s="25" t="s">
        <v>443</v>
      </c>
      <c r="N2" s="25" t="s">
        <v>468</v>
      </c>
      <c r="U2" s="25" t="s">
        <v>469</v>
      </c>
    </row>
    <row r="4" spans="3:26" x14ac:dyDescent="0.3">
      <c r="C4" s="26" t="s">
        <v>446</v>
      </c>
      <c r="D4" s="29" t="s">
        <v>447</v>
      </c>
      <c r="E4" s="29" t="s">
        <v>448</v>
      </c>
      <c r="F4" s="29" t="s">
        <v>449</v>
      </c>
      <c r="H4" s="26" t="s">
        <v>19</v>
      </c>
      <c r="I4" s="26" t="s">
        <v>446</v>
      </c>
      <c r="J4" s="29" t="s">
        <v>447</v>
      </c>
      <c r="K4" s="29" t="s">
        <v>448</v>
      </c>
      <c r="L4" s="29" t="s">
        <v>449</v>
      </c>
      <c r="N4" s="26" t="s">
        <v>20</v>
      </c>
      <c r="O4" s="26" t="s">
        <v>19</v>
      </c>
      <c r="P4" s="26" t="s">
        <v>446</v>
      </c>
      <c r="Q4" s="29" t="s">
        <v>447</v>
      </c>
      <c r="R4" s="29" t="s">
        <v>448</v>
      </c>
      <c r="S4" s="29" t="s">
        <v>449</v>
      </c>
      <c r="U4" s="26" t="s">
        <v>21</v>
      </c>
      <c r="V4" s="26" t="s">
        <v>19</v>
      </c>
      <c r="W4" s="26" t="s">
        <v>446</v>
      </c>
      <c r="X4" s="29" t="s">
        <v>447</v>
      </c>
      <c r="Y4" s="29" t="s">
        <v>448</v>
      </c>
      <c r="Z4" s="29" t="s">
        <v>449</v>
      </c>
    </row>
    <row r="5" spans="3:26" x14ac:dyDescent="0.3">
      <c r="C5" t="s">
        <v>32</v>
      </c>
      <c r="D5">
        <v>47</v>
      </c>
      <c r="E5" s="28">
        <v>0.8392857142857143</v>
      </c>
      <c r="F5" s="28">
        <v>0.8392857142857143</v>
      </c>
      <c r="H5" t="s">
        <v>33</v>
      </c>
      <c r="I5" t="s">
        <v>32</v>
      </c>
      <c r="J5">
        <v>23</v>
      </c>
      <c r="K5" s="28">
        <v>0.85185185185185186</v>
      </c>
      <c r="L5" s="28">
        <v>0.4107142857142857</v>
      </c>
      <c r="N5" t="s">
        <v>103</v>
      </c>
      <c r="O5" t="s">
        <v>33</v>
      </c>
      <c r="P5" t="s">
        <v>32</v>
      </c>
      <c r="Q5">
        <v>1</v>
      </c>
      <c r="R5" s="28">
        <v>1</v>
      </c>
      <c r="S5" s="28">
        <v>1.7857142857142856E-2</v>
      </c>
      <c r="U5" t="s">
        <v>35</v>
      </c>
      <c r="V5" t="s">
        <v>33</v>
      </c>
      <c r="W5" t="s">
        <v>32</v>
      </c>
      <c r="X5">
        <v>12</v>
      </c>
      <c r="Y5" s="28">
        <v>0.8</v>
      </c>
      <c r="Z5" s="28">
        <v>0.21428571428571427</v>
      </c>
    </row>
    <row r="6" spans="3:26" x14ac:dyDescent="0.3">
      <c r="C6" t="s">
        <v>38</v>
      </c>
      <c r="D6">
        <v>9</v>
      </c>
      <c r="E6" s="28">
        <v>0.16071428571428573</v>
      </c>
      <c r="F6" s="28">
        <v>0.16071428571428573</v>
      </c>
      <c r="I6" t="s">
        <v>38</v>
      </c>
      <c r="J6">
        <v>4</v>
      </c>
      <c r="K6" s="28">
        <v>0.14814814814814814</v>
      </c>
      <c r="L6" s="28">
        <v>7.1428571428571425E-2</v>
      </c>
      <c r="O6" t="s">
        <v>451</v>
      </c>
      <c r="Q6">
        <v>1</v>
      </c>
      <c r="R6" s="28">
        <v>8.3333333333333329E-2</v>
      </c>
      <c r="S6" s="28">
        <v>1.7857142857142856E-2</v>
      </c>
      <c r="W6" t="s">
        <v>38</v>
      </c>
      <c r="X6">
        <v>3</v>
      </c>
      <c r="Y6" s="28">
        <v>0.2</v>
      </c>
      <c r="Z6" s="28">
        <v>5.3571428571428568E-2</v>
      </c>
    </row>
    <row r="7" spans="3:26" ht="15" thickBot="1" x14ac:dyDescent="0.35">
      <c r="C7" s="30" t="s">
        <v>450</v>
      </c>
      <c r="D7" s="30">
        <v>56</v>
      </c>
      <c r="E7" s="31">
        <v>1</v>
      </c>
      <c r="F7" s="31">
        <v>1</v>
      </c>
      <c r="H7" t="s">
        <v>451</v>
      </c>
      <c r="J7">
        <v>27</v>
      </c>
      <c r="K7" s="28">
        <v>0.48214285714285715</v>
      </c>
      <c r="L7" s="28">
        <v>0.48214285714285715</v>
      </c>
      <c r="O7" t="s">
        <v>58</v>
      </c>
      <c r="P7" t="s">
        <v>32</v>
      </c>
      <c r="Q7">
        <v>9</v>
      </c>
      <c r="R7" s="28">
        <v>0.81818181818181823</v>
      </c>
      <c r="S7" s="28">
        <v>0.16071428571428573</v>
      </c>
      <c r="V7" t="s">
        <v>451</v>
      </c>
      <c r="X7">
        <v>15</v>
      </c>
      <c r="Y7" s="28">
        <v>0.7142857142857143</v>
      </c>
      <c r="Z7" s="28">
        <v>0.26785714285714285</v>
      </c>
    </row>
    <row r="8" spans="3:26" ht="15" thickTop="1" x14ac:dyDescent="0.3">
      <c r="H8" t="s">
        <v>58</v>
      </c>
      <c r="I8" t="s">
        <v>32</v>
      </c>
      <c r="J8">
        <v>23</v>
      </c>
      <c r="K8" s="28">
        <v>0.92</v>
      </c>
      <c r="L8" s="28">
        <v>0.4107142857142857</v>
      </c>
      <c r="P8" t="s">
        <v>38</v>
      </c>
      <c r="Q8">
        <v>2</v>
      </c>
      <c r="R8" s="28">
        <v>0.18181818181818182</v>
      </c>
      <c r="S8" s="28">
        <v>3.5714285714285712E-2</v>
      </c>
      <c r="V8" t="s">
        <v>58</v>
      </c>
      <c r="W8" t="s">
        <v>32</v>
      </c>
      <c r="X8">
        <v>6</v>
      </c>
      <c r="Y8" s="28">
        <v>1</v>
      </c>
      <c r="Z8" s="28">
        <v>0.10714285714285714</v>
      </c>
    </row>
    <row r="9" spans="3:26" x14ac:dyDescent="0.3">
      <c r="I9" t="s">
        <v>38</v>
      </c>
      <c r="J9">
        <v>2</v>
      </c>
      <c r="K9" s="28">
        <v>0.08</v>
      </c>
      <c r="L9" s="28">
        <v>3.5714285714285712E-2</v>
      </c>
      <c r="O9" t="s">
        <v>455</v>
      </c>
      <c r="Q9">
        <v>11</v>
      </c>
      <c r="R9" s="28">
        <v>0.91666666666666663</v>
      </c>
      <c r="S9" s="28">
        <v>0.19642857142857142</v>
      </c>
      <c r="V9" t="s">
        <v>455</v>
      </c>
      <c r="X9">
        <v>6</v>
      </c>
      <c r="Y9" s="28">
        <v>0.2857142857142857</v>
      </c>
      <c r="Z9" s="28">
        <v>0.10714285714285714</v>
      </c>
    </row>
    <row r="10" spans="3:26" ht="15" thickBot="1" x14ac:dyDescent="0.35">
      <c r="H10" t="s">
        <v>455</v>
      </c>
      <c r="J10">
        <v>25</v>
      </c>
      <c r="K10" s="28">
        <v>0.44642857142857145</v>
      </c>
      <c r="L10" s="28">
        <v>0.44642857142857145</v>
      </c>
      <c r="N10" t="s">
        <v>452</v>
      </c>
      <c r="Q10">
        <v>12</v>
      </c>
      <c r="R10" s="28">
        <v>0.21428571428571427</v>
      </c>
      <c r="S10" s="28">
        <v>0.21428571428571427</v>
      </c>
      <c r="U10" t="s">
        <v>453</v>
      </c>
      <c r="X10">
        <v>21</v>
      </c>
      <c r="Y10" s="28">
        <v>0.375</v>
      </c>
      <c r="Z10" s="28">
        <v>0.375</v>
      </c>
    </row>
    <row r="11" spans="3:26" ht="15" thickTop="1" x14ac:dyDescent="0.3">
      <c r="H11" t="s">
        <v>144</v>
      </c>
      <c r="I11" t="s">
        <v>32</v>
      </c>
      <c r="J11">
        <v>1</v>
      </c>
      <c r="K11" s="28">
        <v>0.25</v>
      </c>
      <c r="L11" s="28">
        <v>1.7857142857142856E-2</v>
      </c>
      <c r="N11" t="s">
        <v>116</v>
      </c>
      <c r="O11" t="s">
        <v>33</v>
      </c>
      <c r="P11" t="s">
        <v>32</v>
      </c>
      <c r="Q11">
        <v>2</v>
      </c>
      <c r="R11" s="28">
        <v>1</v>
      </c>
      <c r="S11" s="28">
        <v>3.5714285714285712E-2</v>
      </c>
      <c r="U11" t="s">
        <v>42</v>
      </c>
      <c r="V11" t="s">
        <v>33</v>
      </c>
      <c r="W11" t="s">
        <v>32</v>
      </c>
      <c r="X11">
        <v>8</v>
      </c>
      <c r="Y11" s="28">
        <v>0.88888888888888884</v>
      </c>
      <c r="Z11" s="28">
        <v>0.14285714285714285</v>
      </c>
    </row>
    <row r="12" spans="3:26" x14ac:dyDescent="0.3">
      <c r="I12" t="s">
        <v>38</v>
      </c>
      <c r="J12">
        <v>3</v>
      </c>
      <c r="K12" s="28">
        <v>0.75</v>
      </c>
      <c r="L12" s="28">
        <v>5.3571428571428568E-2</v>
      </c>
      <c r="O12" t="s">
        <v>451</v>
      </c>
      <c r="Q12">
        <v>2</v>
      </c>
      <c r="R12" s="28">
        <v>0.66666666666666663</v>
      </c>
      <c r="S12" s="28">
        <v>3.5714285714285712E-2</v>
      </c>
      <c r="W12" t="s">
        <v>38</v>
      </c>
      <c r="X12">
        <v>1</v>
      </c>
      <c r="Y12" s="28">
        <v>0.1111111111111111</v>
      </c>
      <c r="Z12" s="28">
        <v>1.7857142857142856E-2</v>
      </c>
    </row>
    <row r="13" spans="3:26" x14ac:dyDescent="0.3">
      <c r="H13" t="s">
        <v>458</v>
      </c>
      <c r="J13">
        <v>4</v>
      </c>
      <c r="K13" s="28">
        <v>7.1428571428571425E-2</v>
      </c>
      <c r="L13" s="28">
        <v>7.1428571428571425E-2</v>
      </c>
      <c r="O13" t="s">
        <v>58</v>
      </c>
      <c r="P13" t="s">
        <v>32</v>
      </c>
      <c r="Q13">
        <v>1</v>
      </c>
      <c r="R13" s="28">
        <v>1</v>
      </c>
      <c r="S13" s="28">
        <v>1.7857142857142856E-2</v>
      </c>
      <c r="V13" t="s">
        <v>451</v>
      </c>
      <c r="X13">
        <v>9</v>
      </c>
      <c r="Y13" s="28">
        <v>0.5625</v>
      </c>
      <c r="Z13" s="28">
        <v>0.16071428571428573</v>
      </c>
    </row>
    <row r="14" spans="3:26" ht="15" thickBot="1" x14ac:dyDescent="0.35">
      <c r="H14" s="30" t="s">
        <v>450</v>
      </c>
      <c r="I14" s="30"/>
      <c r="J14" s="30">
        <v>56</v>
      </c>
      <c r="K14" s="31">
        <v>1</v>
      </c>
      <c r="L14" s="31">
        <v>1</v>
      </c>
      <c r="O14" t="s">
        <v>455</v>
      </c>
      <c r="Q14">
        <v>1</v>
      </c>
      <c r="R14" s="28">
        <v>0.33333333333333331</v>
      </c>
      <c r="S14" s="28">
        <v>1.7857142857142856E-2</v>
      </c>
      <c r="V14" t="s">
        <v>58</v>
      </c>
      <c r="W14" t="s">
        <v>32</v>
      </c>
      <c r="X14">
        <v>7</v>
      </c>
      <c r="Y14" s="28">
        <v>1</v>
      </c>
      <c r="Z14" s="28">
        <v>0.125</v>
      </c>
    </row>
    <row r="15" spans="3:26" ht="15" thickTop="1" x14ac:dyDescent="0.3">
      <c r="N15" t="s">
        <v>454</v>
      </c>
      <c r="Q15">
        <v>3</v>
      </c>
      <c r="R15" s="28">
        <v>5.3571428571428568E-2</v>
      </c>
      <c r="S15" s="28">
        <v>5.3571428571428568E-2</v>
      </c>
      <c r="V15" t="s">
        <v>455</v>
      </c>
      <c r="X15">
        <v>7</v>
      </c>
      <c r="Y15" s="28">
        <v>0.4375</v>
      </c>
      <c r="Z15" s="28">
        <v>0.125</v>
      </c>
    </row>
    <row r="16" spans="3:26" x14ac:dyDescent="0.3">
      <c r="N16" t="s">
        <v>53</v>
      </c>
      <c r="O16" t="s">
        <v>33</v>
      </c>
      <c r="P16" t="s">
        <v>32</v>
      </c>
      <c r="Q16">
        <v>2</v>
      </c>
      <c r="R16" s="28">
        <v>0.66666666666666663</v>
      </c>
      <c r="S16" s="28">
        <v>3.5714285714285712E-2</v>
      </c>
      <c r="U16" t="s">
        <v>456</v>
      </c>
      <c r="X16">
        <v>16</v>
      </c>
      <c r="Y16" s="28">
        <v>0.2857142857142857</v>
      </c>
      <c r="Z16" s="28">
        <v>0.2857142857142857</v>
      </c>
    </row>
    <row r="17" spans="14:26" ht="15" thickBot="1" x14ac:dyDescent="0.35">
      <c r="P17" t="s">
        <v>38</v>
      </c>
      <c r="Q17">
        <v>1</v>
      </c>
      <c r="R17" s="28">
        <v>0.33333333333333331</v>
      </c>
      <c r="S17" s="28">
        <v>1.7857142857142856E-2</v>
      </c>
      <c r="U17" t="s">
        <v>104</v>
      </c>
      <c r="V17" t="s">
        <v>33</v>
      </c>
      <c r="W17" t="s">
        <v>32</v>
      </c>
      <c r="X17">
        <v>3</v>
      </c>
      <c r="Y17" s="28">
        <v>1</v>
      </c>
      <c r="Z17" s="28">
        <v>5.3571428571428568E-2</v>
      </c>
    </row>
    <row r="18" spans="14:26" x14ac:dyDescent="0.3">
      <c r="O18" t="s">
        <v>451</v>
      </c>
      <c r="Q18">
        <v>3</v>
      </c>
      <c r="R18" s="28">
        <v>0.42857142857142855</v>
      </c>
      <c r="S18" s="28">
        <v>5.3571428571428568E-2</v>
      </c>
      <c r="V18" t="s">
        <v>451</v>
      </c>
      <c r="X18">
        <v>3</v>
      </c>
      <c r="Y18" s="28">
        <v>0.2</v>
      </c>
      <c r="Z18" s="28">
        <v>5.3571428571428568E-2</v>
      </c>
    </row>
    <row r="19" spans="14:26" x14ac:dyDescent="0.3">
      <c r="O19" t="s">
        <v>58</v>
      </c>
      <c r="P19" t="s">
        <v>32</v>
      </c>
      <c r="Q19">
        <v>4</v>
      </c>
      <c r="R19" s="28">
        <v>1</v>
      </c>
      <c r="S19" s="28">
        <v>7.1428571428571425E-2</v>
      </c>
      <c r="V19" t="s">
        <v>58</v>
      </c>
      <c r="W19" t="s">
        <v>32</v>
      </c>
      <c r="X19">
        <v>10</v>
      </c>
      <c r="Y19" s="28">
        <v>0.83333333333333337</v>
      </c>
      <c r="Z19" s="28">
        <v>0.17857142857142858</v>
      </c>
    </row>
    <row r="20" spans="14:26" ht="15" thickBot="1" x14ac:dyDescent="0.35">
      <c r="O20" t="s">
        <v>455</v>
      </c>
      <c r="Q20">
        <v>4</v>
      </c>
      <c r="R20" s="28">
        <v>0.5714285714285714</v>
      </c>
      <c r="S20" s="28">
        <v>7.1428571428571425E-2</v>
      </c>
      <c r="W20" t="s">
        <v>38</v>
      </c>
      <c r="X20">
        <v>2</v>
      </c>
      <c r="Y20" s="28">
        <v>0.16666666666666666</v>
      </c>
      <c r="Z20" s="28">
        <v>3.5714285714285712E-2</v>
      </c>
    </row>
    <row r="21" spans="14:26" ht="15" thickTop="1" x14ac:dyDescent="0.3">
      <c r="N21" t="s">
        <v>457</v>
      </c>
      <c r="Q21">
        <v>7</v>
      </c>
      <c r="R21" s="28">
        <v>0.125</v>
      </c>
      <c r="S21" s="28">
        <v>0.125</v>
      </c>
      <c r="V21" t="s">
        <v>455</v>
      </c>
      <c r="X21">
        <v>12</v>
      </c>
      <c r="Y21" s="28">
        <v>0.8</v>
      </c>
      <c r="Z21" s="28">
        <v>0.21428571428571427</v>
      </c>
    </row>
    <row r="22" spans="14:26" x14ac:dyDescent="0.3">
      <c r="N22" t="s">
        <v>59</v>
      </c>
      <c r="O22" t="s">
        <v>58</v>
      </c>
      <c r="P22" t="s">
        <v>32</v>
      </c>
      <c r="Q22">
        <v>2</v>
      </c>
      <c r="R22" s="28">
        <v>1</v>
      </c>
      <c r="S22" s="28">
        <v>3.5714285714285712E-2</v>
      </c>
      <c r="U22" t="s">
        <v>459</v>
      </c>
      <c r="X22">
        <v>15</v>
      </c>
      <c r="Y22" s="28">
        <v>0.26785714285714285</v>
      </c>
      <c r="Z22" s="28">
        <v>0.26785714285714285</v>
      </c>
    </row>
    <row r="23" spans="14:26" x14ac:dyDescent="0.3">
      <c r="O23" t="s">
        <v>455</v>
      </c>
      <c r="Q23">
        <v>2</v>
      </c>
      <c r="R23" s="28">
        <v>1</v>
      </c>
      <c r="S23" s="28">
        <v>3.5714285714285712E-2</v>
      </c>
      <c r="U23" t="s">
        <v>144</v>
      </c>
      <c r="V23" t="s">
        <v>144</v>
      </c>
      <c r="W23" t="s">
        <v>32</v>
      </c>
      <c r="X23">
        <v>1</v>
      </c>
      <c r="Y23" s="28">
        <v>0.25</v>
      </c>
      <c r="Z23" s="28">
        <v>1.7857142857142856E-2</v>
      </c>
    </row>
    <row r="24" spans="14:26" ht="15" thickBot="1" x14ac:dyDescent="0.35">
      <c r="N24" t="s">
        <v>460</v>
      </c>
      <c r="Q24">
        <v>2</v>
      </c>
      <c r="R24" s="28">
        <v>3.5714285714285712E-2</v>
      </c>
      <c r="S24" s="28">
        <v>3.5714285714285712E-2</v>
      </c>
      <c r="W24" t="s">
        <v>38</v>
      </c>
      <c r="X24">
        <v>3</v>
      </c>
      <c r="Y24" s="28">
        <v>0.75</v>
      </c>
      <c r="Z24" s="28">
        <v>5.3571428571428568E-2</v>
      </c>
    </row>
    <row r="25" spans="14:26" ht="15" thickTop="1" x14ac:dyDescent="0.3">
      <c r="N25" t="s">
        <v>41</v>
      </c>
      <c r="O25" t="s">
        <v>33</v>
      </c>
      <c r="P25" t="s">
        <v>32</v>
      </c>
      <c r="Q25">
        <v>3</v>
      </c>
      <c r="R25" s="28">
        <v>1</v>
      </c>
      <c r="S25" s="28">
        <v>5.3571428571428568E-2</v>
      </c>
      <c r="V25" t="s">
        <v>458</v>
      </c>
      <c r="X25">
        <v>4</v>
      </c>
      <c r="Y25" s="28">
        <v>1</v>
      </c>
      <c r="Z25" s="28">
        <v>7.1428571428571425E-2</v>
      </c>
    </row>
    <row r="26" spans="14:26" x14ac:dyDescent="0.3">
      <c r="O26" t="s">
        <v>451</v>
      </c>
      <c r="Q26">
        <v>3</v>
      </c>
      <c r="R26" s="28">
        <v>0.42857142857142855</v>
      </c>
      <c r="S26" s="28">
        <v>5.3571428571428568E-2</v>
      </c>
      <c r="U26" t="s">
        <v>458</v>
      </c>
      <c r="X26">
        <v>4</v>
      </c>
      <c r="Y26" s="28">
        <v>7.1428571428571425E-2</v>
      </c>
      <c r="Z26" s="28">
        <v>7.1428571428571425E-2</v>
      </c>
    </row>
    <row r="27" spans="14:26" ht="15" thickBot="1" x14ac:dyDescent="0.35">
      <c r="O27" t="s">
        <v>58</v>
      </c>
      <c r="P27" t="s">
        <v>32</v>
      </c>
      <c r="Q27">
        <v>4</v>
      </c>
      <c r="R27" s="28">
        <v>1</v>
      </c>
      <c r="S27" s="28">
        <v>7.1428571428571425E-2</v>
      </c>
      <c r="U27" s="30" t="s">
        <v>450</v>
      </c>
      <c r="V27" s="30"/>
      <c r="W27" s="30"/>
      <c r="X27" s="30">
        <v>56</v>
      </c>
      <c r="Y27" s="31">
        <v>1</v>
      </c>
      <c r="Z27" s="31">
        <v>1</v>
      </c>
    </row>
    <row r="28" spans="14:26" ht="15" thickTop="1" x14ac:dyDescent="0.3">
      <c r="O28" t="s">
        <v>455</v>
      </c>
      <c r="Q28">
        <v>4</v>
      </c>
      <c r="R28" s="28">
        <v>0.5714285714285714</v>
      </c>
      <c r="S28" s="28">
        <v>7.1428571428571425E-2</v>
      </c>
    </row>
    <row r="29" spans="14:26" ht="15" thickBot="1" x14ac:dyDescent="0.35">
      <c r="N29" t="s">
        <v>461</v>
      </c>
      <c r="Q29">
        <v>7</v>
      </c>
      <c r="R29" s="28">
        <v>0.125</v>
      </c>
      <c r="S29" s="28">
        <v>0.125</v>
      </c>
    </row>
    <row r="30" spans="14:26" ht="15" thickTop="1" x14ac:dyDescent="0.3">
      <c r="N30" t="s">
        <v>34</v>
      </c>
      <c r="O30" t="s">
        <v>33</v>
      </c>
      <c r="P30" t="s">
        <v>32</v>
      </c>
      <c r="Q30">
        <v>15</v>
      </c>
      <c r="R30" s="28">
        <v>0.83333333333333337</v>
      </c>
      <c r="S30" s="28">
        <v>0.26785714285714285</v>
      </c>
    </row>
    <row r="31" spans="14:26" x14ac:dyDescent="0.3">
      <c r="P31" t="s">
        <v>38</v>
      </c>
      <c r="Q31">
        <v>3</v>
      </c>
      <c r="R31" s="28">
        <v>0.16666666666666666</v>
      </c>
      <c r="S31" s="28">
        <v>5.3571428571428568E-2</v>
      </c>
    </row>
    <row r="32" spans="14:26" x14ac:dyDescent="0.3">
      <c r="O32" t="s">
        <v>451</v>
      </c>
      <c r="Q32">
        <v>18</v>
      </c>
      <c r="R32" s="28">
        <v>0.8571428571428571</v>
      </c>
      <c r="S32" s="28">
        <v>0.32142857142857145</v>
      </c>
    </row>
    <row r="33" spans="14:19" x14ac:dyDescent="0.3">
      <c r="O33" t="s">
        <v>58</v>
      </c>
      <c r="P33" t="s">
        <v>32</v>
      </c>
      <c r="Q33">
        <v>3</v>
      </c>
      <c r="R33" s="28">
        <v>1</v>
      </c>
      <c r="S33" s="28">
        <v>5.3571428571428568E-2</v>
      </c>
    </row>
    <row r="34" spans="14:19" x14ac:dyDescent="0.3">
      <c r="O34" t="s">
        <v>455</v>
      </c>
      <c r="Q34">
        <v>3</v>
      </c>
      <c r="R34" s="28">
        <v>0.14285714285714285</v>
      </c>
      <c r="S34" s="28">
        <v>5.3571428571428568E-2</v>
      </c>
    </row>
    <row r="35" spans="14:19" x14ac:dyDescent="0.3">
      <c r="N35" t="s">
        <v>462</v>
      </c>
      <c r="Q35">
        <v>21</v>
      </c>
      <c r="R35" s="28">
        <v>0.375</v>
      </c>
      <c r="S35" s="28">
        <v>0.375</v>
      </c>
    </row>
    <row r="36" spans="14:19" x14ac:dyDescent="0.3">
      <c r="N36" t="s">
        <v>144</v>
      </c>
      <c r="O36" t="s">
        <v>144</v>
      </c>
      <c r="P36" t="s">
        <v>32</v>
      </c>
      <c r="Q36">
        <v>1</v>
      </c>
      <c r="R36" s="28">
        <v>0.25</v>
      </c>
      <c r="S36" s="28">
        <v>1.7857142857142856E-2</v>
      </c>
    </row>
    <row r="37" spans="14:19" ht="15" thickBot="1" x14ac:dyDescent="0.35">
      <c r="P37" t="s">
        <v>38</v>
      </c>
      <c r="Q37">
        <v>3</v>
      </c>
      <c r="R37" s="28">
        <v>0.75</v>
      </c>
      <c r="S37" s="28">
        <v>5.3571428571428568E-2</v>
      </c>
    </row>
    <row r="38" spans="14:19" x14ac:dyDescent="0.3">
      <c r="O38" t="s">
        <v>458</v>
      </c>
      <c r="Q38">
        <v>4</v>
      </c>
      <c r="R38" s="28">
        <v>1</v>
      </c>
      <c r="S38" s="28">
        <v>7.1428571428571425E-2</v>
      </c>
    </row>
    <row r="39" spans="14:19" x14ac:dyDescent="0.3">
      <c r="N39" t="s">
        <v>458</v>
      </c>
      <c r="Q39">
        <v>4</v>
      </c>
      <c r="R39" s="28">
        <v>7.1428571428571425E-2</v>
      </c>
      <c r="S39" s="28">
        <v>7.1428571428571425E-2</v>
      </c>
    </row>
    <row r="40" spans="14:19" ht="15" thickBot="1" x14ac:dyDescent="0.35">
      <c r="N40" s="30" t="s">
        <v>450</v>
      </c>
      <c r="O40" s="30"/>
      <c r="P40" s="30"/>
      <c r="Q40" s="30">
        <v>56</v>
      </c>
      <c r="R40" s="31">
        <v>1</v>
      </c>
      <c r="S40" s="31">
        <v>1</v>
      </c>
    </row>
    <row r="41" spans="14:19" ht="15" thickTop="1" x14ac:dyDescent="0.3"/>
    <row r="45" spans="14:19" ht="15" thickBot="1" x14ac:dyDescent="0.35"/>
    <row r="46" spans="14:19" ht="15" thickTop="1" x14ac:dyDescent="0.3"/>
  </sheetData>
  <pageMargins left="0.7" right="0.7" top="0.75" bottom="0.75" header="0.3" footer="0.3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T59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baseColWidth="10" defaultColWidth="11.44140625" defaultRowHeight="14.4" x14ac:dyDescent="0.3"/>
  <cols>
    <col min="1" max="1" width="32.33203125" customWidth="1"/>
    <col min="2" max="2" width="9.6640625" customWidth="1"/>
    <col min="3" max="3" width="19.6640625" customWidth="1"/>
    <col min="4" max="6" width="13.6640625" customWidth="1"/>
    <col min="7" max="7" width="9.6640625" customWidth="1"/>
    <col min="8" max="9" width="19.6640625" customWidth="1"/>
    <col min="10" max="12" width="13.6640625" customWidth="1"/>
    <col min="13" max="13" width="9.6640625" customWidth="1"/>
    <col min="14" max="15" width="19.6640625" customWidth="1"/>
    <col min="16" max="18" width="13.6640625" customWidth="1"/>
    <col min="19" max="19" width="9.6640625" customWidth="1"/>
    <col min="20" max="20" width="29.6640625" customWidth="1"/>
    <col min="21" max="22" width="19.6640625" customWidth="1"/>
    <col min="23" max="25" width="13.6640625" customWidth="1"/>
    <col min="26" max="26" width="9.6640625" customWidth="1"/>
    <col min="27" max="28" width="19.6640625" customWidth="1"/>
    <col min="29" max="29" width="29.6640625" customWidth="1"/>
    <col min="30" max="32" width="13.6640625" customWidth="1"/>
    <col min="33" max="33" width="9.6640625" customWidth="1"/>
    <col min="34" max="34" width="29.6640625" customWidth="1"/>
    <col min="35" max="36" width="19.6640625" customWidth="1"/>
    <col min="37" max="39" width="13.6640625" customWidth="1"/>
    <col min="40" max="40" width="9.6640625" customWidth="1"/>
    <col min="41" max="42" width="19.6640625" customWidth="1"/>
    <col min="43" max="43" width="29.6640625" customWidth="1"/>
    <col min="44" max="46" width="13.6640625" customWidth="1"/>
    <col min="47" max="47" width="9.6640625" customWidth="1"/>
  </cols>
  <sheetData>
    <row r="1" spans="3:46" ht="23.4" x14ac:dyDescent="0.45">
      <c r="C1" s="47" t="s">
        <v>463</v>
      </c>
      <c r="D1" s="48"/>
      <c r="E1" s="48"/>
      <c r="F1" s="48"/>
      <c r="H1" s="47" t="s">
        <v>463</v>
      </c>
      <c r="I1" s="48"/>
      <c r="J1" s="48"/>
      <c r="K1" s="48"/>
      <c r="L1" s="48"/>
      <c r="N1" s="47" t="s">
        <v>463</v>
      </c>
      <c r="O1" s="48"/>
      <c r="P1" s="48"/>
      <c r="Q1" s="48"/>
      <c r="R1" s="48"/>
      <c r="S1" s="48"/>
      <c r="T1" s="47" t="s">
        <v>463</v>
      </c>
      <c r="U1" s="48"/>
      <c r="V1" s="48"/>
      <c r="W1" s="48"/>
      <c r="X1" s="48"/>
      <c r="Y1" s="48"/>
      <c r="Z1" s="48"/>
      <c r="AA1" s="47" t="s">
        <v>463</v>
      </c>
      <c r="AB1" s="48"/>
      <c r="AC1" s="48"/>
      <c r="AD1" s="48"/>
      <c r="AE1" s="48"/>
      <c r="AF1" s="48"/>
      <c r="AG1" s="48"/>
      <c r="AH1" s="47" t="s">
        <v>463</v>
      </c>
      <c r="AI1" s="48"/>
      <c r="AJ1" s="48"/>
      <c r="AK1" s="48"/>
      <c r="AN1" s="48"/>
      <c r="AO1" s="47" t="s">
        <v>463</v>
      </c>
      <c r="AP1" s="48"/>
      <c r="AQ1" s="48"/>
      <c r="AR1" s="48"/>
    </row>
    <row r="2" spans="3:46" ht="23.4" x14ac:dyDescent="0.45">
      <c r="C2" s="50"/>
      <c r="D2" s="48"/>
      <c r="E2" s="48"/>
      <c r="F2" s="48"/>
      <c r="H2" s="50" t="s">
        <v>443</v>
      </c>
      <c r="I2" s="48"/>
      <c r="J2" s="48"/>
      <c r="K2" s="48"/>
      <c r="L2" s="48"/>
      <c r="N2" s="50" t="s">
        <v>443</v>
      </c>
      <c r="O2" s="48"/>
      <c r="P2" s="48"/>
      <c r="Q2" s="48"/>
      <c r="R2" s="48"/>
      <c r="S2" s="48"/>
      <c r="T2" s="50" t="s">
        <v>444</v>
      </c>
      <c r="U2" s="48"/>
      <c r="V2" s="48"/>
      <c r="W2" s="48"/>
      <c r="X2" s="48"/>
      <c r="Y2" s="48"/>
      <c r="Z2" s="48"/>
      <c r="AA2" s="50" t="s">
        <v>444</v>
      </c>
      <c r="AB2" s="48"/>
      <c r="AC2" s="48"/>
      <c r="AD2" s="48"/>
      <c r="AE2" s="48"/>
      <c r="AF2" s="48"/>
      <c r="AG2" s="48"/>
      <c r="AH2" s="50" t="s">
        <v>445</v>
      </c>
      <c r="AI2" s="48"/>
      <c r="AJ2" s="48"/>
      <c r="AK2" s="48"/>
      <c r="AN2" s="48"/>
      <c r="AO2" s="50" t="s">
        <v>445</v>
      </c>
      <c r="AP2" s="48"/>
      <c r="AQ2" s="48"/>
      <c r="AR2" s="48"/>
    </row>
    <row r="4" spans="3:46" x14ac:dyDescent="0.3">
      <c r="C4" s="43" t="s">
        <v>26</v>
      </c>
      <c r="D4" s="29" t="s">
        <v>447</v>
      </c>
      <c r="E4" s="29" t="s">
        <v>448</v>
      </c>
      <c r="F4" s="29" t="s">
        <v>449</v>
      </c>
      <c r="H4" s="26" t="s">
        <v>19</v>
      </c>
      <c r="I4" s="43" t="s">
        <v>26</v>
      </c>
      <c r="J4" s="29" t="s">
        <v>447</v>
      </c>
      <c r="K4" s="29" t="s">
        <v>448</v>
      </c>
      <c r="L4" s="29" t="s">
        <v>449</v>
      </c>
      <c r="N4" s="43" t="s">
        <v>26</v>
      </c>
      <c r="O4" s="26" t="s">
        <v>19</v>
      </c>
      <c r="P4" s="29" t="s">
        <v>447</v>
      </c>
      <c r="Q4" s="29" t="s">
        <v>448</v>
      </c>
      <c r="R4" s="29" t="s">
        <v>449</v>
      </c>
      <c r="T4" s="26" t="s">
        <v>20</v>
      </c>
      <c r="U4" s="26" t="s">
        <v>19</v>
      </c>
      <c r="V4" s="26" t="s">
        <v>26</v>
      </c>
      <c r="W4" s="29" t="s">
        <v>447</v>
      </c>
      <c r="X4" t="s">
        <v>448</v>
      </c>
      <c r="Y4" s="29" t="s">
        <v>449</v>
      </c>
      <c r="AA4" s="26" t="s">
        <v>26</v>
      </c>
      <c r="AB4" s="26" t="s">
        <v>19</v>
      </c>
      <c r="AC4" s="26" t="s">
        <v>20</v>
      </c>
      <c r="AD4" s="29" t="s">
        <v>447</v>
      </c>
      <c r="AE4" t="s">
        <v>448</v>
      </c>
      <c r="AF4" s="29" t="s">
        <v>449</v>
      </c>
      <c r="AH4" s="26" t="s">
        <v>21</v>
      </c>
      <c r="AI4" s="26" t="s">
        <v>19</v>
      </c>
      <c r="AJ4" s="26" t="s">
        <v>26</v>
      </c>
      <c r="AK4" s="29" t="s">
        <v>447</v>
      </c>
      <c r="AL4" t="s">
        <v>448</v>
      </c>
      <c r="AM4" s="29" t="s">
        <v>449</v>
      </c>
      <c r="AO4" s="26" t="s">
        <v>26</v>
      </c>
      <c r="AP4" s="26" t="s">
        <v>19</v>
      </c>
      <c r="AQ4" s="26" t="s">
        <v>21</v>
      </c>
      <c r="AR4" s="29" t="s">
        <v>447</v>
      </c>
      <c r="AS4" t="s">
        <v>448</v>
      </c>
      <c r="AT4" s="29" t="s">
        <v>449</v>
      </c>
    </row>
    <row r="5" spans="3:46" x14ac:dyDescent="0.3">
      <c r="C5">
        <v>1</v>
      </c>
      <c r="D5">
        <v>16</v>
      </c>
      <c r="E5" s="28">
        <v>0.34042553191489361</v>
      </c>
      <c r="F5" s="28">
        <v>0.34042553191489361</v>
      </c>
      <c r="H5" t="s">
        <v>33</v>
      </c>
      <c r="I5">
        <v>1</v>
      </c>
      <c r="J5">
        <v>4</v>
      </c>
      <c r="K5" s="28">
        <v>0.17391304347826086</v>
      </c>
      <c r="L5" s="28">
        <v>8.5106382978723402E-2</v>
      </c>
      <c r="N5">
        <v>1</v>
      </c>
      <c r="O5" t="s">
        <v>33</v>
      </c>
      <c r="P5">
        <v>4</v>
      </c>
      <c r="Q5" s="28">
        <v>0.25</v>
      </c>
      <c r="R5" s="28">
        <v>8.5106382978723402E-2</v>
      </c>
      <c r="T5" t="s">
        <v>103</v>
      </c>
      <c r="U5" t="s">
        <v>33</v>
      </c>
      <c r="V5">
        <v>1</v>
      </c>
      <c r="W5">
        <v>1</v>
      </c>
      <c r="X5" s="28">
        <v>1</v>
      </c>
      <c r="Y5" s="28">
        <v>2.1276595744680851E-2</v>
      </c>
      <c r="AA5">
        <v>1</v>
      </c>
      <c r="AB5" t="s">
        <v>33</v>
      </c>
      <c r="AC5" t="s">
        <v>103</v>
      </c>
      <c r="AD5">
        <v>1</v>
      </c>
      <c r="AE5" s="28">
        <v>0.25</v>
      </c>
      <c r="AF5" s="28">
        <v>2.1276595744680851E-2</v>
      </c>
      <c r="AH5" t="s">
        <v>35</v>
      </c>
      <c r="AI5" t="s">
        <v>33</v>
      </c>
      <c r="AJ5">
        <v>3</v>
      </c>
      <c r="AK5">
        <v>1</v>
      </c>
      <c r="AL5" s="28">
        <v>8.3333333333333329E-2</v>
      </c>
      <c r="AM5" s="28">
        <v>2.1276595744680851E-2</v>
      </c>
      <c r="AO5">
        <v>1</v>
      </c>
      <c r="AP5" t="s">
        <v>33</v>
      </c>
      <c r="AQ5" t="s">
        <v>42</v>
      </c>
      <c r="AR5">
        <v>1</v>
      </c>
      <c r="AS5" s="28">
        <v>0.25</v>
      </c>
      <c r="AT5" s="28">
        <v>2.1276595744680851E-2</v>
      </c>
    </row>
    <row r="6" spans="3:46" x14ac:dyDescent="0.3">
      <c r="C6">
        <v>3</v>
      </c>
      <c r="D6">
        <v>1</v>
      </c>
      <c r="E6" s="28">
        <v>2.1276595744680851E-2</v>
      </c>
      <c r="F6" s="28">
        <v>2.1276595744680851E-2</v>
      </c>
      <c r="I6">
        <v>3</v>
      </c>
      <c r="J6">
        <v>1</v>
      </c>
      <c r="K6" s="28">
        <v>4.3478260869565216E-2</v>
      </c>
      <c r="L6" s="28">
        <v>2.1276595744680851E-2</v>
      </c>
      <c r="O6" t="s">
        <v>58</v>
      </c>
      <c r="P6">
        <v>11</v>
      </c>
      <c r="Q6" s="28">
        <v>0.6875</v>
      </c>
      <c r="R6" s="28">
        <v>0.23404255319148937</v>
      </c>
      <c r="U6" t="s">
        <v>451</v>
      </c>
      <c r="W6">
        <v>1</v>
      </c>
      <c r="X6" s="28">
        <v>0.1</v>
      </c>
      <c r="Y6" s="28">
        <v>2.1276595744680851E-2</v>
      </c>
      <c r="AC6" t="s">
        <v>116</v>
      </c>
      <c r="AD6">
        <v>2</v>
      </c>
      <c r="AE6" s="28">
        <v>0.5</v>
      </c>
      <c r="AF6" s="28">
        <v>4.2553191489361701E-2</v>
      </c>
      <c r="AJ6">
        <v>5</v>
      </c>
      <c r="AK6">
        <v>11</v>
      </c>
      <c r="AL6" s="28">
        <v>0.91666666666666663</v>
      </c>
      <c r="AM6" s="28">
        <v>0.23404255319148937</v>
      </c>
      <c r="AQ6" t="s">
        <v>104</v>
      </c>
      <c r="AR6">
        <v>3</v>
      </c>
      <c r="AS6" s="28">
        <v>0.75</v>
      </c>
      <c r="AT6" s="28">
        <v>6.3829787234042548E-2</v>
      </c>
    </row>
    <row r="7" spans="3:46" ht="15" thickBot="1" x14ac:dyDescent="0.35">
      <c r="C7">
        <v>5</v>
      </c>
      <c r="D7">
        <v>27</v>
      </c>
      <c r="E7" s="28">
        <v>0.57446808510638303</v>
      </c>
      <c r="F7" s="28">
        <v>0.57446808510638303</v>
      </c>
      <c r="I7">
        <v>5</v>
      </c>
      <c r="J7">
        <v>17</v>
      </c>
      <c r="K7" s="28">
        <v>0.73913043478260865</v>
      </c>
      <c r="L7" s="28">
        <v>0.36170212765957449</v>
      </c>
      <c r="O7" t="s">
        <v>144</v>
      </c>
      <c r="P7">
        <v>1</v>
      </c>
      <c r="Q7" s="28">
        <v>6.25E-2</v>
      </c>
      <c r="R7" s="28">
        <v>2.1276595744680851E-2</v>
      </c>
      <c r="U7" t="s">
        <v>58</v>
      </c>
      <c r="V7">
        <v>1</v>
      </c>
      <c r="W7">
        <v>9</v>
      </c>
      <c r="X7" s="28">
        <v>1</v>
      </c>
      <c r="Y7" s="28">
        <v>0.19148936170212766</v>
      </c>
      <c r="AC7" t="s">
        <v>34</v>
      </c>
      <c r="AD7">
        <v>1</v>
      </c>
      <c r="AE7" s="28">
        <v>0.25</v>
      </c>
      <c r="AF7" s="28">
        <v>2.1276595744680851E-2</v>
      </c>
      <c r="AI7" t="s">
        <v>451</v>
      </c>
      <c r="AK7">
        <v>12</v>
      </c>
      <c r="AL7" s="28">
        <v>0.66666666666666663</v>
      </c>
      <c r="AM7" s="28">
        <v>0.25531914893617019</v>
      </c>
      <c r="AP7" t="s">
        <v>451</v>
      </c>
      <c r="AR7">
        <v>4</v>
      </c>
      <c r="AS7" s="28">
        <v>0.25</v>
      </c>
      <c r="AT7" s="28">
        <v>8.5106382978723402E-2</v>
      </c>
    </row>
    <row r="8" spans="3:46" x14ac:dyDescent="0.3">
      <c r="C8">
        <v>6</v>
      </c>
      <c r="D8">
        <v>3</v>
      </c>
      <c r="E8" s="28">
        <v>6.3829787234042548E-2</v>
      </c>
      <c r="F8" s="28">
        <v>6.3829787234042548E-2</v>
      </c>
      <c r="I8">
        <v>6</v>
      </c>
      <c r="J8">
        <v>1</v>
      </c>
      <c r="K8" s="28">
        <v>4.3478260869565216E-2</v>
      </c>
      <c r="L8" s="28">
        <v>2.1276595744680851E-2</v>
      </c>
      <c r="N8" t="s">
        <v>464</v>
      </c>
      <c r="P8">
        <v>16</v>
      </c>
      <c r="Q8" s="28">
        <v>0.34042553191489361</v>
      </c>
      <c r="R8" s="28">
        <v>0.34042553191489361</v>
      </c>
      <c r="U8" t="s">
        <v>455</v>
      </c>
      <c r="W8">
        <v>9</v>
      </c>
      <c r="X8" s="28">
        <v>0.9</v>
      </c>
      <c r="Y8" s="28">
        <v>0.19148936170212766</v>
      </c>
      <c r="AB8" t="s">
        <v>451</v>
      </c>
      <c r="AD8">
        <v>4</v>
      </c>
      <c r="AE8" s="28">
        <v>0.25</v>
      </c>
      <c r="AF8" s="28">
        <v>8.5106382978723402E-2</v>
      </c>
      <c r="AI8" t="s">
        <v>58</v>
      </c>
      <c r="AJ8">
        <v>5</v>
      </c>
      <c r="AK8">
        <v>6</v>
      </c>
      <c r="AL8" s="28">
        <v>1</v>
      </c>
      <c r="AM8" s="28">
        <v>0.1276595744680851</v>
      </c>
      <c r="AP8" t="s">
        <v>58</v>
      </c>
      <c r="AQ8" t="s">
        <v>42</v>
      </c>
      <c r="AR8">
        <v>1</v>
      </c>
      <c r="AS8" s="28">
        <v>9.0909090909090912E-2</v>
      </c>
      <c r="AT8" s="28">
        <v>2.1276595744680851E-2</v>
      </c>
    </row>
    <row r="9" spans="3:46" ht="15" thickBot="1" x14ac:dyDescent="0.35">
      <c r="C9" s="30" t="s">
        <v>450</v>
      </c>
      <c r="D9" s="30">
        <v>47</v>
      </c>
      <c r="E9" s="31">
        <v>1</v>
      </c>
      <c r="F9" s="31">
        <v>1</v>
      </c>
      <c r="H9" t="s">
        <v>451</v>
      </c>
      <c r="J9">
        <v>23</v>
      </c>
      <c r="K9" s="28">
        <v>0.48936170212765956</v>
      </c>
      <c r="L9" s="28">
        <v>0.48936170212765956</v>
      </c>
      <c r="N9">
        <v>3</v>
      </c>
      <c r="O9" t="s">
        <v>33</v>
      </c>
      <c r="P9">
        <v>1</v>
      </c>
      <c r="Q9" s="28">
        <v>1</v>
      </c>
      <c r="R9" s="28">
        <v>2.1276595744680851E-2</v>
      </c>
      <c r="T9" t="s">
        <v>452</v>
      </c>
      <c r="W9">
        <v>10</v>
      </c>
      <c r="X9" s="28">
        <v>0.21276595744680851</v>
      </c>
      <c r="Y9" s="28">
        <v>0.21276595744680851</v>
      </c>
      <c r="AB9" t="s">
        <v>58</v>
      </c>
      <c r="AC9" t="s">
        <v>103</v>
      </c>
      <c r="AD9">
        <v>9</v>
      </c>
      <c r="AE9" s="28">
        <v>0.81818181818181823</v>
      </c>
      <c r="AF9" s="28">
        <v>0.19148936170212766</v>
      </c>
      <c r="AI9" t="s">
        <v>455</v>
      </c>
      <c r="AK9">
        <v>6</v>
      </c>
      <c r="AL9" s="28">
        <v>0.33333333333333331</v>
      </c>
      <c r="AM9" s="28">
        <v>0.1276595744680851</v>
      </c>
      <c r="AQ9" t="s">
        <v>104</v>
      </c>
      <c r="AR9">
        <v>10</v>
      </c>
      <c r="AS9" s="28">
        <v>0.90909090909090906</v>
      </c>
      <c r="AT9" s="28">
        <v>0.21276595744680851</v>
      </c>
    </row>
    <row r="10" spans="3:46" ht="15" thickTop="1" x14ac:dyDescent="0.3">
      <c r="H10" t="s">
        <v>58</v>
      </c>
      <c r="I10">
        <v>1</v>
      </c>
      <c r="J10">
        <v>11</v>
      </c>
      <c r="K10" s="28">
        <v>0.47826086956521741</v>
      </c>
      <c r="L10" s="28">
        <v>0.23404255319148937</v>
      </c>
      <c r="N10" t="s">
        <v>465</v>
      </c>
      <c r="P10">
        <v>1</v>
      </c>
      <c r="Q10" s="28">
        <v>2.1276595744680851E-2</v>
      </c>
      <c r="R10" s="28">
        <v>2.1276595744680851E-2</v>
      </c>
      <c r="T10" t="s">
        <v>116</v>
      </c>
      <c r="U10" t="s">
        <v>33</v>
      </c>
      <c r="V10">
        <v>1</v>
      </c>
      <c r="W10">
        <v>2</v>
      </c>
      <c r="X10" s="28">
        <v>1</v>
      </c>
      <c r="Y10" s="28">
        <v>4.2553191489361701E-2</v>
      </c>
      <c r="AC10" t="s">
        <v>116</v>
      </c>
      <c r="AD10">
        <v>1</v>
      </c>
      <c r="AE10" s="28">
        <v>9.0909090909090912E-2</v>
      </c>
      <c r="AF10" s="28">
        <v>2.1276595744680851E-2</v>
      </c>
      <c r="AH10" t="s">
        <v>453</v>
      </c>
      <c r="AK10">
        <v>18</v>
      </c>
      <c r="AL10" s="28">
        <v>0.38297872340425532</v>
      </c>
      <c r="AM10" s="28">
        <v>0.38297872340425532</v>
      </c>
      <c r="AP10" t="s">
        <v>455</v>
      </c>
      <c r="AR10">
        <v>11</v>
      </c>
      <c r="AS10" s="28">
        <v>0.6875</v>
      </c>
      <c r="AT10" s="28">
        <v>0.23404255319148937</v>
      </c>
    </row>
    <row r="11" spans="3:46" ht="15" thickBot="1" x14ac:dyDescent="0.35">
      <c r="I11">
        <v>5</v>
      </c>
      <c r="J11">
        <v>10</v>
      </c>
      <c r="K11" s="28">
        <v>0.43478260869565216</v>
      </c>
      <c r="L11" s="28">
        <v>0.21276595744680851</v>
      </c>
      <c r="N11">
        <v>5</v>
      </c>
      <c r="O11" t="s">
        <v>33</v>
      </c>
      <c r="P11">
        <v>17</v>
      </c>
      <c r="Q11" s="28">
        <v>0.62962962962962965</v>
      </c>
      <c r="R11" s="28">
        <v>0.36170212765957449</v>
      </c>
      <c r="U11" t="s">
        <v>451</v>
      </c>
      <c r="W11">
        <v>2</v>
      </c>
      <c r="X11" s="28">
        <v>0.66666666666666663</v>
      </c>
      <c r="Y11" s="28">
        <v>4.2553191489361701E-2</v>
      </c>
      <c r="AC11" t="s">
        <v>53</v>
      </c>
      <c r="AD11">
        <v>1</v>
      </c>
      <c r="AE11" s="28">
        <v>9.0909090909090912E-2</v>
      </c>
      <c r="AF11" s="28">
        <v>2.1276595744680851E-2</v>
      </c>
      <c r="AH11" t="s">
        <v>42</v>
      </c>
      <c r="AI11" t="s">
        <v>33</v>
      </c>
      <c r="AJ11">
        <v>1</v>
      </c>
      <c r="AK11">
        <v>1</v>
      </c>
      <c r="AL11" s="28">
        <v>0.125</v>
      </c>
      <c r="AM11" s="28">
        <v>2.1276595744680851E-2</v>
      </c>
      <c r="AP11" t="s">
        <v>144</v>
      </c>
      <c r="AQ11" t="s">
        <v>144</v>
      </c>
      <c r="AR11">
        <v>1</v>
      </c>
      <c r="AS11" s="28">
        <v>1</v>
      </c>
      <c r="AT11" s="28">
        <v>2.1276595744680851E-2</v>
      </c>
    </row>
    <row r="12" spans="3:46" ht="15" thickTop="1" x14ac:dyDescent="0.3">
      <c r="I12">
        <v>6</v>
      </c>
      <c r="J12">
        <v>2</v>
      </c>
      <c r="K12" s="28">
        <v>8.6956521739130432E-2</v>
      </c>
      <c r="L12" s="28">
        <v>4.2553191489361701E-2</v>
      </c>
      <c r="O12" t="s">
        <v>58</v>
      </c>
      <c r="P12">
        <v>10</v>
      </c>
      <c r="Q12" s="28">
        <v>0.37037037037037035</v>
      </c>
      <c r="R12" s="28">
        <v>0.21276595744680851</v>
      </c>
      <c r="U12" t="s">
        <v>58</v>
      </c>
      <c r="V12">
        <v>1</v>
      </c>
      <c r="W12">
        <v>1</v>
      </c>
      <c r="X12" s="28">
        <v>1</v>
      </c>
      <c r="Y12" s="28">
        <v>2.1276595744680851E-2</v>
      </c>
      <c r="AB12" t="s">
        <v>455</v>
      </c>
      <c r="AD12">
        <v>11</v>
      </c>
      <c r="AE12" s="28">
        <v>0.6875</v>
      </c>
      <c r="AF12" s="28">
        <v>0.23404255319148937</v>
      </c>
      <c r="AJ12">
        <v>5</v>
      </c>
      <c r="AK12">
        <v>6</v>
      </c>
      <c r="AL12" s="28">
        <v>0.75</v>
      </c>
      <c r="AM12" s="28">
        <v>0.1276595744680851</v>
      </c>
      <c r="AP12" t="s">
        <v>458</v>
      </c>
      <c r="AR12">
        <v>1</v>
      </c>
      <c r="AS12" s="28">
        <v>6.25E-2</v>
      </c>
      <c r="AT12" s="28">
        <v>2.1276595744680851E-2</v>
      </c>
    </row>
    <row r="13" spans="3:46" x14ac:dyDescent="0.3">
      <c r="H13" t="s">
        <v>455</v>
      </c>
      <c r="J13">
        <v>23</v>
      </c>
      <c r="K13" s="28">
        <v>0.48936170212765956</v>
      </c>
      <c r="L13" s="28">
        <v>0.48936170212765956</v>
      </c>
      <c r="N13" t="s">
        <v>466</v>
      </c>
      <c r="P13">
        <v>27</v>
      </c>
      <c r="Q13" s="28">
        <v>0.57446808510638303</v>
      </c>
      <c r="R13" s="28">
        <v>0.57446808510638303</v>
      </c>
      <c r="U13" t="s">
        <v>455</v>
      </c>
      <c r="W13">
        <v>1</v>
      </c>
      <c r="X13" s="28">
        <v>0.33333333333333331</v>
      </c>
      <c r="Y13" s="28">
        <v>2.1276595744680851E-2</v>
      </c>
      <c r="AB13" t="s">
        <v>144</v>
      </c>
      <c r="AC13" t="s">
        <v>144</v>
      </c>
      <c r="AD13">
        <v>1</v>
      </c>
      <c r="AE13" s="28">
        <v>1</v>
      </c>
      <c r="AF13" s="28">
        <v>2.1276595744680851E-2</v>
      </c>
      <c r="AJ13">
        <v>6</v>
      </c>
      <c r="AK13">
        <v>1</v>
      </c>
      <c r="AL13" s="28">
        <v>0.125</v>
      </c>
      <c r="AM13" s="28">
        <v>2.1276595744680851E-2</v>
      </c>
      <c r="AO13" t="s">
        <v>464</v>
      </c>
      <c r="AR13">
        <v>16</v>
      </c>
      <c r="AS13" s="28">
        <v>0.34042553191489361</v>
      </c>
      <c r="AT13" s="28">
        <v>0.34042553191489361</v>
      </c>
    </row>
    <row r="14" spans="3:46" ht="15" thickBot="1" x14ac:dyDescent="0.35">
      <c r="H14" t="s">
        <v>144</v>
      </c>
      <c r="I14">
        <v>1</v>
      </c>
      <c r="J14">
        <v>1</v>
      </c>
      <c r="K14" s="28">
        <v>1</v>
      </c>
      <c r="L14" s="28">
        <v>2.1276595744680851E-2</v>
      </c>
      <c r="N14">
        <v>6</v>
      </c>
      <c r="O14" t="s">
        <v>33</v>
      </c>
      <c r="P14">
        <v>1</v>
      </c>
      <c r="Q14" s="28">
        <v>0.33333333333333331</v>
      </c>
      <c r="R14" s="28">
        <v>2.1276595744680851E-2</v>
      </c>
      <c r="T14" t="s">
        <v>454</v>
      </c>
      <c r="W14">
        <v>3</v>
      </c>
      <c r="X14" s="28">
        <v>6.3829787234042548E-2</v>
      </c>
      <c r="Y14" s="28">
        <v>6.3829787234042548E-2</v>
      </c>
      <c r="AB14" t="s">
        <v>458</v>
      </c>
      <c r="AD14">
        <v>1</v>
      </c>
      <c r="AE14" s="28">
        <v>6.25E-2</v>
      </c>
      <c r="AF14" s="28">
        <v>2.1276595744680851E-2</v>
      </c>
      <c r="AI14" t="s">
        <v>451</v>
      </c>
      <c r="AK14">
        <v>8</v>
      </c>
      <c r="AL14" s="28">
        <v>0.53333333333333333</v>
      </c>
      <c r="AM14" s="28">
        <v>0.1702127659574468</v>
      </c>
      <c r="AO14">
        <v>3</v>
      </c>
      <c r="AP14" t="s">
        <v>33</v>
      </c>
      <c r="AQ14" t="s">
        <v>35</v>
      </c>
      <c r="AR14">
        <v>1</v>
      </c>
      <c r="AS14" s="28">
        <v>1</v>
      </c>
      <c r="AT14" s="28">
        <v>2.1276595744680851E-2</v>
      </c>
    </row>
    <row r="15" spans="3:46" x14ac:dyDescent="0.3">
      <c r="H15" t="s">
        <v>458</v>
      </c>
      <c r="J15">
        <v>1</v>
      </c>
      <c r="K15" s="28">
        <v>2.1276595744680851E-2</v>
      </c>
      <c r="L15" s="28">
        <v>2.1276595744680851E-2</v>
      </c>
      <c r="O15" t="s">
        <v>58</v>
      </c>
      <c r="P15">
        <v>2</v>
      </c>
      <c r="Q15" s="28">
        <v>0.66666666666666663</v>
      </c>
      <c r="R15" s="28">
        <v>4.2553191489361701E-2</v>
      </c>
      <c r="T15" t="s">
        <v>53</v>
      </c>
      <c r="U15" t="s">
        <v>33</v>
      </c>
      <c r="V15">
        <v>5</v>
      </c>
      <c r="W15">
        <v>2</v>
      </c>
      <c r="X15" s="28">
        <v>1</v>
      </c>
      <c r="Y15" s="28">
        <v>4.2553191489361701E-2</v>
      </c>
      <c r="AA15" t="s">
        <v>464</v>
      </c>
      <c r="AD15">
        <v>16</v>
      </c>
      <c r="AE15" s="28">
        <v>0.34042553191489361</v>
      </c>
      <c r="AF15" s="28">
        <v>0.34042553191489361</v>
      </c>
      <c r="AI15" t="s">
        <v>58</v>
      </c>
      <c r="AJ15">
        <v>1</v>
      </c>
      <c r="AK15">
        <v>1</v>
      </c>
      <c r="AL15" s="28">
        <v>0.14285714285714285</v>
      </c>
      <c r="AM15" s="28">
        <v>2.1276595744680851E-2</v>
      </c>
      <c r="AP15" t="s">
        <v>451</v>
      </c>
      <c r="AR15">
        <v>1</v>
      </c>
      <c r="AS15" s="28">
        <v>1</v>
      </c>
      <c r="AT15" s="28">
        <v>2.1276595744680851E-2</v>
      </c>
    </row>
    <row r="16" spans="3:46" ht="15" thickBot="1" x14ac:dyDescent="0.35">
      <c r="H16" s="30" t="s">
        <v>450</v>
      </c>
      <c r="I16" s="30"/>
      <c r="J16" s="30">
        <v>47</v>
      </c>
      <c r="K16" s="31">
        <v>1</v>
      </c>
      <c r="L16" s="31">
        <v>1</v>
      </c>
      <c r="N16" t="s">
        <v>467</v>
      </c>
      <c r="P16">
        <v>3</v>
      </c>
      <c r="Q16" s="28">
        <v>6.3829787234042548E-2</v>
      </c>
      <c r="R16" s="28">
        <v>6.3829787234042548E-2</v>
      </c>
      <c r="U16" t="s">
        <v>451</v>
      </c>
      <c r="W16">
        <v>2</v>
      </c>
      <c r="X16" s="28">
        <v>0.33333333333333331</v>
      </c>
      <c r="Y16" s="28">
        <v>4.2553191489361701E-2</v>
      </c>
      <c r="AA16">
        <v>3</v>
      </c>
      <c r="AB16" t="s">
        <v>33</v>
      </c>
      <c r="AC16" t="s">
        <v>34</v>
      </c>
      <c r="AD16">
        <v>1</v>
      </c>
      <c r="AE16" s="28">
        <v>1</v>
      </c>
      <c r="AF16" s="28">
        <v>2.1276595744680851E-2</v>
      </c>
      <c r="AJ16">
        <v>5</v>
      </c>
      <c r="AK16">
        <v>4</v>
      </c>
      <c r="AL16" s="28">
        <v>0.5714285714285714</v>
      </c>
      <c r="AM16" s="28">
        <v>8.5106382978723402E-2</v>
      </c>
      <c r="AO16" t="s">
        <v>465</v>
      </c>
      <c r="AR16">
        <v>1</v>
      </c>
      <c r="AS16" s="28">
        <v>2.1276595744680851E-2</v>
      </c>
      <c r="AT16" s="28">
        <v>2.1276595744680851E-2</v>
      </c>
    </row>
    <row r="17" spans="14:46" ht="15.6" thickTop="1" thickBot="1" x14ac:dyDescent="0.35">
      <c r="N17" s="30" t="s">
        <v>450</v>
      </c>
      <c r="O17" s="30"/>
      <c r="P17" s="30">
        <v>47</v>
      </c>
      <c r="Q17" s="31">
        <v>1</v>
      </c>
      <c r="R17" s="31">
        <v>1</v>
      </c>
      <c r="U17" t="s">
        <v>58</v>
      </c>
      <c r="V17">
        <v>1</v>
      </c>
      <c r="W17">
        <v>1</v>
      </c>
      <c r="X17" s="28">
        <v>0.25</v>
      </c>
      <c r="Y17" s="28">
        <v>2.1276595744680851E-2</v>
      </c>
      <c r="AB17" t="s">
        <v>451</v>
      </c>
      <c r="AD17">
        <v>1</v>
      </c>
      <c r="AE17" s="28">
        <v>1</v>
      </c>
      <c r="AF17" s="28">
        <v>2.1276595744680851E-2</v>
      </c>
      <c r="AJ17">
        <v>6</v>
      </c>
      <c r="AK17">
        <v>2</v>
      </c>
      <c r="AL17" s="28">
        <v>0.2857142857142857</v>
      </c>
      <c r="AM17" s="28">
        <v>4.2553191489361701E-2</v>
      </c>
      <c r="AO17">
        <v>5</v>
      </c>
      <c r="AP17" t="s">
        <v>33</v>
      </c>
      <c r="AQ17" t="s">
        <v>35</v>
      </c>
      <c r="AR17">
        <v>11</v>
      </c>
      <c r="AS17" s="28">
        <v>0.6470588235294118</v>
      </c>
      <c r="AT17" s="28">
        <v>0.23404255319148937</v>
      </c>
    </row>
    <row r="18" spans="14:46" ht="15" thickTop="1" x14ac:dyDescent="0.3">
      <c r="V18">
        <v>5</v>
      </c>
      <c r="W18">
        <v>2</v>
      </c>
      <c r="X18" s="28">
        <v>0.5</v>
      </c>
      <c r="Y18" s="28">
        <v>4.2553191489361701E-2</v>
      </c>
      <c r="AA18" t="s">
        <v>465</v>
      </c>
      <c r="AD18">
        <v>1</v>
      </c>
      <c r="AE18" s="28">
        <v>2.1276595744680851E-2</v>
      </c>
      <c r="AF18" s="28">
        <v>2.1276595744680851E-2</v>
      </c>
      <c r="AI18" t="s">
        <v>455</v>
      </c>
      <c r="AK18">
        <v>7</v>
      </c>
      <c r="AL18" s="28">
        <v>0.46666666666666667</v>
      </c>
      <c r="AM18" s="28">
        <v>0.14893617021276595</v>
      </c>
      <c r="AQ18" t="s">
        <v>42</v>
      </c>
      <c r="AR18">
        <v>6</v>
      </c>
      <c r="AS18" s="28">
        <v>0.35294117647058826</v>
      </c>
      <c r="AT18" s="28">
        <v>0.1276595744680851</v>
      </c>
    </row>
    <row r="19" spans="14:46" x14ac:dyDescent="0.3">
      <c r="V19">
        <v>6</v>
      </c>
      <c r="W19">
        <v>1</v>
      </c>
      <c r="X19" s="28">
        <v>0.25</v>
      </c>
      <c r="Y19" s="28">
        <v>2.1276595744680851E-2</v>
      </c>
      <c r="AA19">
        <v>5</v>
      </c>
      <c r="AB19" t="s">
        <v>33</v>
      </c>
      <c r="AC19" t="s">
        <v>53</v>
      </c>
      <c r="AD19">
        <v>2</v>
      </c>
      <c r="AE19" s="28">
        <v>0.11764705882352941</v>
      </c>
      <c r="AF19" s="28">
        <v>4.2553191489361701E-2</v>
      </c>
      <c r="AH19" t="s">
        <v>456</v>
      </c>
      <c r="AK19">
        <v>15</v>
      </c>
      <c r="AL19" s="28">
        <v>0.31914893617021278</v>
      </c>
      <c r="AM19" s="28">
        <v>0.31914893617021278</v>
      </c>
      <c r="AP19" t="s">
        <v>451</v>
      </c>
      <c r="AR19">
        <v>17</v>
      </c>
      <c r="AS19" s="28">
        <v>0.62962962962962965</v>
      </c>
      <c r="AT19" s="28">
        <v>0.36170212765957449</v>
      </c>
    </row>
    <row r="20" spans="14:46" ht="15" thickBot="1" x14ac:dyDescent="0.35">
      <c r="U20" t="s">
        <v>455</v>
      </c>
      <c r="W20">
        <v>4</v>
      </c>
      <c r="X20" s="28">
        <v>0.66666666666666663</v>
      </c>
      <c r="Y20" s="28">
        <v>8.5106382978723402E-2</v>
      </c>
      <c r="AC20" t="s">
        <v>41</v>
      </c>
      <c r="AD20">
        <v>3</v>
      </c>
      <c r="AE20" s="28">
        <v>0.17647058823529413</v>
      </c>
      <c r="AF20" s="28">
        <v>6.3829787234042548E-2</v>
      </c>
      <c r="AH20" t="s">
        <v>104</v>
      </c>
      <c r="AI20" t="s">
        <v>33</v>
      </c>
      <c r="AJ20">
        <v>1</v>
      </c>
      <c r="AK20">
        <v>3</v>
      </c>
      <c r="AL20" s="28">
        <v>1</v>
      </c>
      <c r="AM20" s="28">
        <v>6.3829787234042548E-2</v>
      </c>
      <c r="AP20" t="s">
        <v>58</v>
      </c>
      <c r="AQ20" t="s">
        <v>35</v>
      </c>
      <c r="AR20">
        <v>6</v>
      </c>
      <c r="AS20" s="28">
        <v>0.6</v>
      </c>
      <c r="AT20" s="28">
        <v>0.1276595744680851</v>
      </c>
    </row>
    <row r="21" spans="14:46" ht="15" thickTop="1" x14ac:dyDescent="0.3">
      <c r="T21" t="s">
        <v>457</v>
      </c>
      <c r="W21">
        <v>6</v>
      </c>
      <c r="X21" s="28">
        <v>0.1276595744680851</v>
      </c>
      <c r="Y21" s="28">
        <v>0.1276595744680851</v>
      </c>
      <c r="AC21" t="s">
        <v>34</v>
      </c>
      <c r="AD21">
        <v>12</v>
      </c>
      <c r="AE21" s="28">
        <v>0.70588235294117652</v>
      </c>
      <c r="AF21" s="28">
        <v>0.25531914893617019</v>
      </c>
      <c r="AI21" t="s">
        <v>451</v>
      </c>
      <c r="AK21">
        <v>3</v>
      </c>
      <c r="AL21" s="28">
        <v>0.23076923076923078</v>
      </c>
      <c r="AM21" s="28">
        <v>6.3829787234042548E-2</v>
      </c>
      <c r="AQ21" t="s">
        <v>42</v>
      </c>
      <c r="AR21">
        <v>4</v>
      </c>
      <c r="AS21" s="28">
        <v>0.4</v>
      </c>
      <c r="AT21" s="28">
        <v>8.5106382978723402E-2</v>
      </c>
    </row>
    <row r="22" spans="14:46" x14ac:dyDescent="0.3">
      <c r="T22" t="s">
        <v>59</v>
      </c>
      <c r="U22" t="s">
        <v>58</v>
      </c>
      <c r="V22">
        <v>5</v>
      </c>
      <c r="W22">
        <v>2</v>
      </c>
      <c r="X22" s="28">
        <v>1</v>
      </c>
      <c r="Y22" s="28">
        <v>4.2553191489361701E-2</v>
      </c>
      <c r="AB22" t="s">
        <v>451</v>
      </c>
      <c r="AD22">
        <v>17</v>
      </c>
      <c r="AE22" s="28">
        <v>0.62962962962962965</v>
      </c>
      <c r="AF22" s="28">
        <v>0.36170212765957449</v>
      </c>
      <c r="AI22" t="s">
        <v>58</v>
      </c>
      <c r="AJ22">
        <v>1</v>
      </c>
      <c r="AK22">
        <v>10</v>
      </c>
      <c r="AL22" s="28">
        <v>1</v>
      </c>
      <c r="AM22" s="28">
        <v>0.21276595744680851</v>
      </c>
      <c r="AP22" t="s">
        <v>455</v>
      </c>
      <c r="AR22">
        <v>10</v>
      </c>
      <c r="AS22" s="28">
        <v>0.37037037037037035</v>
      </c>
      <c r="AT22" s="28">
        <v>0.21276595744680851</v>
      </c>
    </row>
    <row r="23" spans="14:46" ht="15" thickBot="1" x14ac:dyDescent="0.35">
      <c r="U23" t="s">
        <v>455</v>
      </c>
      <c r="W23">
        <v>2</v>
      </c>
      <c r="X23" s="28">
        <v>1</v>
      </c>
      <c r="Y23" s="28">
        <v>4.2553191489361701E-2</v>
      </c>
      <c r="AB23" t="s">
        <v>58</v>
      </c>
      <c r="AC23" t="s">
        <v>53</v>
      </c>
      <c r="AD23">
        <v>2</v>
      </c>
      <c r="AE23" s="28">
        <v>0.2</v>
      </c>
      <c r="AF23" s="28">
        <v>4.2553191489361701E-2</v>
      </c>
      <c r="AI23" t="s">
        <v>455</v>
      </c>
      <c r="AK23">
        <v>10</v>
      </c>
      <c r="AL23" s="28">
        <v>0.76923076923076927</v>
      </c>
      <c r="AM23" s="28">
        <v>0.21276595744680851</v>
      </c>
      <c r="AO23" t="s">
        <v>466</v>
      </c>
      <c r="AR23">
        <v>27</v>
      </c>
      <c r="AS23" s="28">
        <v>0.57446808510638303</v>
      </c>
      <c r="AT23" s="28">
        <v>0.57446808510638303</v>
      </c>
    </row>
    <row r="24" spans="14:46" ht="15.6" thickTop="1" thickBot="1" x14ac:dyDescent="0.35">
      <c r="T24" t="s">
        <v>460</v>
      </c>
      <c r="W24">
        <v>2</v>
      </c>
      <c r="X24" s="28">
        <v>4.2553191489361701E-2</v>
      </c>
      <c r="Y24" s="28">
        <v>4.2553191489361701E-2</v>
      </c>
      <c r="AC24" t="s">
        <v>59</v>
      </c>
      <c r="AD24">
        <v>2</v>
      </c>
      <c r="AE24" s="28">
        <v>0.2</v>
      </c>
      <c r="AF24" s="28">
        <v>4.2553191489361701E-2</v>
      </c>
      <c r="AH24" t="s">
        <v>459</v>
      </c>
      <c r="AK24">
        <v>13</v>
      </c>
      <c r="AL24" s="28">
        <v>0.27659574468085107</v>
      </c>
      <c r="AM24" s="28">
        <v>0.27659574468085107</v>
      </c>
      <c r="AO24">
        <v>6</v>
      </c>
      <c r="AP24" t="s">
        <v>33</v>
      </c>
      <c r="AQ24" t="s">
        <v>42</v>
      </c>
      <c r="AR24">
        <v>1</v>
      </c>
      <c r="AS24" s="28">
        <v>1</v>
      </c>
      <c r="AT24" s="28">
        <v>2.1276595744680851E-2</v>
      </c>
    </row>
    <row r="25" spans="14:46" ht="15" thickTop="1" x14ac:dyDescent="0.3">
      <c r="T25" t="s">
        <v>41</v>
      </c>
      <c r="U25" t="s">
        <v>33</v>
      </c>
      <c r="V25">
        <v>5</v>
      </c>
      <c r="W25">
        <v>3</v>
      </c>
      <c r="X25" s="28">
        <v>1</v>
      </c>
      <c r="Y25" s="28">
        <v>6.3829787234042548E-2</v>
      </c>
      <c r="AC25" t="s">
        <v>41</v>
      </c>
      <c r="AD25">
        <v>4</v>
      </c>
      <c r="AE25" s="28">
        <v>0.4</v>
      </c>
      <c r="AF25" s="28">
        <v>8.5106382978723402E-2</v>
      </c>
      <c r="AH25" t="s">
        <v>144</v>
      </c>
      <c r="AI25" t="s">
        <v>144</v>
      </c>
      <c r="AJ25">
        <v>1</v>
      </c>
      <c r="AK25">
        <v>1</v>
      </c>
      <c r="AL25" s="28">
        <v>1</v>
      </c>
      <c r="AM25" s="28">
        <v>2.1276595744680851E-2</v>
      </c>
      <c r="AP25" t="s">
        <v>451</v>
      </c>
      <c r="AR25">
        <v>1</v>
      </c>
      <c r="AS25" s="28">
        <v>0.33333333333333331</v>
      </c>
      <c r="AT25" s="28">
        <v>2.1276595744680851E-2</v>
      </c>
    </row>
    <row r="26" spans="14:46" ht="15" thickBot="1" x14ac:dyDescent="0.35">
      <c r="U26" t="s">
        <v>451</v>
      </c>
      <c r="W26">
        <v>3</v>
      </c>
      <c r="X26" s="28">
        <v>0.42857142857142855</v>
      </c>
      <c r="Y26" s="28">
        <v>6.3829787234042548E-2</v>
      </c>
      <c r="AC26" t="s">
        <v>34</v>
      </c>
      <c r="AD26">
        <v>2</v>
      </c>
      <c r="AE26" s="28">
        <v>0.2</v>
      </c>
      <c r="AF26" s="28">
        <v>4.2553191489361701E-2</v>
      </c>
      <c r="AI26" t="s">
        <v>458</v>
      </c>
      <c r="AK26">
        <v>1</v>
      </c>
      <c r="AL26" s="28">
        <v>1</v>
      </c>
      <c r="AM26" s="28">
        <v>2.1276595744680851E-2</v>
      </c>
      <c r="AP26" t="s">
        <v>58</v>
      </c>
      <c r="AQ26" t="s">
        <v>42</v>
      </c>
      <c r="AR26">
        <v>2</v>
      </c>
      <c r="AS26" s="28">
        <v>1</v>
      </c>
      <c r="AT26" s="28">
        <v>4.2553191489361701E-2</v>
      </c>
    </row>
    <row r="27" spans="14:46" x14ac:dyDescent="0.3">
      <c r="U27" t="s">
        <v>58</v>
      </c>
      <c r="V27">
        <v>5</v>
      </c>
      <c r="W27">
        <v>4</v>
      </c>
      <c r="X27" s="28">
        <v>1</v>
      </c>
      <c r="Y27" s="28">
        <v>8.5106382978723402E-2</v>
      </c>
      <c r="AB27" t="s">
        <v>455</v>
      </c>
      <c r="AD27">
        <v>10</v>
      </c>
      <c r="AE27" s="28">
        <v>0.37037037037037035</v>
      </c>
      <c r="AF27" s="28">
        <v>0.21276595744680851</v>
      </c>
      <c r="AH27" t="s">
        <v>458</v>
      </c>
      <c r="AK27">
        <v>1</v>
      </c>
      <c r="AL27" s="28">
        <v>2.1276595744680851E-2</v>
      </c>
      <c r="AM27" s="28">
        <v>2.1276595744680851E-2</v>
      </c>
      <c r="AP27" t="s">
        <v>455</v>
      </c>
      <c r="AR27">
        <v>2</v>
      </c>
      <c r="AS27" s="28">
        <v>0.66666666666666663</v>
      </c>
      <c r="AT27" s="28">
        <v>4.2553191489361701E-2</v>
      </c>
    </row>
    <row r="28" spans="14:46" ht="15" thickBot="1" x14ac:dyDescent="0.35">
      <c r="U28" t="s">
        <v>455</v>
      </c>
      <c r="W28">
        <v>4</v>
      </c>
      <c r="X28" s="28">
        <v>0.5714285714285714</v>
      </c>
      <c r="Y28" s="28">
        <v>8.5106382978723402E-2</v>
      </c>
      <c r="AA28" t="s">
        <v>466</v>
      </c>
      <c r="AD28">
        <v>27</v>
      </c>
      <c r="AE28" s="28">
        <v>0.57446808510638303</v>
      </c>
      <c r="AF28" s="28">
        <v>0.57446808510638303</v>
      </c>
      <c r="AH28" s="30" t="s">
        <v>450</v>
      </c>
      <c r="AI28" s="30"/>
      <c r="AJ28" s="30"/>
      <c r="AK28" s="30">
        <v>47</v>
      </c>
      <c r="AL28" s="31">
        <v>1</v>
      </c>
      <c r="AM28" s="31">
        <v>1</v>
      </c>
      <c r="AO28" t="s">
        <v>467</v>
      </c>
      <c r="AR28">
        <v>3</v>
      </c>
      <c r="AS28" s="28">
        <v>6.3829787234042548E-2</v>
      </c>
      <c r="AT28" s="28">
        <v>6.3829787234042548E-2</v>
      </c>
    </row>
    <row r="29" spans="14:46" ht="15.6" thickTop="1" thickBot="1" x14ac:dyDescent="0.35">
      <c r="T29" t="s">
        <v>461</v>
      </c>
      <c r="W29">
        <v>7</v>
      </c>
      <c r="X29" s="28">
        <v>0.14893617021276595</v>
      </c>
      <c r="Y29" s="28">
        <v>0.14893617021276595</v>
      </c>
      <c r="AA29">
        <v>6</v>
      </c>
      <c r="AB29" t="s">
        <v>33</v>
      </c>
      <c r="AC29" t="s">
        <v>34</v>
      </c>
      <c r="AD29">
        <v>1</v>
      </c>
      <c r="AE29" s="28">
        <v>1</v>
      </c>
      <c r="AF29" s="28">
        <v>2.1276595744680851E-2</v>
      </c>
      <c r="AO29" s="30" t="s">
        <v>450</v>
      </c>
      <c r="AP29" s="30"/>
      <c r="AQ29" s="30"/>
      <c r="AR29" s="30">
        <v>47</v>
      </c>
      <c r="AS29" s="31">
        <v>1</v>
      </c>
      <c r="AT29" s="31">
        <v>1</v>
      </c>
    </row>
    <row r="30" spans="14:46" ht="15" thickTop="1" x14ac:dyDescent="0.3">
      <c r="T30" t="s">
        <v>34</v>
      </c>
      <c r="U30" t="s">
        <v>33</v>
      </c>
      <c r="V30">
        <v>1</v>
      </c>
      <c r="W30">
        <v>1</v>
      </c>
      <c r="X30" s="28">
        <v>6.6666666666666666E-2</v>
      </c>
      <c r="Y30" s="28">
        <v>2.1276595744680851E-2</v>
      </c>
      <c r="AB30" t="s">
        <v>451</v>
      </c>
      <c r="AD30">
        <v>1</v>
      </c>
      <c r="AE30" s="28">
        <v>0.33333333333333331</v>
      </c>
      <c r="AF30" s="28">
        <v>2.1276595744680851E-2</v>
      </c>
    </row>
    <row r="31" spans="14:46" x14ac:dyDescent="0.3">
      <c r="V31">
        <v>3</v>
      </c>
      <c r="W31">
        <v>1</v>
      </c>
      <c r="X31" s="28">
        <v>6.6666666666666666E-2</v>
      </c>
      <c r="Y31" s="28">
        <v>2.1276595744680851E-2</v>
      </c>
      <c r="AB31" t="s">
        <v>58</v>
      </c>
      <c r="AC31" t="s">
        <v>53</v>
      </c>
      <c r="AD31">
        <v>1</v>
      </c>
      <c r="AE31" s="28">
        <v>0.5</v>
      </c>
      <c r="AF31" s="28">
        <v>2.1276595744680851E-2</v>
      </c>
    </row>
    <row r="32" spans="14:46" ht="15" thickBot="1" x14ac:dyDescent="0.35">
      <c r="V32">
        <v>5</v>
      </c>
      <c r="W32">
        <v>12</v>
      </c>
      <c r="X32" s="28">
        <v>0.8</v>
      </c>
      <c r="Y32" s="28">
        <v>0.25531914893617019</v>
      </c>
      <c r="AC32" t="s">
        <v>34</v>
      </c>
      <c r="AD32">
        <v>1</v>
      </c>
      <c r="AE32" s="28">
        <v>0.5</v>
      </c>
      <c r="AF32" s="28">
        <v>2.1276595744680851E-2</v>
      </c>
    </row>
    <row r="33" spans="20:32" ht="15" thickTop="1" x14ac:dyDescent="0.3">
      <c r="V33">
        <v>6</v>
      </c>
      <c r="W33">
        <v>1</v>
      </c>
      <c r="X33" s="28">
        <v>6.6666666666666666E-2</v>
      </c>
      <c r="Y33" s="28">
        <v>2.1276595744680851E-2</v>
      </c>
      <c r="AB33" t="s">
        <v>455</v>
      </c>
      <c r="AD33">
        <v>2</v>
      </c>
      <c r="AE33" s="28">
        <v>0.66666666666666663</v>
      </c>
      <c r="AF33" s="28">
        <v>4.2553191489361701E-2</v>
      </c>
    </row>
    <row r="34" spans="20:32" x14ac:dyDescent="0.3">
      <c r="U34" t="s">
        <v>451</v>
      </c>
      <c r="W34">
        <v>15</v>
      </c>
      <c r="X34" s="28">
        <v>0.83333333333333337</v>
      </c>
      <c r="Y34" s="28">
        <v>0.31914893617021278</v>
      </c>
      <c r="AA34" t="s">
        <v>467</v>
      </c>
      <c r="AD34">
        <v>3</v>
      </c>
      <c r="AE34" s="28">
        <v>6.3829787234042548E-2</v>
      </c>
      <c r="AF34" s="28">
        <v>6.3829787234042548E-2</v>
      </c>
    </row>
    <row r="35" spans="20:32" ht="15" thickBot="1" x14ac:dyDescent="0.35">
      <c r="U35" t="s">
        <v>58</v>
      </c>
      <c r="V35">
        <v>5</v>
      </c>
      <c r="W35">
        <v>2</v>
      </c>
      <c r="X35" s="28">
        <v>0.66666666666666663</v>
      </c>
      <c r="Y35" s="28">
        <v>4.2553191489361701E-2</v>
      </c>
      <c r="AA35" s="30" t="s">
        <v>450</v>
      </c>
      <c r="AB35" s="30"/>
      <c r="AC35" s="30"/>
      <c r="AD35" s="30">
        <v>47</v>
      </c>
      <c r="AE35" s="31">
        <v>1</v>
      </c>
      <c r="AF35" s="31">
        <v>1</v>
      </c>
    </row>
    <row r="36" spans="20:32" ht="15" thickTop="1" x14ac:dyDescent="0.3">
      <c r="V36">
        <v>6</v>
      </c>
      <c r="W36">
        <v>1</v>
      </c>
      <c r="X36" s="28">
        <v>0.33333333333333331</v>
      </c>
      <c r="Y36" s="28">
        <v>2.1276595744680851E-2</v>
      </c>
    </row>
    <row r="37" spans="20:32" x14ac:dyDescent="0.3">
      <c r="U37" t="s">
        <v>455</v>
      </c>
      <c r="W37">
        <v>3</v>
      </c>
      <c r="X37" s="28">
        <v>0.16666666666666666</v>
      </c>
      <c r="Y37" s="28">
        <v>6.3829787234042548E-2</v>
      </c>
    </row>
    <row r="38" spans="20:32" ht="15" thickBot="1" x14ac:dyDescent="0.35">
      <c r="T38" t="s">
        <v>462</v>
      </c>
      <c r="W38">
        <v>18</v>
      </c>
      <c r="X38" s="28">
        <v>0.38297872340425532</v>
      </c>
      <c r="Y38" s="28">
        <v>0.38297872340425532</v>
      </c>
    </row>
    <row r="39" spans="20:32" ht="15" thickTop="1" x14ac:dyDescent="0.3">
      <c r="T39" t="s">
        <v>144</v>
      </c>
      <c r="U39" t="s">
        <v>144</v>
      </c>
      <c r="V39">
        <v>1</v>
      </c>
      <c r="W39">
        <v>1</v>
      </c>
      <c r="X39" s="28">
        <v>1</v>
      </c>
      <c r="Y39" s="28">
        <v>2.1276595744680851E-2</v>
      </c>
    </row>
    <row r="40" spans="20:32" x14ac:dyDescent="0.3">
      <c r="U40" t="s">
        <v>458</v>
      </c>
      <c r="W40">
        <v>1</v>
      </c>
      <c r="X40" s="28">
        <v>1</v>
      </c>
      <c r="Y40" s="28">
        <v>2.1276595744680851E-2</v>
      </c>
    </row>
    <row r="41" spans="20:32" x14ac:dyDescent="0.3">
      <c r="T41" t="s">
        <v>458</v>
      </c>
      <c r="W41">
        <v>1</v>
      </c>
      <c r="X41" s="28">
        <v>2.1276595744680851E-2</v>
      </c>
      <c r="Y41" s="28">
        <v>2.1276595744680851E-2</v>
      </c>
    </row>
    <row r="42" spans="20:32" ht="15" thickBot="1" x14ac:dyDescent="0.35">
      <c r="T42" s="30" t="s">
        <v>450</v>
      </c>
      <c r="U42" s="30"/>
      <c r="V42" s="30"/>
      <c r="W42" s="30">
        <v>47</v>
      </c>
      <c r="X42" s="31">
        <v>1</v>
      </c>
      <c r="Y42" s="31">
        <v>1</v>
      </c>
    </row>
    <row r="43" spans="20:32" ht="15" thickTop="1" x14ac:dyDescent="0.3"/>
    <row r="56" ht="15" thickBot="1" x14ac:dyDescent="0.35"/>
    <row r="57" ht="15" thickTop="1" x14ac:dyDescent="0.3"/>
    <row r="58" ht="15" thickBot="1" x14ac:dyDescent="0.35"/>
    <row r="59" ht="15" thickTop="1" x14ac:dyDescent="0.3"/>
  </sheetData>
  <pageMargins left="0.7" right="0.7" top="0.75" bottom="0.75" header="0.3" footer="0.3"/>
  <drawing r:id="rId8"/>
  <extLst>
    <ext xmlns:x14="http://schemas.microsoft.com/office/spreadsheetml/2009/9/main" uri="{A8765BA9-456A-4dab-B4F3-ACF838C121DE}">
      <x14:slicerList>
        <x14:slicer r:id="rId9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94"/>
  <sheetViews>
    <sheetView showGridLines="0" workbookViewId="0">
      <pane xSplit="2" ySplit="14" topLeftCell="C15" activePane="bottomRight" state="frozen"/>
      <selection pane="topRight" activeCell="C1" sqref="C1"/>
      <selection pane="bottomLeft" activeCell="A16" sqref="A16"/>
      <selection pane="bottomRight" activeCell="C15" sqref="C15"/>
    </sheetView>
  </sheetViews>
  <sheetFormatPr baseColWidth="10" defaultColWidth="11.44140625" defaultRowHeight="14.4" x14ac:dyDescent="0.3"/>
  <cols>
    <col min="1" max="1" width="35.33203125" bestFit="1" customWidth="1"/>
    <col min="2" max="2" width="31.6640625" bestFit="1" customWidth="1"/>
    <col min="3" max="16" width="12.5546875" customWidth="1"/>
  </cols>
  <sheetData>
    <row r="1" spans="1:16" ht="23.4" x14ac:dyDescent="0.45">
      <c r="A1" s="24" t="s">
        <v>470</v>
      </c>
    </row>
    <row r="2" spans="1:16" ht="23.4" x14ac:dyDescent="0.45">
      <c r="A2" s="25" t="s">
        <v>471</v>
      </c>
    </row>
    <row r="3" spans="1:16" ht="15.6" x14ac:dyDescent="0.3">
      <c r="A3" s="32"/>
      <c r="B3" s="35"/>
    </row>
    <row r="4" spans="1:16" ht="15.6" x14ac:dyDescent="0.3">
      <c r="C4" s="36" t="s">
        <v>212</v>
      </c>
      <c r="D4" s="36" t="s">
        <v>213</v>
      </c>
      <c r="E4" s="36" t="s">
        <v>214</v>
      </c>
      <c r="F4" s="36" t="s">
        <v>215</v>
      </c>
      <c r="G4" s="36" t="s">
        <v>216</v>
      </c>
      <c r="H4" s="36" t="s">
        <v>217</v>
      </c>
      <c r="I4" s="36" t="s">
        <v>218</v>
      </c>
      <c r="J4" s="36" t="s">
        <v>219</v>
      </c>
      <c r="K4" s="36" t="s">
        <v>220</v>
      </c>
      <c r="L4" s="36" t="s">
        <v>221</v>
      </c>
      <c r="M4" s="36" t="s">
        <v>222</v>
      </c>
      <c r="N4" s="37" t="s">
        <v>223</v>
      </c>
      <c r="O4" s="36" t="s">
        <v>224</v>
      </c>
      <c r="P4" s="37" t="s">
        <v>225</v>
      </c>
    </row>
    <row r="5" spans="1:16" ht="15.6" x14ac:dyDescent="0.3">
      <c r="A5" s="38" t="s">
        <v>472</v>
      </c>
      <c r="B5" s="39"/>
      <c r="C5" s="40">
        <f>AVERAGEIF(D14:D999,10,C14:C999)</f>
        <v>9.3030303030303028</v>
      </c>
      <c r="D5" s="41">
        <v>10</v>
      </c>
      <c r="E5" s="40">
        <f>AVERAGEIF(F14:F999,10,E14:E999)</f>
        <v>9.32258064516129</v>
      </c>
      <c r="F5" s="41">
        <v>10</v>
      </c>
      <c r="G5" s="40">
        <f>AVERAGEIF(H14:H999,10,G14:G999)</f>
        <v>9.387096774193548</v>
      </c>
      <c r="H5" s="41">
        <v>10</v>
      </c>
      <c r="I5" s="40">
        <f>AVERAGEIF(J14:J999,10,I14:I999)</f>
        <v>9.0786666666666669</v>
      </c>
      <c r="J5" s="41">
        <v>10</v>
      </c>
      <c r="K5" s="40">
        <f>AVERAGEIF(L14:L999,10,K14:K999)</f>
        <v>9.1999999999999993</v>
      </c>
      <c r="L5" s="41">
        <v>10</v>
      </c>
      <c r="M5" s="40">
        <f>AVERAGEIF(N14:N999,10,M14:M999)</f>
        <v>9.3478260869565233</v>
      </c>
      <c r="N5" s="41">
        <v>10</v>
      </c>
      <c r="O5" s="40">
        <f>AVERAGEIF(P14:P999,60,O14:O999)</f>
        <v>55.678666666666658</v>
      </c>
      <c r="P5" s="41">
        <v>60</v>
      </c>
    </row>
    <row r="6" spans="1:16" ht="15.6" x14ac:dyDescent="0.3">
      <c r="A6" s="38" t="s">
        <v>473</v>
      </c>
      <c r="B6" s="39"/>
      <c r="C6" s="40"/>
      <c r="D6" s="41">
        <f>+D5/C5</f>
        <v>1.0749185667752443</v>
      </c>
      <c r="E6" s="40"/>
      <c r="F6" s="41">
        <f>+F5/E5</f>
        <v>1.0726643598615917</v>
      </c>
      <c r="G6" s="40"/>
      <c r="H6" s="41">
        <f>+H5/G5</f>
        <v>1.0652920962199313</v>
      </c>
      <c r="I6" s="40"/>
      <c r="J6" s="41">
        <f>+J5/I5</f>
        <v>1.1014833308855925</v>
      </c>
      <c r="K6" s="40"/>
      <c r="L6" s="41">
        <f>+L5/K5</f>
        <v>1.0869565217391306</v>
      </c>
      <c r="M6" s="40"/>
      <c r="N6" s="41">
        <f>+N5/M5</f>
        <v>1.069767441860465</v>
      </c>
      <c r="O6" s="40"/>
      <c r="P6" s="41">
        <f>+P5/O5</f>
        <v>1.0776120117818915</v>
      </c>
    </row>
    <row r="7" spans="1:16" ht="15.6" x14ac:dyDescent="0.3">
      <c r="A7" s="33" t="s">
        <v>474</v>
      </c>
      <c r="N7" s="34"/>
    </row>
    <row r="9" spans="1:16" x14ac:dyDescent="0.3">
      <c r="A9" s="26" t="s">
        <v>0</v>
      </c>
      <c r="B9" t="s" vm="4">
        <v>475</v>
      </c>
    </row>
    <row r="10" spans="1:16" x14ac:dyDescent="0.3">
      <c r="A10" s="26" t="s">
        <v>19</v>
      </c>
      <c r="B10" t="s" vm="1">
        <v>475</v>
      </c>
    </row>
    <row r="11" spans="1:16" x14ac:dyDescent="0.3">
      <c r="A11" s="26" t="s">
        <v>20</v>
      </c>
      <c r="B11" t="s" vm="2">
        <v>475</v>
      </c>
    </row>
    <row r="12" spans="1:16" x14ac:dyDescent="0.3">
      <c r="A12" s="26" t="s">
        <v>21</v>
      </c>
      <c r="B12" t="s" vm="3">
        <v>475</v>
      </c>
    </row>
    <row r="14" spans="1:16" x14ac:dyDescent="0.3">
      <c r="A14" s="26" t="s">
        <v>1</v>
      </c>
      <c r="B14" s="26" t="s">
        <v>211</v>
      </c>
      <c r="C14" s="29" t="s">
        <v>212</v>
      </c>
      <c r="D14" s="29" t="s">
        <v>213</v>
      </c>
      <c r="E14" s="29" t="s">
        <v>214</v>
      </c>
      <c r="F14" s="29" t="s">
        <v>215</v>
      </c>
      <c r="G14" s="29" t="s">
        <v>216</v>
      </c>
      <c r="H14" s="29" t="s">
        <v>217</v>
      </c>
      <c r="I14" s="29" t="s">
        <v>218</v>
      </c>
      <c r="J14" s="29" t="s">
        <v>219</v>
      </c>
      <c r="K14" s="29" t="s">
        <v>220</v>
      </c>
      <c r="L14" s="29" t="s">
        <v>221</v>
      </c>
      <c r="M14" s="29" t="s">
        <v>222</v>
      </c>
      <c r="N14" s="29" t="s">
        <v>223</v>
      </c>
      <c r="O14" s="29" t="s">
        <v>224</v>
      </c>
      <c r="P14" s="29" t="s">
        <v>225</v>
      </c>
    </row>
    <row r="15" spans="1:16" x14ac:dyDescent="0.3">
      <c r="A15" t="s">
        <v>358</v>
      </c>
      <c r="B15" t="s">
        <v>359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s="23">
        <v>0</v>
      </c>
      <c r="P15">
        <v>0</v>
      </c>
    </row>
    <row r="16" spans="1:16" x14ac:dyDescent="0.3">
      <c r="A16" t="s">
        <v>313</v>
      </c>
      <c r="B16" t="s">
        <v>314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8</v>
      </c>
      <c r="N16">
        <v>10</v>
      </c>
      <c r="O16" s="23">
        <v>8</v>
      </c>
      <c r="P16">
        <v>10</v>
      </c>
    </row>
    <row r="17" spans="1:16" x14ac:dyDescent="0.3">
      <c r="A17" t="s">
        <v>342</v>
      </c>
      <c r="B17" t="s">
        <v>343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10</v>
      </c>
      <c r="N17">
        <v>10</v>
      </c>
      <c r="O17" s="23">
        <v>10</v>
      </c>
      <c r="P17">
        <v>10</v>
      </c>
    </row>
    <row r="18" spans="1:16" x14ac:dyDescent="0.3">
      <c r="A18" t="s">
        <v>296</v>
      </c>
      <c r="B18" t="s">
        <v>297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10</v>
      </c>
      <c r="N18">
        <v>10</v>
      </c>
      <c r="O18" s="23">
        <v>10</v>
      </c>
      <c r="P18">
        <v>10</v>
      </c>
    </row>
    <row r="19" spans="1:16" x14ac:dyDescent="0.3">
      <c r="A19" t="s">
        <v>304</v>
      </c>
      <c r="B19" t="s">
        <v>305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 s="23">
        <v>0</v>
      </c>
      <c r="P19">
        <v>0</v>
      </c>
    </row>
    <row r="20" spans="1:16" x14ac:dyDescent="0.3">
      <c r="A20" t="s">
        <v>272</v>
      </c>
      <c r="B20" t="s">
        <v>273</v>
      </c>
      <c r="C20">
        <v>10</v>
      </c>
      <c r="D20">
        <v>10</v>
      </c>
      <c r="E20">
        <v>10</v>
      </c>
      <c r="F20">
        <v>10</v>
      </c>
      <c r="G20">
        <v>10</v>
      </c>
      <c r="H20">
        <v>10</v>
      </c>
      <c r="I20">
        <v>9</v>
      </c>
      <c r="J20">
        <v>10</v>
      </c>
      <c r="K20">
        <v>10</v>
      </c>
      <c r="L20">
        <v>10</v>
      </c>
      <c r="M20">
        <v>9.8000000000000007</v>
      </c>
      <c r="N20">
        <v>10</v>
      </c>
      <c r="O20" s="23">
        <v>58.8</v>
      </c>
      <c r="P20">
        <v>60</v>
      </c>
    </row>
    <row r="21" spans="1:16" x14ac:dyDescent="0.3">
      <c r="A21" t="s">
        <v>301</v>
      </c>
      <c r="B21" t="s">
        <v>302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10</v>
      </c>
      <c r="N21">
        <v>10</v>
      </c>
      <c r="O21" s="23">
        <v>10</v>
      </c>
      <c r="P21">
        <v>10</v>
      </c>
    </row>
    <row r="22" spans="1:16" x14ac:dyDescent="0.3">
      <c r="A22" t="s">
        <v>310</v>
      </c>
      <c r="B22" t="s">
        <v>311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10</v>
      </c>
      <c r="N22">
        <v>10</v>
      </c>
      <c r="O22" s="23">
        <v>10</v>
      </c>
      <c r="P22">
        <v>10</v>
      </c>
    </row>
    <row r="23" spans="1:16" x14ac:dyDescent="0.3">
      <c r="A23" t="s">
        <v>316</v>
      </c>
      <c r="B23" t="s">
        <v>317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8</v>
      </c>
      <c r="N23">
        <v>10</v>
      </c>
      <c r="O23" s="23">
        <v>8</v>
      </c>
      <c r="P23">
        <v>10</v>
      </c>
    </row>
    <row r="24" spans="1:16" x14ac:dyDescent="0.3">
      <c r="A24" t="s">
        <v>238</v>
      </c>
      <c r="B24" t="s">
        <v>239</v>
      </c>
      <c r="C24">
        <v>8</v>
      </c>
      <c r="D24">
        <v>10</v>
      </c>
      <c r="E24">
        <v>8</v>
      </c>
      <c r="F24">
        <v>10</v>
      </c>
      <c r="G24">
        <v>8</v>
      </c>
      <c r="H24">
        <v>10</v>
      </c>
      <c r="I24">
        <v>8</v>
      </c>
      <c r="J24">
        <v>10</v>
      </c>
      <c r="K24">
        <v>6</v>
      </c>
      <c r="L24">
        <v>10</v>
      </c>
      <c r="M24">
        <v>7.6</v>
      </c>
      <c r="N24">
        <v>10</v>
      </c>
      <c r="O24" s="23">
        <v>45.6</v>
      </c>
      <c r="P24">
        <v>60</v>
      </c>
    </row>
    <row r="25" spans="1:16" x14ac:dyDescent="0.3">
      <c r="A25" t="s">
        <v>264</v>
      </c>
      <c r="B25" t="s">
        <v>265</v>
      </c>
      <c r="C25">
        <v>10</v>
      </c>
      <c r="D25">
        <v>10</v>
      </c>
      <c r="E25">
        <v>10</v>
      </c>
      <c r="F25">
        <v>10</v>
      </c>
      <c r="G25">
        <v>10</v>
      </c>
      <c r="H25">
        <v>10</v>
      </c>
      <c r="I25">
        <v>8</v>
      </c>
      <c r="J25">
        <v>10</v>
      </c>
      <c r="K25">
        <v>7</v>
      </c>
      <c r="L25">
        <v>10</v>
      </c>
      <c r="M25">
        <v>9</v>
      </c>
      <c r="N25">
        <v>10</v>
      </c>
      <c r="O25" s="23">
        <v>54</v>
      </c>
      <c r="P25">
        <v>60</v>
      </c>
    </row>
    <row r="26" spans="1:16" x14ac:dyDescent="0.3">
      <c r="A26" t="s">
        <v>288</v>
      </c>
      <c r="B26" t="s">
        <v>289</v>
      </c>
      <c r="C26">
        <v>10</v>
      </c>
      <c r="D26">
        <v>10</v>
      </c>
      <c r="E26">
        <v>9</v>
      </c>
      <c r="F26">
        <v>10</v>
      </c>
      <c r="G26">
        <v>10</v>
      </c>
      <c r="H26">
        <v>10</v>
      </c>
      <c r="I26">
        <v>10</v>
      </c>
      <c r="J26">
        <v>10</v>
      </c>
      <c r="K26">
        <v>10</v>
      </c>
      <c r="L26">
        <v>10</v>
      </c>
      <c r="M26">
        <v>9.8000000000000007</v>
      </c>
      <c r="N26">
        <v>10</v>
      </c>
      <c r="O26" s="23">
        <v>58.8</v>
      </c>
      <c r="P26">
        <v>60</v>
      </c>
    </row>
    <row r="27" spans="1:16" x14ac:dyDescent="0.3">
      <c r="A27" t="s">
        <v>319</v>
      </c>
      <c r="B27" t="s">
        <v>317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10</v>
      </c>
      <c r="N27">
        <v>10</v>
      </c>
      <c r="O27" s="23">
        <v>10</v>
      </c>
      <c r="P27">
        <v>10</v>
      </c>
    </row>
    <row r="28" spans="1:16" x14ac:dyDescent="0.3">
      <c r="A28" t="s">
        <v>409</v>
      </c>
      <c r="B28" t="s">
        <v>410</v>
      </c>
      <c r="C28">
        <v>9</v>
      </c>
      <c r="D28">
        <v>10</v>
      </c>
      <c r="E28">
        <v>10</v>
      </c>
      <c r="F28">
        <v>10</v>
      </c>
      <c r="G28">
        <v>10</v>
      </c>
      <c r="H28">
        <v>10</v>
      </c>
      <c r="I28">
        <v>8.18</v>
      </c>
      <c r="J28">
        <v>10</v>
      </c>
      <c r="K28">
        <v>7</v>
      </c>
      <c r="L28">
        <v>10</v>
      </c>
      <c r="M28">
        <v>8</v>
      </c>
      <c r="N28">
        <v>10</v>
      </c>
      <c r="O28" s="23">
        <v>52.18</v>
      </c>
      <c r="P28">
        <v>60</v>
      </c>
    </row>
    <row r="29" spans="1:16" x14ac:dyDescent="0.3">
      <c r="A29" t="s">
        <v>406</v>
      </c>
      <c r="B29" t="s">
        <v>407</v>
      </c>
      <c r="C29">
        <v>10</v>
      </c>
      <c r="D29">
        <v>10</v>
      </c>
      <c r="E29">
        <v>10</v>
      </c>
      <c r="F29">
        <v>10</v>
      </c>
      <c r="G29">
        <v>10</v>
      </c>
      <c r="H29">
        <v>10</v>
      </c>
      <c r="I29">
        <v>10</v>
      </c>
      <c r="J29">
        <v>10</v>
      </c>
      <c r="K29">
        <v>10</v>
      </c>
      <c r="L29">
        <v>10</v>
      </c>
      <c r="M29">
        <v>10</v>
      </c>
      <c r="N29">
        <v>10</v>
      </c>
      <c r="O29" s="23">
        <v>60</v>
      </c>
      <c r="P29">
        <v>60</v>
      </c>
    </row>
    <row r="30" spans="1:16" x14ac:dyDescent="0.3">
      <c r="A30" t="s">
        <v>252</v>
      </c>
      <c r="B30" t="s">
        <v>253</v>
      </c>
      <c r="C30">
        <v>10</v>
      </c>
      <c r="D30">
        <v>10</v>
      </c>
      <c r="E30">
        <v>9</v>
      </c>
      <c r="F30">
        <v>10</v>
      </c>
      <c r="G30">
        <v>9</v>
      </c>
      <c r="H30">
        <v>10</v>
      </c>
      <c r="I30">
        <v>7</v>
      </c>
      <c r="J30">
        <v>10</v>
      </c>
      <c r="K30">
        <v>10</v>
      </c>
      <c r="L30">
        <v>10</v>
      </c>
      <c r="M30">
        <v>9</v>
      </c>
      <c r="N30">
        <v>10</v>
      </c>
      <c r="O30" s="23">
        <v>54</v>
      </c>
      <c r="P30">
        <v>60</v>
      </c>
    </row>
    <row r="31" spans="1:16" x14ac:dyDescent="0.3">
      <c r="A31" t="s">
        <v>351</v>
      </c>
      <c r="B31" t="s">
        <v>352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 s="23">
        <v>0</v>
      </c>
      <c r="P31">
        <v>0</v>
      </c>
    </row>
    <row r="32" spans="1:16" x14ac:dyDescent="0.3">
      <c r="A32" t="s">
        <v>439</v>
      </c>
      <c r="B32" t="s">
        <v>440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 s="23">
        <v>0</v>
      </c>
      <c r="P32">
        <v>0</v>
      </c>
    </row>
    <row r="33" spans="1:16" x14ac:dyDescent="0.3">
      <c r="A33" t="s">
        <v>270</v>
      </c>
      <c r="B33" t="s">
        <v>271</v>
      </c>
      <c r="C33">
        <v>10</v>
      </c>
      <c r="D33">
        <v>10</v>
      </c>
      <c r="E33">
        <v>9</v>
      </c>
      <c r="F33">
        <v>10</v>
      </c>
      <c r="G33">
        <v>8</v>
      </c>
      <c r="H33">
        <v>10</v>
      </c>
      <c r="I33">
        <v>8</v>
      </c>
      <c r="J33">
        <v>10</v>
      </c>
      <c r="K33">
        <v>4</v>
      </c>
      <c r="L33">
        <v>10</v>
      </c>
      <c r="M33">
        <v>7.8</v>
      </c>
      <c r="N33">
        <v>10</v>
      </c>
      <c r="O33" s="23">
        <v>46.8</v>
      </c>
      <c r="P33">
        <v>60</v>
      </c>
    </row>
    <row r="34" spans="1:16" x14ac:dyDescent="0.3">
      <c r="A34" t="s">
        <v>354</v>
      </c>
      <c r="B34" t="s">
        <v>237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 s="23">
        <v>0</v>
      </c>
      <c r="P34">
        <v>0</v>
      </c>
    </row>
    <row r="35" spans="1:16" x14ac:dyDescent="0.3">
      <c r="A35" t="s">
        <v>236</v>
      </c>
      <c r="B35" t="s">
        <v>237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 s="23">
        <v>0</v>
      </c>
      <c r="P35">
        <v>0</v>
      </c>
    </row>
    <row r="36" spans="1:16" x14ac:dyDescent="0.3">
      <c r="A36" t="s">
        <v>268</v>
      </c>
      <c r="B36" t="s">
        <v>269</v>
      </c>
      <c r="C36">
        <v>10</v>
      </c>
      <c r="D36">
        <v>10</v>
      </c>
      <c r="E36">
        <v>9</v>
      </c>
      <c r="F36">
        <v>10</v>
      </c>
      <c r="G36">
        <v>9</v>
      </c>
      <c r="H36">
        <v>10</v>
      </c>
      <c r="I36">
        <v>9</v>
      </c>
      <c r="J36">
        <v>10</v>
      </c>
      <c r="K36">
        <v>10</v>
      </c>
      <c r="L36">
        <v>10</v>
      </c>
      <c r="M36">
        <v>9.4</v>
      </c>
      <c r="N36">
        <v>10</v>
      </c>
      <c r="O36" s="23">
        <v>56.4</v>
      </c>
      <c r="P36">
        <v>60</v>
      </c>
    </row>
    <row r="37" spans="1:16" x14ac:dyDescent="0.3">
      <c r="A37" t="s">
        <v>364</v>
      </c>
      <c r="B37" t="s">
        <v>365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 s="23">
        <v>0</v>
      </c>
      <c r="P37">
        <v>0</v>
      </c>
    </row>
    <row r="38" spans="1:16" x14ac:dyDescent="0.3">
      <c r="A38" t="s">
        <v>254</v>
      </c>
      <c r="B38" t="s">
        <v>255</v>
      </c>
      <c r="C38">
        <v>8</v>
      </c>
      <c r="D38">
        <v>10</v>
      </c>
      <c r="E38">
        <v>9</v>
      </c>
      <c r="F38">
        <v>10</v>
      </c>
      <c r="G38">
        <v>10</v>
      </c>
      <c r="H38">
        <v>10</v>
      </c>
      <c r="I38">
        <v>10</v>
      </c>
      <c r="J38">
        <v>10</v>
      </c>
      <c r="K38">
        <v>10</v>
      </c>
      <c r="L38">
        <v>10</v>
      </c>
      <c r="M38">
        <v>9.4</v>
      </c>
      <c r="N38">
        <v>10</v>
      </c>
      <c r="O38" s="23">
        <v>56.4</v>
      </c>
      <c r="P38">
        <v>60</v>
      </c>
    </row>
    <row r="39" spans="1:16" x14ac:dyDescent="0.3">
      <c r="A39" t="s">
        <v>385</v>
      </c>
      <c r="B39" t="s">
        <v>386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 s="23">
        <v>0</v>
      </c>
      <c r="P39">
        <v>0</v>
      </c>
    </row>
    <row r="40" spans="1:16" x14ac:dyDescent="0.3">
      <c r="A40" t="s">
        <v>286</v>
      </c>
      <c r="B40" t="s">
        <v>287</v>
      </c>
      <c r="C40">
        <v>10</v>
      </c>
      <c r="D40">
        <v>10</v>
      </c>
      <c r="E40">
        <v>9</v>
      </c>
      <c r="F40">
        <v>10</v>
      </c>
      <c r="G40">
        <v>9</v>
      </c>
      <c r="H40">
        <v>10</v>
      </c>
      <c r="I40">
        <v>10</v>
      </c>
      <c r="J40">
        <v>10</v>
      </c>
      <c r="K40">
        <v>10</v>
      </c>
      <c r="L40">
        <v>10</v>
      </c>
      <c r="M40">
        <v>9.6</v>
      </c>
      <c r="N40">
        <v>10</v>
      </c>
      <c r="O40" s="23">
        <v>57.6</v>
      </c>
      <c r="P40">
        <v>60</v>
      </c>
    </row>
    <row r="41" spans="1:16" x14ac:dyDescent="0.3">
      <c r="A41" t="s">
        <v>367</v>
      </c>
      <c r="B41" t="s">
        <v>368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 s="23">
        <v>0</v>
      </c>
      <c r="P41">
        <v>0</v>
      </c>
    </row>
    <row r="42" spans="1:16" x14ac:dyDescent="0.3">
      <c r="A42" t="s">
        <v>397</v>
      </c>
      <c r="B42" t="s">
        <v>398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 s="23">
        <v>0</v>
      </c>
      <c r="P42">
        <v>0</v>
      </c>
    </row>
    <row r="43" spans="1:16" x14ac:dyDescent="0.3">
      <c r="A43" t="s">
        <v>382</v>
      </c>
      <c r="B43" t="s">
        <v>383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 s="23">
        <v>0</v>
      </c>
      <c r="P43">
        <v>0</v>
      </c>
    </row>
    <row r="44" spans="1:16" x14ac:dyDescent="0.3">
      <c r="A44" t="s">
        <v>244</v>
      </c>
      <c r="B44" t="s">
        <v>245</v>
      </c>
      <c r="C44">
        <v>10</v>
      </c>
      <c r="D44">
        <v>10</v>
      </c>
      <c r="E44">
        <v>10</v>
      </c>
      <c r="F44">
        <v>10</v>
      </c>
      <c r="G44">
        <v>10</v>
      </c>
      <c r="H44">
        <v>10</v>
      </c>
      <c r="I44">
        <v>8</v>
      </c>
      <c r="J44">
        <v>10</v>
      </c>
      <c r="K44">
        <v>9</v>
      </c>
      <c r="L44">
        <v>10</v>
      </c>
      <c r="M44">
        <v>9.4</v>
      </c>
      <c r="N44">
        <v>10</v>
      </c>
      <c r="O44" s="23">
        <v>56.4</v>
      </c>
      <c r="P44">
        <v>60</v>
      </c>
    </row>
    <row r="45" spans="1:16" x14ac:dyDescent="0.3">
      <c r="A45" t="s">
        <v>248</v>
      </c>
      <c r="B45" t="s">
        <v>249</v>
      </c>
      <c r="C45">
        <v>10</v>
      </c>
      <c r="D45">
        <v>10</v>
      </c>
      <c r="E45">
        <v>10</v>
      </c>
      <c r="F45">
        <v>10</v>
      </c>
      <c r="G45">
        <v>10</v>
      </c>
      <c r="H45">
        <v>10</v>
      </c>
      <c r="I45">
        <v>9</v>
      </c>
      <c r="J45">
        <v>10</v>
      </c>
      <c r="K45">
        <v>10</v>
      </c>
      <c r="L45">
        <v>10</v>
      </c>
      <c r="M45">
        <v>9.8000000000000007</v>
      </c>
      <c r="N45">
        <v>10</v>
      </c>
      <c r="O45" s="23">
        <v>58.8</v>
      </c>
      <c r="P45">
        <v>60</v>
      </c>
    </row>
    <row r="46" spans="1:16" x14ac:dyDescent="0.3">
      <c r="A46" t="s">
        <v>324</v>
      </c>
      <c r="B46" t="s">
        <v>325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10</v>
      </c>
      <c r="N46">
        <v>10</v>
      </c>
      <c r="O46" s="23">
        <v>10</v>
      </c>
      <c r="P46">
        <v>10</v>
      </c>
    </row>
    <row r="47" spans="1:16" x14ac:dyDescent="0.3">
      <c r="A47" t="s">
        <v>276</v>
      </c>
      <c r="B47" t="s">
        <v>277</v>
      </c>
      <c r="C47">
        <v>10</v>
      </c>
      <c r="D47">
        <v>10</v>
      </c>
      <c r="E47">
        <v>10</v>
      </c>
      <c r="F47">
        <v>10</v>
      </c>
      <c r="G47">
        <v>10</v>
      </c>
      <c r="H47">
        <v>10</v>
      </c>
      <c r="I47">
        <v>10</v>
      </c>
      <c r="J47">
        <v>10</v>
      </c>
      <c r="K47">
        <v>10</v>
      </c>
      <c r="L47">
        <v>10</v>
      </c>
      <c r="M47">
        <v>10</v>
      </c>
      <c r="N47">
        <v>10</v>
      </c>
      <c r="O47" s="23">
        <v>60</v>
      </c>
      <c r="P47">
        <v>60</v>
      </c>
    </row>
    <row r="48" spans="1:16" x14ac:dyDescent="0.3">
      <c r="A48" t="s">
        <v>307</v>
      </c>
      <c r="B48" t="s">
        <v>308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10</v>
      </c>
      <c r="N48">
        <v>10</v>
      </c>
      <c r="O48" s="23">
        <v>10</v>
      </c>
      <c r="P48">
        <v>10</v>
      </c>
    </row>
    <row r="49" spans="1:16" x14ac:dyDescent="0.3">
      <c r="A49" t="s">
        <v>361</v>
      </c>
      <c r="B49" t="s">
        <v>362</v>
      </c>
      <c r="C49">
        <v>9</v>
      </c>
      <c r="D49">
        <v>10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 s="23">
        <v>9</v>
      </c>
      <c r="P49">
        <v>10</v>
      </c>
    </row>
    <row r="50" spans="1:16" x14ac:dyDescent="0.3">
      <c r="A50" t="s">
        <v>280</v>
      </c>
      <c r="B50" t="s">
        <v>281</v>
      </c>
      <c r="C50">
        <v>10</v>
      </c>
      <c r="D50">
        <v>10</v>
      </c>
      <c r="E50">
        <v>9</v>
      </c>
      <c r="F50">
        <v>10</v>
      </c>
      <c r="G50">
        <v>10</v>
      </c>
      <c r="H50">
        <v>10</v>
      </c>
      <c r="I50">
        <v>9</v>
      </c>
      <c r="J50">
        <v>10</v>
      </c>
      <c r="K50">
        <v>9</v>
      </c>
      <c r="L50">
        <v>10</v>
      </c>
      <c r="M50">
        <v>9.4</v>
      </c>
      <c r="N50">
        <v>10</v>
      </c>
      <c r="O50" s="23">
        <v>56.4</v>
      </c>
      <c r="P50">
        <v>60</v>
      </c>
    </row>
    <row r="51" spans="1:16" x14ac:dyDescent="0.3">
      <c r="A51" t="s">
        <v>242</v>
      </c>
      <c r="B51" t="s">
        <v>243</v>
      </c>
      <c r="C51">
        <v>8</v>
      </c>
      <c r="D51">
        <v>10</v>
      </c>
      <c r="E51">
        <v>9</v>
      </c>
      <c r="F51">
        <v>10</v>
      </c>
      <c r="G51">
        <v>10</v>
      </c>
      <c r="H51">
        <v>10</v>
      </c>
      <c r="I51">
        <v>9</v>
      </c>
      <c r="J51">
        <v>10</v>
      </c>
      <c r="K51">
        <v>9</v>
      </c>
      <c r="L51">
        <v>10</v>
      </c>
      <c r="M51">
        <v>9</v>
      </c>
      <c r="N51">
        <v>10</v>
      </c>
      <c r="O51" s="23">
        <v>54</v>
      </c>
      <c r="P51">
        <v>60</v>
      </c>
    </row>
    <row r="52" spans="1:16" x14ac:dyDescent="0.3">
      <c r="A52" t="s">
        <v>339</v>
      </c>
      <c r="B52" t="s">
        <v>340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8</v>
      </c>
      <c r="N52">
        <v>10</v>
      </c>
      <c r="O52" s="23">
        <v>8</v>
      </c>
      <c r="P52">
        <v>10</v>
      </c>
    </row>
    <row r="53" spans="1:16" x14ac:dyDescent="0.3">
      <c r="A53" t="s">
        <v>348</v>
      </c>
      <c r="B53" t="s">
        <v>349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 s="23">
        <v>0</v>
      </c>
      <c r="P53">
        <v>0</v>
      </c>
    </row>
    <row r="54" spans="1:16" x14ac:dyDescent="0.3">
      <c r="A54" t="s">
        <v>293</v>
      </c>
      <c r="B54" t="s">
        <v>294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8</v>
      </c>
      <c r="N54">
        <v>10</v>
      </c>
      <c r="O54" s="23">
        <v>8</v>
      </c>
      <c r="P54">
        <v>10</v>
      </c>
    </row>
    <row r="55" spans="1:16" x14ac:dyDescent="0.3">
      <c r="A55" t="s">
        <v>333</v>
      </c>
      <c r="B55" t="s">
        <v>334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 s="23">
        <v>0</v>
      </c>
      <c r="P55">
        <v>0</v>
      </c>
    </row>
    <row r="56" spans="1:16" x14ac:dyDescent="0.3">
      <c r="A56" t="s">
        <v>418</v>
      </c>
      <c r="B56" t="s">
        <v>419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 s="23">
        <v>0</v>
      </c>
      <c r="P56">
        <v>0</v>
      </c>
    </row>
    <row r="57" spans="1:16" x14ac:dyDescent="0.3">
      <c r="A57" t="s">
        <v>370</v>
      </c>
      <c r="B57" t="s">
        <v>371</v>
      </c>
      <c r="C57">
        <v>9</v>
      </c>
      <c r="D57">
        <v>10</v>
      </c>
      <c r="E57">
        <v>9</v>
      </c>
      <c r="F57">
        <v>10</v>
      </c>
      <c r="G57">
        <v>6</v>
      </c>
      <c r="H57">
        <v>10</v>
      </c>
      <c r="I57">
        <v>8.18</v>
      </c>
      <c r="J57">
        <v>10</v>
      </c>
      <c r="K57">
        <v>6</v>
      </c>
      <c r="L57">
        <v>10</v>
      </c>
      <c r="M57">
        <v>8</v>
      </c>
      <c r="N57">
        <v>10</v>
      </c>
      <c r="O57" s="23">
        <v>46.18</v>
      </c>
      <c r="P57">
        <v>60</v>
      </c>
    </row>
    <row r="58" spans="1:16" x14ac:dyDescent="0.3">
      <c r="A58" t="s">
        <v>282</v>
      </c>
      <c r="B58" t="s">
        <v>283</v>
      </c>
      <c r="C58">
        <v>9</v>
      </c>
      <c r="D58">
        <v>10</v>
      </c>
      <c r="E58">
        <v>9</v>
      </c>
      <c r="F58">
        <v>10</v>
      </c>
      <c r="G58">
        <v>10</v>
      </c>
      <c r="H58">
        <v>10</v>
      </c>
      <c r="I58">
        <v>8</v>
      </c>
      <c r="J58">
        <v>10</v>
      </c>
      <c r="K58">
        <v>9</v>
      </c>
      <c r="L58">
        <v>10</v>
      </c>
      <c r="M58">
        <v>9</v>
      </c>
      <c r="N58">
        <v>10</v>
      </c>
      <c r="O58" s="23">
        <v>54</v>
      </c>
      <c r="P58">
        <v>60</v>
      </c>
    </row>
    <row r="59" spans="1:16" x14ac:dyDescent="0.3">
      <c r="A59" t="s">
        <v>345</v>
      </c>
      <c r="B59" t="s">
        <v>346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 s="23">
        <v>0</v>
      </c>
      <c r="P59">
        <v>0</v>
      </c>
    </row>
    <row r="60" spans="1:16" x14ac:dyDescent="0.3">
      <c r="A60" t="s">
        <v>433</v>
      </c>
      <c r="B60" t="s">
        <v>434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 s="23">
        <v>0</v>
      </c>
      <c r="P60">
        <v>0</v>
      </c>
    </row>
    <row r="61" spans="1:16" x14ac:dyDescent="0.3">
      <c r="A61" t="s">
        <v>262</v>
      </c>
      <c r="B61" t="s">
        <v>263</v>
      </c>
      <c r="C61">
        <v>9</v>
      </c>
      <c r="D61">
        <v>10</v>
      </c>
      <c r="E61">
        <v>10</v>
      </c>
      <c r="F61">
        <v>10</v>
      </c>
      <c r="G61">
        <v>10</v>
      </c>
      <c r="H61">
        <v>10</v>
      </c>
      <c r="I61">
        <v>9</v>
      </c>
      <c r="J61">
        <v>10</v>
      </c>
      <c r="K61">
        <v>10</v>
      </c>
      <c r="L61">
        <v>10</v>
      </c>
      <c r="M61">
        <v>9.6</v>
      </c>
      <c r="N61">
        <v>10</v>
      </c>
      <c r="O61" s="23">
        <v>57.6</v>
      </c>
      <c r="P61">
        <v>60</v>
      </c>
    </row>
    <row r="62" spans="1:16" x14ac:dyDescent="0.3">
      <c r="A62" t="s">
        <v>388</v>
      </c>
      <c r="B62" t="s">
        <v>389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 s="23">
        <v>0</v>
      </c>
      <c r="P62">
        <v>0</v>
      </c>
    </row>
    <row r="63" spans="1:16" x14ac:dyDescent="0.3">
      <c r="A63" t="s">
        <v>412</v>
      </c>
      <c r="B63" t="s">
        <v>413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 s="23">
        <v>0</v>
      </c>
      <c r="P63">
        <v>0</v>
      </c>
    </row>
    <row r="64" spans="1:16" x14ac:dyDescent="0.3">
      <c r="A64" t="s">
        <v>415</v>
      </c>
      <c r="B64" t="s">
        <v>416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 s="23">
        <v>0</v>
      </c>
      <c r="P64">
        <v>0</v>
      </c>
    </row>
    <row r="65" spans="1:16" x14ac:dyDescent="0.3">
      <c r="A65" t="s">
        <v>274</v>
      </c>
      <c r="B65" t="s">
        <v>275</v>
      </c>
      <c r="C65">
        <v>9</v>
      </c>
      <c r="D65">
        <v>10</v>
      </c>
      <c r="E65">
        <v>10</v>
      </c>
      <c r="F65">
        <v>10</v>
      </c>
      <c r="G65">
        <v>9</v>
      </c>
      <c r="H65">
        <v>10</v>
      </c>
      <c r="I65">
        <v>10</v>
      </c>
      <c r="J65">
        <v>10</v>
      </c>
      <c r="K65">
        <v>10</v>
      </c>
      <c r="L65">
        <v>10</v>
      </c>
      <c r="M65">
        <v>9.6</v>
      </c>
      <c r="N65">
        <v>10</v>
      </c>
      <c r="O65" s="23">
        <v>57.6</v>
      </c>
      <c r="P65">
        <v>60</v>
      </c>
    </row>
    <row r="66" spans="1:16" x14ac:dyDescent="0.3">
      <c r="A66" t="s">
        <v>234</v>
      </c>
      <c r="B66" t="s">
        <v>235</v>
      </c>
      <c r="C66">
        <v>9</v>
      </c>
      <c r="D66">
        <v>10</v>
      </c>
      <c r="E66">
        <v>10</v>
      </c>
      <c r="F66">
        <v>10</v>
      </c>
      <c r="G66">
        <v>10</v>
      </c>
      <c r="H66">
        <v>10</v>
      </c>
      <c r="I66">
        <v>10</v>
      </c>
      <c r="J66">
        <v>10</v>
      </c>
      <c r="K66">
        <v>10</v>
      </c>
      <c r="L66">
        <v>10</v>
      </c>
      <c r="M66">
        <v>9.8000000000000007</v>
      </c>
      <c r="N66">
        <v>10</v>
      </c>
      <c r="O66" s="23">
        <v>58.8</v>
      </c>
      <c r="P66">
        <v>60</v>
      </c>
    </row>
    <row r="67" spans="1:16" x14ac:dyDescent="0.3">
      <c r="A67" t="s">
        <v>290</v>
      </c>
      <c r="B67" t="s">
        <v>291</v>
      </c>
      <c r="C67">
        <v>8</v>
      </c>
      <c r="D67">
        <v>10</v>
      </c>
      <c r="E67">
        <v>9</v>
      </c>
      <c r="F67">
        <v>10</v>
      </c>
      <c r="G67">
        <v>8</v>
      </c>
      <c r="H67">
        <v>10</v>
      </c>
      <c r="I67">
        <v>9</v>
      </c>
      <c r="J67">
        <v>10</v>
      </c>
      <c r="K67">
        <v>10</v>
      </c>
      <c r="L67">
        <v>10</v>
      </c>
      <c r="M67">
        <v>8.8000000000000007</v>
      </c>
      <c r="N67">
        <v>10</v>
      </c>
      <c r="O67" s="23">
        <v>52.8</v>
      </c>
      <c r="P67">
        <v>60</v>
      </c>
    </row>
    <row r="68" spans="1:16" x14ac:dyDescent="0.3">
      <c r="A68" t="s">
        <v>403</v>
      </c>
      <c r="B68" t="s">
        <v>404</v>
      </c>
      <c r="C68">
        <v>10</v>
      </c>
      <c r="D68">
        <v>2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 s="23">
        <v>10</v>
      </c>
      <c r="P68">
        <v>2</v>
      </c>
    </row>
    <row r="69" spans="1:16" x14ac:dyDescent="0.3">
      <c r="A69" t="s">
        <v>250</v>
      </c>
      <c r="B69" t="s">
        <v>251</v>
      </c>
      <c r="C69">
        <v>8</v>
      </c>
      <c r="D69">
        <v>10</v>
      </c>
      <c r="E69">
        <v>9</v>
      </c>
      <c r="F69">
        <v>10</v>
      </c>
      <c r="G69">
        <v>10</v>
      </c>
      <c r="H69">
        <v>10</v>
      </c>
      <c r="I69">
        <v>10</v>
      </c>
      <c r="J69">
        <v>10</v>
      </c>
      <c r="K69">
        <v>10</v>
      </c>
      <c r="L69">
        <v>10</v>
      </c>
      <c r="M69">
        <v>9.4</v>
      </c>
      <c r="N69">
        <v>10</v>
      </c>
      <c r="O69" s="23">
        <v>56.4</v>
      </c>
      <c r="P69">
        <v>60</v>
      </c>
    </row>
    <row r="70" spans="1:16" x14ac:dyDescent="0.3">
      <c r="A70" t="s">
        <v>260</v>
      </c>
      <c r="B70" t="s">
        <v>261</v>
      </c>
      <c r="C70">
        <v>10</v>
      </c>
      <c r="D70">
        <v>10</v>
      </c>
      <c r="E70">
        <v>8</v>
      </c>
      <c r="F70">
        <v>10</v>
      </c>
      <c r="G70">
        <v>10</v>
      </c>
      <c r="H70">
        <v>10</v>
      </c>
      <c r="I70">
        <v>10</v>
      </c>
      <c r="J70">
        <v>10</v>
      </c>
      <c r="K70">
        <v>10</v>
      </c>
      <c r="L70">
        <v>10</v>
      </c>
      <c r="M70">
        <v>9.6</v>
      </c>
      <c r="N70">
        <v>10</v>
      </c>
      <c r="O70" s="23">
        <v>57.6</v>
      </c>
      <c r="P70">
        <v>60</v>
      </c>
    </row>
    <row r="71" spans="1:16" x14ac:dyDescent="0.3">
      <c r="A71" t="s">
        <v>391</v>
      </c>
      <c r="B71" t="s">
        <v>392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 s="23">
        <v>0</v>
      </c>
      <c r="P71">
        <v>0</v>
      </c>
    </row>
    <row r="72" spans="1:16" x14ac:dyDescent="0.3">
      <c r="A72" t="s">
        <v>436</v>
      </c>
      <c r="B72" t="s">
        <v>437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 s="23">
        <v>0</v>
      </c>
      <c r="P72">
        <v>0</v>
      </c>
    </row>
    <row r="73" spans="1:16" x14ac:dyDescent="0.3">
      <c r="A73" t="s">
        <v>327</v>
      </c>
      <c r="B73" t="s">
        <v>328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10</v>
      </c>
      <c r="N73">
        <v>10</v>
      </c>
      <c r="O73" s="23">
        <v>10</v>
      </c>
      <c r="P73">
        <v>10</v>
      </c>
    </row>
    <row r="74" spans="1:16" x14ac:dyDescent="0.3">
      <c r="A74" t="s">
        <v>246</v>
      </c>
      <c r="B74" t="s">
        <v>247</v>
      </c>
      <c r="C74">
        <v>10</v>
      </c>
      <c r="D74">
        <v>10</v>
      </c>
      <c r="E74">
        <v>10</v>
      </c>
      <c r="F74">
        <v>10</v>
      </c>
      <c r="G74">
        <v>10</v>
      </c>
      <c r="H74">
        <v>10</v>
      </c>
      <c r="I74">
        <v>9</v>
      </c>
      <c r="J74">
        <v>10</v>
      </c>
      <c r="K74">
        <v>10</v>
      </c>
      <c r="L74">
        <v>10</v>
      </c>
      <c r="M74">
        <v>9.8000000000000007</v>
      </c>
      <c r="N74">
        <v>10</v>
      </c>
      <c r="O74" s="23">
        <v>58.8</v>
      </c>
      <c r="P74">
        <v>60</v>
      </c>
    </row>
    <row r="75" spans="1:16" x14ac:dyDescent="0.3">
      <c r="A75" t="s">
        <v>278</v>
      </c>
      <c r="B75" t="s">
        <v>279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 s="23">
        <v>0</v>
      </c>
      <c r="P75">
        <v>0</v>
      </c>
    </row>
    <row r="76" spans="1:16" x14ac:dyDescent="0.3">
      <c r="A76" t="s">
        <v>258</v>
      </c>
      <c r="B76" t="s">
        <v>259</v>
      </c>
      <c r="C76">
        <v>8</v>
      </c>
      <c r="D76">
        <v>10</v>
      </c>
      <c r="E76">
        <v>9</v>
      </c>
      <c r="F76">
        <v>10</v>
      </c>
      <c r="G76">
        <v>10</v>
      </c>
      <c r="H76">
        <v>10</v>
      </c>
      <c r="I76">
        <v>9</v>
      </c>
      <c r="J76">
        <v>10</v>
      </c>
      <c r="K76">
        <v>10</v>
      </c>
      <c r="L76">
        <v>10</v>
      </c>
      <c r="M76">
        <v>9.1999999999999993</v>
      </c>
      <c r="N76">
        <v>10</v>
      </c>
      <c r="O76" s="23">
        <v>55.2</v>
      </c>
      <c r="P76">
        <v>60</v>
      </c>
    </row>
    <row r="77" spans="1:16" x14ac:dyDescent="0.3">
      <c r="A77" t="s">
        <v>356</v>
      </c>
      <c r="B77" t="s">
        <v>237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 s="23">
        <v>0</v>
      </c>
      <c r="P77">
        <v>0</v>
      </c>
    </row>
    <row r="78" spans="1:16" x14ac:dyDescent="0.3">
      <c r="A78" t="s">
        <v>379</v>
      </c>
      <c r="B78" t="s">
        <v>380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 s="23">
        <v>0</v>
      </c>
      <c r="P78">
        <v>0</v>
      </c>
    </row>
    <row r="79" spans="1:16" x14ac:dyDescent="0.3">
      <c r="A79" t="s">
        <v>240</v>
      </c>
      <c r="B79" t="s">
        <v>241</v>
      </c>
      <c r="C79">
        <v>10</v>
      </c>
      <c r="D79">
        <v>10</v>
      </c>
      <c r="E79">
        <v>8</v>
      </c>
      <c r="F79">
        <v>10</v>
      </c>
      <c r="G79">
        <v>10</v>
      </c>
      <c r="H79">
        <v>10</v>
      </c>
      <c r="I79">
        <v>9</v>
      </c>
      <c r="J79">
        <v>10</v>
      </c>
      <c r="K79">
        <v>10</v>
      </c>
      <c r="L79">
        <v>10</v>
      </c>
      <c r="M79">
        <v>9.4</v>
      </c>
      <c r="N79">
        <v>10</v>
      </c>
      <c r="O79" s="23">
        <v>56.4</v>
      </c>
      <c r="P79">
        <v>60</v>
      </c>
    </row>
    <row r="80" spans="1:16" x14ac:dyDescent="0.3">
      <c r="A80" t="s">
        <v>424</v>
      </c>
      <c r="B80" t="s">
        <v>425</v>
      </c>
      <c r="C80">
        <v>8</v>
      </c>
      <c r="D80">
        <v>10</v>
      </c>
      <c r="E80">
        <v>8</v>
      </c>
      <c r="F80">
        <v>10</v>
      </c>
      <c r="G80">
        <v>9</v>
      </c>
      <c r="H80">
        <v>10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 s="23">
        <v>25</v>
      </c>
      <c r="P80">
        <v>30</v>
      </c>
    </row>
    <row r="81" spans="1:16" x14ac:dyDescent="0.3">
      <c r="A81" t="s">
        <v>330</v>
      </c>
      <c r="B81" t="s">
        <v>331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10</v>
      </c>
      <c r="N81">
        <v>10</v>
      </c>
      <c r="O81" s="23">
        <v>10</v>
      </c>
      <c r="P81">
        <v>10</v>
      </c>
    </row>
    <row r="82" spans="1:16" x14ac:dyDescent="0.3">
      <c r="A82" t="s">
        <v>284</v>
      </c>
      <c r="B82" t="s">
        <v>285</v>
      </c>
      <c r="C82">
        <v>10</v>
      </c>
      <c r="D82">
        <v>10</v>
      </c>
      <c r="E82">
        <v>10</v>
      </c>
      <c r="F82">
        <v>10</v>
      </c>
      <c r="G82">
        <v>10</v>
      </c>
      <c r="H82">
        <v>10</v>
      </c>
      <c r="I82">
        <v>10</v>
      </c>
      <c r="J82">
        <v>10</v>
      </c>
      <c r="K82">
        <v>10</v>
      </c>
      <c r="L82">
        <v>10</v>
      </c>
      <c r="M82">
        <v>10</v>
      </c>
      <c r="N82">
        <v>10</v>
      </c>
      <c r="O82" s="23">
        <v>60</v>
      </c>
      <c r="P82">
        <v>60</v>
      </c>
    </row>
    <row r="83" spans="1:16" x14ac:dyDescent="0.3">
      <c r="A83" t="s">
        <v>394</v>
      </c>
      <c r="B83" t="s">
        <v>395</v>
      </c>
      <c r="C83">
        <v>9</v>
      </c>
      <c r="D83">
        <v>10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 s="23">
        <v>9</v>
      </c>
      <c r="P83">
        <v>10</v>
      </c>
    </row>
    <row r="84" spans="1:16" x14ac:dyDescent="0.3">
      <c r="A84" t="s">
        <v>427</v>
      </c>
      <c r="B84" t="s">
        <v>428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 s="23">
        <v>0</v>
      </c>
      <c r="P84">
        <v>0</v>
      </c>
    </row>
    <row r="85" spans="1:16" x14ac:dyDescent="0.3">
      <c r="A85" t="s">
        <v>430</v>
      </c>
      <c r="B85" t="s">
        <v>431</v>
      </c>
      <c r="C85">
        <v>9</v>
      </c>
      <c r="D85">
        <v>0</v>
      </c>
      <c r="E85">
        <v>7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 s="23">
        <v>16</v>
      </c>
      <c r="P85">
        <v>0</v>
      </c>
    </row>
    <row r="86" spans="1:16" x14ac:dyDescent="0.3">
      <c r="A86" t="s">
        <v>336</v>
      </c>
      <c r="B86" t="s">
        <v>337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10</v>
      </c>
      <c r="N86">
        <v>10</v>
      </c>
      <c r="O86" s="23">
        <v>10</v>
      </c>
      <c r="P86">
        <v>10</v>
      </c>
    </row>
    <row r="87" spans="1:16" x14ac:dyDescent="0.3">
      <c r="A87" t="s">
        <v>376</v>
      </c>
      <c r="B87" t="s">
        <v>377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 s="23">
        <v>0</v>
      </c>
      <c r="P87">
        <v>0</v>
      </c>
    </row>
    <row r="88" spans="1:16" x14ac:dyDescent="0.3">
      <c r="A88" t="s">
        <v>400</v>
      </c>
      <c r="B88" t="s">
        <v>401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 s="23">
        <v>0</v>
      </c>
      <c r="P88">
        <v>0</v>
      </c>
    </row>
    <row r="89" spans="1:16" x14ac:dyDescent="0.3">
      <c r="A89" t="s">
        <v>256</v>
      </c>
      <c r="B89" t="s">
        <v>257</v>
      </c>
      <c r="C89">
        <v>10</v>
      </c>
      <c r="D89">
        <v>10</v>
      </c>
      <c r="E89">
        <v>10</v>
      </c>
      <c r="F89">
        <v>10</v>
      </c>
      <c r="G89">
        <v>8</v>
      </c>
      <c r="H89">
        <v>10</v>
      </c>
      <c r="I89">
        <v>10</v>
      </c>
      <c r="J89">
        <v>10</v>
      </c>
      <c r="K89">
        <v>10</v>
      </c>
      <c r="L89">
        <v>10</v>
      </c>
      <c r="M89">
        <v>9.6</v>
      </c>
      <c r="N89">
        <v>10</v>
      </c>
      <c r="O89" s="23">
        <v>57.6</v>
      </c>
      <c r="P89">
        <v>60</v>
      </c>
    </row>
    <row r="90" spans="1:16" x14ac:dyDescent="0.3">
      <c r="A90" t="s">
        <v>266</v>
      </c>
      <c r="B90" t="s">
        <v>267</v>
      </c>
      <c r="C90">
        <v>9</v>
      </c>
      <c r="D90">
        <v>10</v>
      </c>
      <c r="E90">
        <v>10</v>
      </c>
      <c r="F90">
        <v>10</v>
      </c>
      <c r="G90">
        <v>8</v>
      </c>
      <c r="H90">
        <v>10</v>
      </c>
      <c r="I90">
        <v>9</v>
      </c>
      <c r="J90">
        <v>10</v>
      </c>
      <c r="K90">
        <v>10</v>
      </c>
      <c r="L90">
        <v>10</v>
      </c>
      <c r="M90">
        <v>9.1999999999999993</v>
      </c>
      <c r="N90">
        <v>10</v>
      </c>
      <c r="O90" s="23">
        <v>55.2</v>
      </c>
      <c r="P90">
        <v>60</v>
      </c>
    </row>
    <row r="91" spans="1:16" x14ac:dyDescent="0.3">
      <c r="A91" t="s">
        <v>299</v>
      </c>
      <c r="B91" t="s">
        <v>297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10</v>
      </c>
      <c r="N91">
        <v>10</v>
      </c>
      <c r="O91" s="23">
        <v>10</v>
      </c>
      <c r="P91">
        <v>10</v>
      </c>
    </row>
    <row r="92" spans="1:16" x14ac:dyDescent="0.3">
      <c r="A92" t="s">
        <v>321</v>
      </c>
      <c r="B92" t="s">
        <v>322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10</v>
      </c>
      <c r="N92">
        <v>10</v>
      </c>
      <c r="O92" s="23">
        <v>10</v>
      </c>
      <c r="P92">
        <v>10</v>
      </c>
    </row>
    <row r="93" spans="1:16" x14ac:dyDescent="0.3">
      <c r="A93" t="s">
        <v>421</v>
      </c>
      <c r="B93" t="s">
        <v>422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 s="23">
        <v>0</v>
      </c>
      <c r="P93">
        <v>0</v>
      </c>
    </row>
    <row r="94" spans="1:16" x14ac:dyDescent="0.3">
      <c r="A94" t="s">
        <v>450</v>
      </c>
      <c r="C94">
        <v>326</v>
      </c>
      <c r="D94">
        <v>332</v>
      </c>
      <c r="E94">
        <v>296</v>
      </c>
      <c r="F94">
        <v>310</v>
      </c>
      <c r="G94">
        <v>291</v>
      </c>
      <c r="H94">
        <v>310</v>
      </c>
      <c r="I94">
        <v>272.36</v>
      </c>
      <c r="J94">
        <v>300</v>
      </c>
      <c r="K94">
        <v>276</v>
      </c>
      <c r="L94">
        <v>300</v>
      </c>
      <c r="M94">
        <v>430</v>
      </c>
      <c r="N94">
        <v>460</v>
      </c>
      <c r="O94" s="23">
        <v>1891.36</v>
      </c>
      <c r="P94">
        <v>2012</v>
      </c>
    </row>
  </sheetData>
  <pageMargins left="0.7" right="0.7" top="0.75" bottom="0.75" header="0.3" footer="0.3"/>
  <drawing r:id="rId2"/>
  <legacy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showGridLines="0" workbookViewId="0">
      <pane ySplit="1" topLeftCell="A44" activePane="bottomLeft" state="frozen"/>
      <selection pane="bottomLeft" activeCell="I1" sqref="I1"/>
    </sheetView>
  </sheetViews>
  <sheetFormatPr baseColWidth="10" defaultColWidth="11.44140625" defaultRowHeight="14.4" x14ac:dyDescent="0.3"/>
  <cols>
    <col min="1" max="1" width="7.6640625" bestFit="1" customWidth="1"/>
    <col min="2" max="2" width="34.33203125" bestFit="1" customWidth="1"/>
    <col min="3" max="3" width="18.33203125" bestFit="1" customWidth="1"/>
    <col min="4" max="4" width="32.5546875" bestFit="1" customWidth="1"/>
    <col min="5" max="6" width="16" customWidth="1"/>
    <col min="7" max="7" width="16.5546875" style="54" bestFit="1" customWidth="1"/>
  </cols>
  <sheetData>
    <row r="1" spans="1:9" ht="15.6" x14ac:dyDescent="0.3">
      <c r="A1" s="51" t="s">
        <v>0</v>
      </c>
      <c r="B1" s="51" t="s">
        <v>476</v>
      </c>
      <c r="C1" s="51" t="s">
        <v>477</v>
      </c>
      <c r="D1" s="51" t="s">
        <v>3</v>
      </c>
      <c r="E1" s="51" t="s">
        <v>478</v>
      </c>
      <c r="F1" s="51" t="s">
        <v>479</v>
      </c>
      <c r="G1" s="52" t="s">
        <v>480</v>
      </c>
      <c r="H1" s="51"/>
      <c r="I1" s="53">
        <v>44561</v>
      </c>
    </row>
    <row r="2" spans="1:9" ht="15.6" x14ac:dyDescent="0.3">
      <c r="A2" s="51">
        <v>1</v>
      </c>
      <c r="B2" t="s">
        <v>28</v>
      </c>
      <c r="C2" t="s">
        <v>31</v>
      </c>
      <c r="D2" t="s">
        <v>30</v>
      </c>
      <c r="E2" t="s">
        <v>481</v>
      </c>
      <c r="F2" t="s">
        <v>482</v>
      </c>
      <c r="G2" s="54" t="s">
        <v>483</v>
      </c>
      <c r="H2" s="51"/>
      <c r="I2" s="51"/>
    </row>
    <row r="3" spans="1:9" ht="15.6" x14ac:dyDescent="0.3">
      <c r="A3" s="51">
        <v>1</v>
      </c>
      <c r="B3" s="51" t="s">
        <v>39</v>
      </c>
      <c r="C3" s="51" t="s">
        <v>31</v>
      </c>
      <c r="D3" s="51" t="s">
        <v>40</v>
      </c>
      <c r="E3" s="51" t="s">
        <v>481</v>
      </c>
      <c r="F3" s="51" t="s">
        <v>484</v>
      </c>
      <c r="G3" s="52" t="s">
        <v>483</v>
      </c>
      <c r="H3" s="51"/>
      <c r="I3" s="51"/>
    </row>
    <row r="4" spans="1:9" ht="15.6" x14ac:dyDescent="0.3">
      <c r="A4" s="51">
        <v>1</v>
      </c>
      <c r="B4" s="51" t="s">
        <v>43</v>
      </c>
      <c r="C4" s="51" t="s">
        <v>31</v>
      </c>
      <c r="D4" s="51" t="s">
        <v>44</v>
      </c>
      <c r="E4" s="51" t="s">
        <v>481</v>
      </c>
      <c r="F4" s="51" t="s">
        <v>485</v>
      </c>
      <c r="G4" s="52" t="s">
        <v>483</v>
      </c>
      <c r="H4" s="51"/>
      <c r="I4" s="51"/>
    </row>
    <row r="5" spans="1:9" ht="15.6" x14ac:dyDescent="0.3">
      <c r="A5" s="51">
        <v>1</v>
      </c>
      <c r="B5" s="51" t="s">
        <v>45</v>
      </c>
      <c r="C5" s="51" t="s">
        <v>31</v>
      </c>
      <c r="D5" s="51" t="s">
        <v>46</v>
      </c>
      <c r="E5" s="51" t="s">
        <v>481</v>
      </c>
      <c r="F5" s="51" t="s">
        <v>486</v>
      </c>
      <c r="G5" s="52" t="s">
        <v>487</v>
      </c>
      <c r="H5" s="51"/>
      <c r="I5" s="51"/>
    </row>
    <row r="6" spans="1:9" ht="15.6" x14ac:dyDescent="0.3">
      <c r="A6" s="51">
        <v>1</v>
      </c>
      <c r="B6" s="51" t="s">
        <v>47</v>
      </c>
      <c r="C6" s="51" t="s">
        <v>31</v>
      </c>
      <c r="D6" s="51" t="s">
        <v>48</v>
      </c>
      <c r="E6" s="51" t="s">
        <v>481</v>
      </c>
      <c r="F6" s="51" t="s">
        <v>488</v>
      </c>
      <c r="G6" s="52" t="s">
        <v>483</v>
      </c>
      <c r="H6" s="51"/>
      <c r="I6" s="51"/>
    </row>
    <row r="7" spans="1:9" ht="15.6" x14ac:dyDescent="0.3">
      <c r="A7" s="51">
        <v>1</v>
      </c>
      <c r="B7" s="51" t="s">
        <v>49</v>
      </c>
      <c r="C7" s="51" t="s">
        <v>31</v>
      </c>
      <c r="D7" s="51" t="s">
        <v>50</v>
      </c>
      <c r="E7" s="51" t="s">
        <v>481</v>
      </c>
      <c r="F7" s="51" t="s">
        <v>489</v>
      </c>
      <c r="G7" s="52" t="s">
        <v>483</v>
      </c>
      <c r="H7" s="51"/>
      <c r="I7" s="51"/>
    </row>
    <row r="8" spans="1:9" ht="15.6" x14ac:dyDescent="0.3">
      <c r="A8" s="51">
        <v>1</v>
      </c>
      <c r="B8" s="51" t="s">
        <v>51</v>
      </c>
      <c r="C8" s="51" t="s">
        <v>31</v>
      </c>
      <c r="D8" s="51" t="s">
        <v>52</v>
      </c>
      <c r="E8" s="51" t="s">
        <v>481</v>
      </c>
      <c r="F8" s="51" t="s">
        <v>490</v>
      </c>
      <c r="G8" s="52" t="s">
        <v>483</v>
      </c>
      <c r="H8" s="51"/>
      <c r="I8" s="51"/>
    </row>
    <row r="9" spans="1:9" ht="15.6" x14ac:dyDescent="0.3">
      <c r="A9" s="51">
        <v>1</v>
      </c>
      <c r="B9" s="51" t="s">
        <v>54</v>
      </c>
      <c r="C9" s="51" t="s">
        <v>31</v>
      </c>
      <c r="D9" s="51" t="s">
        <v>55</v>
      </c>
      <c r="E9" s="51" t="s">
        <v>481</v>
      </c>
      <c r="F9" s="51" t="s">
        <v>491</v>
      </c>
      <c r="G9" s="52" t="s">
        <v>483</v>
      </c>
      <c r="H9" s="51"/>
      <c r="I9" s="51"/>
    </row>
    <row r="10" spans="1:9" ht="15.6" x14ac:dyDescent="0.3">
      <c r="A10" s="51">
        <v>1</v>
      </c>
      <c r="B10" s="51" t="s">
        <v>56</v>
      </c>
      <c r="C10" s="51" t="s">
        <v>31</v>
      </c>
      <c r="D10" s="51" t="s">
        <v>57</v>
      </c>
      <c r="E10" s="51" t="s">
        <v>481</v>
      </c>
      <c r="F10" s="51" t="s">
        <v>492</v>
      </c>
      <c r="G10" s="52" t="s">
        <v>483</v>
      </c>
      <c r="H10" s="51"/>
      <c r="I10" s="51"/>
    </row>
    <row r="11" spans="1:9" ht="15.6" x14ac:dyDescent="0.3">
      <c r="A11" s="51">
        <v>1</v>
      </c>
      <c r="B11" s="51" t="s">
        <v>60</v>
      </c>
      <c r="C11" s="51" t="s">
        <v>31</v>
      </c>
      <c r="D11" s="51" t="s">
        <v>61</v>
      </c>
      <c r="E11" s="51" t="s">
        <v>481</v>
      </c>
      <c r="F11" s="51" t="s">
        <v>493</v>
      </c>
      <c r="G11" s="52" t="s">
        <v>483</v>
      </c>
      <c r="H11" s="51"/>
      <c r="I11" s="51"/>
    </row>
    <row r="12" spans="1:9" ht="15.6" x14ac:dyDescent="0.3">
      <c r="A12" s="51">
        <v>1</v>
      </c>
      <c r="B12" s="51" t="s">
        <v>62</v>
      </c>
      <c r="C12" s="51" t="s">
        <v>31</v>
      </c>
      <c r="D12" s="51" t="s">
        <v>63</v>
      </c>
      <c r="E12" s="51" t="s">
        <v>481</v>
      </c>
      <c r="F12" s="51" t="s">
        <v>494</v>
      </c>
      <c r="G12" s="52" t="s">
        <v>483</v>
      </c>
      <c r="H12" s="51"/>
      <c r="I12" s="51"/>
    </row>
    <row r="13" spans="1:9" ht="15.6" x14ac:dyDescent="0.3">
      <c r="A13" s="51">
        <v>1</v>
      </c>
      <c r="B13" s="51" t="s">
        <v>64</v>
      </c>
      <c r="C13" s="51" t="s">
        <v>31</v>
      </c>
      <c r="D13" s="51" t="s">
        <v>65</v>
      </c>
      <c r="E13" s="51" t="s">
        <v>481</v>
      </c>
      <c r="F13" s="51" t="s">
        <v>495</v>
      </c>
      <c r="G13" s="52" t="s">
        <v>483</v>
      </c>
      <c r="H13" s="51"/>
      <c r="I13" s="51"/>
    </row>
    <row r="14" spans="1:9" ht="15.6" x14ac:dyDescent="0.3">
      <c r="A14" s="51">
        <v>1</v>
      </c>
      <c r="B14" s="51" t="s">
        <v>66</v>
      </c>
      <c r="C14" s="51" t="s">
        <v>31</v>
      </c>
      <c r="D14" s="51" t="s">
        <v>67</v>
      </c>
      <c r="E14" s="51" t="s">
        <v>481</v>
      </c>
      <c r="F14" s="51" t="s">
        <v>496</v>
      </c>
      <c r="G14" s="52" t="s">
        <v>487</v>
      </c>
      <c r="H14" s="51"/>
      <c r="I14" s="51"/>
    </row>
    <row r="15" spans="1:9" ht="15.6" x14ac:dyDescent="0.3">
      <c r="A15" s="51">
        <v>1</v>
      </c>
      <c r="B15" s="51" t="s">
        <v>68</v>
      </c>
      <c r="C15" s="51" t="s">
        <v>31</v>
      </c>
      <c r="D15" s="51" t="s">
        <v>69</v>
      </c>
      <c r="E15" s="51" t="s">
        <v>481</v>
      </c>
      <c r="F15" s="51" t="s">
        <v>497</v>
      </c>
      <c r="G15" s="52" t="s">
        <v>483</v>
      </c>
      <c r="H15" s="51"/>
      <c r="I15" s="51"/>
    </row>
    <row r="16" spans="1:9" ht="15.6" x14ac:dyDescent="0.3">
      <c r="A16" s="51">
        <v>1</v>
      </c>
      <c r="B16" s="51" t="s">
        <v>70</v>
      </c>
      <c r="C16" s="51" t="s">
        <v>31</v>
      </c>
      <c r="D16" s="51" t="s">
        <v>71</v>
      </c>
      <c r="E16" s="51" t="s">
        <v>481</v>
      </c>
      <c r="F16" s="51" t="s">
        <v>496</v>
      </c>
      <c r="G16" s="52" t="s">
        <v>483</v>
      </c>
      <c r="H16" s="51"/>
      <c r="I16" s="51"/>
    </row>
    <row r="17" spans="1:9" ht="15.6" x14ac:dyDescent="0.3">
      <c r="A17" s="51">
        <v>1</v>
      </c>
      <c r="B17" s="51" t="s">
        <v>72</v>
      </c>
      <c r="C17" s="51" t="s">
        <v>31</v>
      </c>
      <c r="D17" s="51" t="s">
        <v>73</v>
      </c>
      <c r="E17" s="51" t="s">
        <v>481</v>
      </c>
      <c r="F17" s="51" t="s">
        <v>498</v>
      </c>
      <c r="G17" s="52" t="s">
        <v>483</v>
      </c>
      <c r="H17" s="51"/>
      <c r="I17" s="51"/>
    </row>
    <row r="18" spans="1:9" ht="15.6" x14ac:dyDescent="0.3">
      <c r="A18" s="51">
        <v>1</v>
      </c>
      <c r="B18" s="51" t="s">
        <v>74</v>
      </c>
      <c r="C18" s="51" t="s">
        <v>31</v>
      </c>
      <c r="D18" s="51" t="s">
        <v>75</v>
      </c>
      <c r="E18" s="51" t="s">
        <v>481</v>
      </c>
      <c r="F18" s="51" t="s">
        <v>499</v>
      </c>
      <c r="G18" s="52" t="s">
        <v>483</v>
      </c>
      <c r="H18" s="51"/>
      <c r="I18" s="51"/>
    </row>
    <row r="19" spans="1:9" ht="15.6" x14ac:dyDescent="0.3">
      <c r="A19" s="51">
        <v>1</v>
      </c>
      <c r="B19" s="51" t="s">
        <v>76</v>
      </c>
      <c r="C19" s="51" t="s">
        <v>31</v>
      </c>
      <c r="D19" s="51" t="s">
        <v>77</v>
      </c>
      <c r="E19" s="51" t="s">
        <v>481</v>
      </c>
      <c r="F19" s="51" t="s">
        <v>500</v>
      </c>
      <c r="G19" s="52" t="s">
        <v>483</v>
      </c>
      <c r="H19" s="51"/>
      <c r="I19" s="51"/>
    </row>
    <row r="20" spans="1:9" ht="15.6" x14ac:dyDescent="0.3">
      <c r="A20" s="51">
        <v>1</v>
      </c>
      <c r="B20" s="51" t="s">
        <v>78</v>
      </c>
      <c r="C20" s="51" t="s">
        <v>31</v>
      </c>
      <c r="D20" s="51" t="s">
        <v>79</v>
      </c>
      <c r="E20" s="51" t="s">
        <v>481</v>
      </c>
      <c r="F20" s="51" t="s">
        <v>501</v>
      </c>
      <c r="G20" s="52" t="s">
        <v>483</v>
      </c>
      <c r="H20" s="51"/>
      <c r="I20" s="51"/>
    </row>
    <row r="21" spans="1:9" ht="15.6" x14ac:dyDescent="0.3">
      <c r="A21" s="51">
        <v>1</v>
      </c>
      <c r="B21" s="51" t="s">
        <v>80</v>
      </c>
      <c r="C21" s="51" t="s">
        <v>31</v>
      </c>
      <c r="D21" s="51" t="s">
        <v>81</v>
      </c>
      <c r="E21" s="51" t="s">
        <v>481</v>
      </c>
      <c r="F21" s="51" t="s">
        <v>502</v>
      </c>
      <c r="G21" s="52" t="s">
        <v>483</v>
      </c>
      <c r="H21" s="51"/>
      <c r="I21" s="51"/>
    </row>
    <row r="22" spans="1:9" ht="15.6" x14ac:dyDescent="0.3">
      <c r="A22" s="51">
        <v>1</v>
      </c>
      <c r="B22" s="51" t="s">
        <v>82</v>
      </c>
      <c r="C22" s="51" t="s">
        <v>31</v>
      </c>
      <c r="D22" s="51" t="s">
        <v>83</v>
      </c>
      <c r="E22" s="51" t="s">
        <v>481</v>
      </c>
      <c r="F22" s="51" t="s">
        <v>503</v>
      </c>
      <c r="G22" s="52" t="s">
        <v>483</v>
      </c>
    </row>
    <row r="23" spans="1:9" ht="15.6" x14ac:dyDescent="0.3">
      <c r="A23" s="51">
        <v>1</v>
      </c>
      <c r="B23" s="51" t="s">
        <v>87</v>
      </c>
      <c r="C23" s="51" t="s">
        <v>31</v>
      </c>
      <c r="D23" s="51" t="s">
        <v>88</v>
      </c>
      <c r="E23" s="51" t="s">
        <v>481</v>
      </c>
      <c r="F23" s="51" t="s">
        <v>504</v>
      </c>
      <c r="G23" s="52" t="s">
        <v>483</v>
      </c>
    </row>
    <row r="24" spans="1:9" ht="15.6" x14ac:dyDescent="0.3">
      <c r="A24" s="51">
        <v>1</v>
      </c>
      <c r="B24" s="51" t="s">
        <v>89</v>
      </c>
      <c r="C24" s="51" t="s">
        <v>31</v>
      </c>
      <c r="D24" s="51" t="s">
        <v>90</v>
      </c>
      <c r="E24" s="51" t="s">
        <v>481</v>
      </c>
      <c r="F24" s="51" t="s">
        <v>505</v>
      </c>
      <c r="G24" s="52" t="s">
        <v>483</v>
      </c>
    </row>
    <row r="25" spans="1:9" ht="15.6" x14ac:dyDescent="0.3">
      <c r="A25" s="51">
        <v>1</v>
      </c>
      <c r="B25" s="51" t="s">
        <v>91</v>
      </c>
      <c r="C25" s="51" t="s">
        <v>31</v>
      </c>
      <c r="D25" s="51" t="s">
        <v>92</v>
      </c>
      <c r="E25" s="51" t="s">
        <v>481</v>
      </c>
      <c r="F25" s="51" t="s">
        <v>506</v>
      </c>
      <c r="G25" s="52" t="s">
        <v>483</v>
      </c>
    </row>
    <row r="26" spans="1:9" ht="15.6" x14ac:dyDescent="0.3">
      <c r="A26" s="51">
        <v>1</v>
      </c>
      <c r="B26" s="51" t="s">
        <v>93</v>
      </c>
      <c r="C26" s="51" t="s">
        <v>31</v>
      </c>
      <c r="D26" s="51" t="s">
        <v>94</v>
      </c>
      <c r="E26" s="51" t="s">
        <v>481</v>
      </c>
      <c r="F26" s="51" t="s">
        <v>507</v>
      </c>
      <c r="G26" s="52" t="s">
        <v>483</v>
      </c>
    </row>
    <row r="27" spans="1:9" ht="15.6" x14ac:dyDescent="0.3">
      <c r="A27" s="51">
        <v>1</v>
      </c>
      <c r="B27" s="51" t="s">
        <v>95</v>
      </c>
      <c r="C27" s="51" t="s">
        <v>31</v>
      </c>
      <c r="D27" s="51" t="s">
        <v>96</v>
      </c>
      <c r="E27" s="51" t="s">
        <v>481</v>
      </c>
      <c r="F27" s="51" t="s">
        <v>508</v>
      </c>
      <c r="G27" s="52" t="s">
        <v>483</v>
      </c>
    </row>
    <row r="28" spans="1:9" ht="15.6" x14ac:dyDescent="0.3">
      <c r="A28" s="51">
        <v>1</v>
      </c>
      <c r="B28" s="51" t="s">
        <v>97</v>
      </c>
      <c r="C28" s="51" t="s">
        <v>31</v>
      </c>
      <c r="D28" s="51" t="s">
        <v>98</v>
      </c>
      <c r="E28" s="51" t="s">
        <v>481</v>
      </c>
      <c r="F28" s="51" t="s">
        <v>509</v>
      </c>
      <c r="G28" s="52" t="s">
        <v>483</v>
      </c>
    </row>
    <row r="29" spans="1:9" ht="15.6" x14ac:dyDescent="0.3">
      <c r="A29" s="51">
        <v>2</v>
      </c>
      <c r="B29" s="51" t="s">
        <v>100</v>
      </c>
      <c r="C29" s="51" t="s">
        <v>102</v>
      </c>
      <c r="D29" s="51" t="s">
        <v>101</v>
      </c>
      <c r="E29" s="51" t="s">
        <v>481</v>
      </c>
      <c r="F29" s="51" t="s">
        <v>510</v>
      </c>
      <c r="G29" s="52" t="s">
        <v>483</v>
      </c>
    </row>
    <row r="30" spans="1:9" ht="15.6" x14ac:dyDescent="0.3">
      <c r="A30" s="51">
        <v>2</v>
      </c>
      <c r="B30" s="51" t="s">
        <v>106</v>
      </c>
      <c r="C30" s="51" t="s">
        <v>102</v>
      </c>
      <c r="D30" s="51" t="s">
        <v>107</v>
      </c>
      <c r="E30" s="51" t="s">
        <v>481</v>
      </c>
      <c r="F30" s="51" t="s">
        <v>511</v>
      </c>
      <c r="G30" s="52" t="s">
        <v>483</v>
      </c>
    </row>
    <row r="31" spans="1:9" ht="15.6" x14ac:dyDescent="0.3">
      <c r="A31" s="51">
        <v>2</v>
      </c>
      <c r="B31" s="51" t="s">
        <v>108</v>
      </c>
      <c r="C31" s="51" t="s">
        <v>102</v>
      </c>
      <c r="D31" s="51" t="s">
        <v>109</v>
      </c>
      <c r="E31" s="51" t="s">
        <v>481</v>
      </c>
      <c r="F31" s="51" t="s">
        <v>512</v>
      </c>
      <c r="G31" s="52" t="s">
        <v>483</v>
      </c>
    </row>
    <row r="32" spans="1:9" ht="15.6" x14ac:dyDescent="0.3">
      <c r="A32" s="51">
        <v>2</v>
      </c>
      <c r="B32" s="51" t="s">
        <v>110</v>
      </c>
      <c r="C32" s="51" t="s">
        <v>102</v>
      </c>
      <c r="D32" s="51" t="s">
        <v>111</v>
      </c>
      <c r="E32" s="51" t="s">
        <v>481</v>
      </c>
      <c r="F32" s="51" t="s">
        <v>513</v>
      </c>
      <c r="G32" s="52" t="s">
        <v>483</v>
      </c>
    </row>
    <row r="33" spans="1:7" ht="15.6" x14ac:dyDescent="0.3">
      <c r="A33" s="51">
        <v>2</v>
      </c>
      <c r="B33" s="51" t="s">
        <v>114</v>
      </c>
      <c r="C33" s="51" t="s">
        <v>102</v>
      </c>
      <c r="D33" s="51" t="s">
        <v>115</v>
      </c>
      <c r="E33" s="51" t="s">
        <v>481</v>
      </c>
      <c r="F33" s="51" t="s">
        <v>514</v>
      </c>
      <c r="G33" s="52" t="s">
        <v>483</v>
      </c>
    </row>
    <row r="34" spans="1:7" ht="15.6" x14ac:dyDescent="0.3">
      <c r="A34" s="51">
        <v>2</v>
      </c>
      <c r="B34" s="51" t="s">
        <v>117</v>
      </c>
      <c r="C34" s="51" t="s">
        <v>102</v>
      </c>
      <c r="D34" s="51" t="s">
        <v>118</v>
      </c>
      <c r="E34" s="51" t="s">
        <v>481</v>
      </c>
      <c r="F34" s="51" t="s">
        <v>515</v>
      </c>
      <c r="G34" s="52" t="s">
        <v>483</v>
      </c>
    </row>
    <row r="35" spans="1:7" ht="15.6" x14ac:dyDescent="0.3">
      <c r="A35" s="51">
        <v>2</v>
      </c>
      <c r="B35" s="51" t="s">
        <v>119</v>
      </c>
      <c r="C35" s="51" t="s">
        <v>516</v>
      </c>
      <c r="D35" s="51" t="s">
        <v>120</v>
      </c>
      <c r="E35" s="51" t="s">
        <v>481</v>
      </c>
      <c r="F35" s="51" t="s">
        <v>517</v>
      </c>
      <c r="G35" s="52" t="s">
        <v>483</v>
      </c>
    </row>
    <row r="36" spans="1:7" ht="15.6" x14ac:dyDescent="0.3">
      <c r="A36" s="51">
        <v>2</v>
      </c>
      <c r="B36" s="51" t="s">
        <v>123</v>
      </c>
      <c r="C36" s="51" t="s">
        <v>102</v>
      </c>
      <c r="D36" s="51" t="s">
        <v>124</v>
      </c>
      <c r="E36" s="51" t="s">
        <v>481</v>
      </c>
      <c r="F36" s="51" t="s">
        <v>518</v>
      </c>
      <c r="G36" s="52" t="s">
        <v>483</v>
      </c>
    </row>
    <row r="37" spans="1:7" ht="15.6" x14ac:dyDescent="0.3">
      <c r="A37" s="51">
        <v>2</v>
      </c>
      <c r="B37" s="51" t="s">
        <v>121</v>
      </c>
      <c r="C37" s="51" t="s">
        <v>102</v>
      </c>
      <c r="D37" s="51" t="s">
        <v>122</v>
      </c>
      <c r="E37" s="51" t="s">
        <v>481</v>
      </c>
      <c r="F37" s="51" t="s">
        <v>519</v>
      </c>
      <c r="G37" s="52" t="s">
        <v>520</v>
      </c>
    </row>
    <row r="38" spans="1:7" ht="15.6" x14ac:dyDescent="0.3">
      <c r="A38" s="51">
        <v>2</v>
      </c>
      <c r="B38" s="51" t="s">
        <v>125</v>
      </c>
      <c r="C38" s="51" t="s">
        <v>516</v>
      </c>
      <c r="D38" s="51" t="s">
        <v>126</v>
      </c>
      <c r="E38" s="51" t="s">
        <v>481</v>
      </c>
      <c r="F38" s="51" t="s">
        <v>521</v>
      </c>
      <c r="G38" s="52" t="s">
        <v>483</v>
      </c>
    </row>
    <row r="39" spans="1:7" ht="15.6" x14ac:dyDescent="0.3">
      <c r="A39" s="51">
        <v>2</v>
      </c>
      <c r="B39" s="51" t="s">
        <v>127</v>
      </c>
      <c r="C39" s="51" t="s">
        <v>102</v>
      </c>
      <c r="D39" s="51" t="s">
        <v>128</v>
      </c>
      <c r="E39" s="51" t="s">
        <v>481</v>
      </c>
      <c r="F39" s="51" t="s">
        <v>522</v>
      </c>
      <c r="G39" s="52" t="s">
        <v>483</v>
      </c>
    </row>
    <row r="40" spans="1:7" ht="15.6" x14ac:dyDescent="0.3">
      <c r="A40" s="51">
        <v>2</v>
      </c>
      <c r="B40" s="51" t="s">
        <v>129</v>
      </c>
      <c r="C40" s="51" t="s">
        <v>102</v>
      </c>
      <c r="D40" s="51" t="s">
        <v>130</v>
      </c>
      <c r="E40" s="51" t="s">
        <v>481</v>
      </c>
      <c r="F40" s="51" t="s">
        <v>523</v>
      </c>
      <c r="G40" s="52" t="s">
        <v>483</v>
      </c>
    </row>
    <row r="41" spans="1:7" ht="15.6" x14ac:dyDescent="0.3">
      <c r="A41" s="51">
        <v>2</v>
      </c>
      <c r="B41" s="51" t="s">
        <v>131</v>
      </c>
      <c r="C41" s="51" t="s">
        <v>102</v>
      </c>
      <c r="D41" s="51" t="s">
        <v>132</v>
      </c>
      <c r="E41" s="51"/>
      <c r="F41" s="51" t="s">
        <v>524</v>
      </c>
      <c r="G41" s="52" t="s">
        <v>483</v>
      </c>
    </row>
    <row r="42" spans="1:7" ht="15.6" x14ac:dyDescent="0.3">
      <c r="A42" s="51">
        <v>2</v>
      </c>
      <c r="B42" s="51" t="s">
        <v>135</v>
      </c>
      <c r="C42" s="51" t="s">
        <v>516</v>
      </c>
      <c r="D42" s="51" t="s">
        <v>136</v>
      </c>
      <c r="E42" s="51" t="s">
        <v>481</v>
      </c>
      <c r="F42" s="51" t="s">
        <v>525</v>
      </c>
      <c r="G42" s="52" t="s">
        <v>483</v>
      </c>
    </row>
    <row r="43" spans="1:7" ht="15.6" x14ac:dyDescent="0.3">
      <c r="A43" s="51">
        <v>2</v>
      </c>
      <c r="B43" s="51" t="s">
        <v>137</v>
      </c>
      <c r="C43" s="51" t="s">
        <v>102</v>
      </c>
      <c r="D43" s="51" t="s">
        <v>138</v>
      </c>
      <c r="E43" s="51" t="s">
        <v>481</v>
      </c>
      <c r="F43" s="51" t="s">
        <v>526</v>
      </c>
      <c r="G43" s="52" t="s">
        <v>487</v>
      </c>
    </row>
    <row r="44" spans="1:7" ht="15.6" x14ac:dyDescent="0.3">
      <c r="A44" s="51">
        <v>2</v>
      </c>
      <c r="B44" s="51" t="s">
        <v>139</v>
      </c>
      <c r="C44" s="51" t="s">
        <v>516</v>
      </c>
      <c r="D44" s="51" t="s">
        <v>140</v>
      </c>
      <c r="E44" s="51" t="s">
        <v>481</v>
      </c>
      <c r="F44" s="51" t="s">
        <v>527</v>
      </c>
      <c r="G44" s="52" t="s">
        <v>483</v>
      </c>
    </row>
    <row r="45" spans="1:7" ht="15.6" x14ac:dyDescent="0.3">
      <c r="A45" s="51">
        <v>3</v>
      </c>
      <c r="B45" s="51" t="s">
        <v>162</v>
      </c>
      <c r="C45" s="51" t="s">
        <v>149</v>
      </c>
      <c r="D45" s="51" t="s">
        <v>372</v>
      </c>
      <c r="E45" s="51" t="s">
        <v>163</v>
      </c>
      <c r="F45" s="51" t="s">
        <v>528</v>
      </c>
      <c r="G45" s="52" t="s">
        <v>483</v>
      </c>
    </row>
    <row r="46" spans="1:7" ht="15.6" x14ac:dyDescent="0.3">
      <c r="A46" s="51">
        <v>3</v>
      </c>
      <c r="B46" s="51" t="s">
        <v>178</v>
      </c>
      <c r="C46" s="51" t="s">
        <v>149</v>
      </c>
      <c r="D46" s="51" t="s">
        <v>396</v>
      </c>
      <c r="E46" s="51" t="s">
        <v>179</v>
      </c>
      <c r="F46" s="51" t="s">
        <v>529</v>
      </c>
      <c r="G46" s="52" t="s">
        <v>483</v>
      </c>
    </row>
    <row r="47" spans="1:7" ht="15.6" x14ac:dyDescent="0.3">
      <c r="A47" s="51">
        <v>3</v>
      </c>
      <c r="B47" s="51" t="s">
        <v>186</v>
      </c>
      <c r="C47" s="51" t="s">
        <v>149</v>
      </c>
      <c r="D47" s="51" t="s">
        <v>408</v>
      </c>
      <c r="E47" s="51" t="s">
        <v>187</v>
      </c>
      <c r="F47" s="51" t="s">
        <v>530</v>
      </c>
      <c r="G47" s="52" t="s">
        <v>483</v>
      </c>
    </row>
    <row r="48" spans="1:7" ht="15.6" x14ac:dyDescent="0.3">
      <c r="A48" s="51">
        <v>3</v>
      </c>
      <c r="B48" s="51" t="s">
        <v>188</v>
      </c>
      <c r="C48" s="51" t="s">
        <v>190</v>
      </c>
      <c r="D48" s="51" t="s">
        <v>411</v>
      </c>
      <c r="E48" s="51" t="s">
        <v>189</v>
      </c>
      <c r="F48" s="51" t="s">
        <v>531</v>
      </c>
      <c r="G48" s="52" t="s">
        <v>487</v>
      </c>
    </row>
    <row r="49" spans="1:7" ht="15.6" x14ac:dyDescent="0.3">
      <c r="A49" s="51">
        <v>3</v>
      </c>
      <c r="B49" s="51" t="s">
        <v>199</v>
      </c>
      <c r="C49" s="51" t="s">
        <v>149</v>
      </c>
      <c r="D49" s="51" t="s">
        <v>532</v>
      </c>
      <c r="E49" s="51" t="s">
        <v>200</v>
      </c>
      <c r="F49" s="51" t="s">
        <v>533</v>
      </c>
      <c r="G49" s="52" t="s">
        <v>483</v>
      </c>
    </row>
    <row r="50" spans="1:7" ht="15.6" x14ac:dyDescent="0.3">
      <c r="A50" s="51">
        <v>3</v>
      </c>
      <c r="B50" s="51" t="s">
        <v>162</v>
      </c>
      <c r="C50" s="51" t="s">
        <v>149</v>
      </c>
      <c r="D50" s="51" t="s">
        <v>372</v>
      </c>
      <c r="E50" s="51" t="s">
        <v>163</v>
      </c>
      <c r="F50" s="51" t="s">
        <v>534</v>
      </c>
      <c r="G50" s="52" t="s">
        <v>483</v>
      </c>
    </row>
    <row r="51" spans="1:7" ht="15.6" x14ac:dyDescent="0.3">
      <c r="A51" s="51">
        <v>3</v>
      </c>
      <c r="B51" s="51" t="s">
        <v>186</v>
      </c>
      <c r="C51" s="51" t="s">
        <v>149</v>
      </c>
      <c r="D51" s="51" t="s">
        <v>408</v>
      </c>
      <c r="E51" s="51" t="s">
        <v>187</v>
      </c>
      <c r="F51" s="51" t="s">
        <v>535</v>
      </c>
      <c r="G51" s="52" t="s">
        <v>483</v>
      </c>
    </row>
    <row r="52" spans="1:7" ht="15.6" x14ac:dyDescent="0.3">
      <c r="A52" s="51">
        <v>3</v>
      </c>
      <c r="B52" s="51" t="s">
        <v>188</v>
      </c>
      <c r="C52" s="51" t="s">
        <v>190</v>
      </c>
      <c r="D52" s="51" t="s">
        <v>411</v>
      </c>
      <c r="E52" s="51" t="s">
        <v>189</v>
      </c>
      <c r="F52" s="51" t="s">
        <v>536</v>
      </c>
      <c r="G52" s="52" t="s">
        <v>483</v>
      </c>
    </row>
    <row r="53" spans="1:7" ht="15.6" x14ac:dyDescent="0.3">
      <c r="A53" s="51">
        <v>3</v>
      </c>
      <c r="B53" s="51" t="s">
        <v>199</v>
      </c>
      <c r="C53" s="51" t="s">
        <v>149</v>
      </c>
      <c r="D53" s="51" t="s">
        <v>532</v>
      </c>
      <c r="E53" s="51" t="s">
        <v>200</v>
      </c>
      <c r="F53" s="51" t="s">
        <v>537</v>
      </c>
      <c r="G53" s="52" t="s">
        <v>483</v>
      </c>
    </row>
    <row r="54" spans="1:7" ht="15.6" x14ac:dyDescent="0.3">
      <c r="A54" s="51">
        <v>3</v>
      </c>
      <c r="B54" s="51" t="s">
        <v>162</v>
      </c>
      <c r="C54" s="51" t="s">
        <v>149</v>
      </c>
      <c r="D54" s="51" t="s">
        <v>372</v>
      </c>
      <c r="E54" s="51" t="s">
        <v>163</v>
      </c>
      <c r="F54" s="51" t="s">
        <v>538</v>
      </c>
      <c r="G54" s="52" t="s">
        <v>483</v>
      </c>
    </row>
    <row r="55" spans="1:7" ht="15.6" x14ac:dyDescent="0.3">
      <c r="A55" s="51">
        <v>3</v>
      </c>
      <c r="B55" s="51" t="s">
        <v>186</v>
      </c>
      <c r="C55" s="51" t="s">
        <v>149</v>
      </c>
      <c r="D55" s="51" t="s">
        <v>408</v>
      </c>
      <c r="E55" s="51" t="s">
        <v>187</v>
      </c>
      <c r="F55" s="51" t="s">
        <v>539</v>
      </c>
      <c r="G55" s="52" t="s">
        <v>483</v>
      </c>
    </row>
    <row r="56" spans="1:7" ht="15.6" x14ac:dyDescent="0.3">
      <c r="A56" s="51">
        <v>3</v>
      </c>
      <c r="B56" s="51" t="s">
        <v>188</v>
      </c>
      <c r="C56" s="51" t="s">
        <v>190</v>
      </c>
      <c r="D56" s="51" t="s">
        <v>411</v>
      </c>
      <c r="E56" s="51" t="s">
        <v>189</v>
      </c>
      <c r="F56" s="51" t="s">
        <v>540</v>
      </c>
      <c r="G56" s="52" t="s">
        <v>483</v>
      </c>
    </row>
    <row r="57" spans="1:7" ht="15.6" x14ac:dyDescent="0.3">
      <c r="A57" s="51">
        <v>3</v>
      </c>
      <c r="B57" s="51" t="s">
        <v>199</v>
      </c>
      <c r="C57" s="51" t="s">
        <v>149</v>
      </c>
      <c r="D57" s="51" t="s">
        <v>532</v>
      </c>
      <c r="E57" s="51" t="s">
        <v>200</v>
      </c>
      <c r="F57" s="51" t="s">
        <v>541</v>
      </c>
      <c r="G57" s="52" t="s">
        <v>483</v>
      </c>
    </row>
    <row r="58" spans="1:7" ht="15.6" x14ac:dyDescent="0.3">
      <c r="A58" s="51">
        <v>3</v>
      </c>
      <c r="B58" s="51" t="s">
        <v>162</v>
      </c>
      <c r="C58" s="51" t="s">
        <v>149</v>
      </c>
      <c r="D58" s="51" t="s">
        <v>372</v>
      </c>
      <c r="E58" s="51" t="s">
        <v>163</v>
      </c>
      <c r="F58" s="51" t="s">
        <v>542</v>
      </c>
      <c r="G58" s="52" t="s">
        <v>483</v>
      </c>
    </row>
    <row r="59" spans="1:7" ht="15.6" x14ac:dyDescent="0.3">
      <c r="A59" s="51">
        <v>3</v>
      </c>
      <c r="B59" s="51" t="s">
        <v>186</v>
      </c>
      <c r="C59" s="51" t="s">
        <v>149</v>
      </c>
      <c r="D59" s="51" t="s">
        <v>408</v>
      </c>
      <c r="E59" s="51" t="s">
        <v>187</v>
      </c>
      <c r="F59" s="51" t="s">
        <v>543</v>
      </c>
      <c r="G59" s="52" t="s">
        <v>483</v>
      </c>
    </row>
    <row r="60" spans="1:7" ht="15.6" x14ac:dyDescent="0.3">
      <c r="A60" s="51">
        <v>3</v>
      </c>
      <c r="B60" s="51" t="s">
        <v>188</v>
      </c>
      <c r="C60" s="51" t="s">
        <v>190</v>
      </c>
      <c r="D60" s="51" t="s">
        <v>411</v>
      </c>
      <c r="E60" s="51" t="s">
        <v>189</v>
      </c>
      <c r="F60" s="51" t="s">
        <v>544</v>
      </c>
      <c r="G60" s="52" t="s">
        <v>483</v>
      </c>
    </row>
    <row r="61" spans="1:7" ht="15.6" x14ac:dyDescent="0.3">
      <c r="A61" s="51">
        <v>3</v>
      </c>
      <c r="B61" s="51" t="s">
        <v>162</v>
      </c>
      <c r="C61" s="51" t="s">
        <v>149</v>
      </c>
      <c r="D61" s="51" t="s">
        <v>372</v>
      </c>
      <c r="E61" s="51" t="s">
        <v>163</v>
      </c>
      <c r="F61" s="51" t="s">
        <v>545</v>
      </c>
      <c r="G61" s="52" t="s">
        <v>483</v>
      </c>
    </row>
    <row r="62" spans="1:7" ht="15.6" x14ac:dyDescent="0.3">
      <c r="A62" s="51">
        <v>3</v>
      </c>
      <c r="B62" s="51" t="s">
        <v>186</v>
      </c>
      <c r="C62" s="51" t="s">
        <v>149</v>
      </c>
      <c r="D62" s="51" t="s">
        <v>408</v>
      </c>
      <c r="E62" s="51" t="s">
        <v>187</v>
      </c>
      <c r="F62" s="51" t="s">
        <v>546</v>
      </c>
      <c r="G62" s="52" t="s">
        <v>483</v>
      </c>
    </row>
    <row r="63" spans="1:7" ht="15.6" x14ac:dyDescent="0.3">
      <c r="A63" s="51">
        <v>3</v>
      </c>
      <c r="B63" s="51" t="s">
        <v>188</v>
      </c>
      <c r="C63" s="51" t="s">
        <v>190</v>
      </c>
      <c r="D63" s="51" t="s">
        <v>411</v>
      </c>
      <c r="E63" s="51" t="s">
        <v>189</v>
      </c>
      <c r="F63" s="51" t="s">
        <v>547</v>
      </c>
      <c r="G63" s="52" t="s">
        <v>483</v>
      </c>
    </row>
    <row r="64" spans="1:7" ht="15.6" x14ac:dyDescent="0.3">
      <c r="A64" s="51">
        <v>3</v>
      </c>
      <c r="B64" s="51" t="s">
        <v>162</v>
      </c>
      <c r="C64" s="51" t="s">
        <v>149</v>
      </c>
      <c r="D64" s="51" t="s">
        <v>372</v>
      </c>
      <c r="E64" s="51" t="s">
        <v>163</v>
      </c>
      <c r="F64" s="51" t="s">
        <v>548</v>
      </c>
      <c r="G64" s="52" t="s">
        <v>483</v>
      </c>
    </row>
    <row r="65" spans="1:7" ht="15.6" x14ac:dyDescent="0.3">
      <c r="A65" s="51">
        <v>3</v>
      </c>
      <c r="B65" s="51" t="s">
        <v>186</v>
      </c>
      <c r="C65" s="51" t="s">
        <v>149</v>
      </c>
      <c r="D65" s="51" t="s">
        <v>408</v>
      </c>
      <c r="E65" s="51" t="s">
        <v>187</v>
      </c>
      <c r="F65" s="51" t="s">
        <v>549</v>
      </c>
      <c r="G65" s="52" t="s">
        <v>483</v>
      </c>
    </row>
    <row r="66" spans="1:7" ht="15.6" x14ac:dyDescent="0.3">
      <c r="A66" s="51">
        <v>3</v>
      </c>
      <c r="B66" s="51" t="s">
        <v>188</v>
      </c>
      <c r="C66" s="51" t="s">
        <v>190</v>
      </c>
      <c r="D66" s="51" t="s">
        <v>411</v>
      </c>
      <c r="E66" s="51" t="s">
        <v>189</v>
      </c>
      <c r="F66" s="51" t="s">
        <v>550</v>
      </c>
      <c r="G66" s="52" t="s">
        <v>483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"/>
  <sheetViews>
    <sheetView showGridLines="0" workbookViewId="0">
      <selection activeCell="B4" sqref="B4"/>
    </sheetView>
  </sheetViews>
  <sheetFormatPr baseColWidth="10" defaultColWidth="11.44140625" defaultRowHeight="14.4" x14ac:dyDescent="0.3"/>
  <cols>
    <col min="1" max="1" width="3.109375" customWidth="1"/>
    <col min="2" max="2" width="22.109375" customWidth="1"/>
    <col min="3" max="3" width="14.88671875" customWidth="1"/>
    <col min="4" max="4" width="14.44140625" customWidth="1"/>
    <col min="5" max="5" width="18" customWidth="1"/>
  </cols>
  <sheetData>
    <row r="2" spans="2:5" ht="23.4" x14ac:dyDescent="0.45">
      <c r="B2" s="55" t="s">
        <v>551</v>
      </c>
    </row>
    <row r="3" spans="2:5" ht="31.2" x14ac:dyDescent="0.3">
      <c r="B3" s="61" t="s">
        <v>480</v>
      </c>
      <c r="C3" s="62" t="s">
        <v>552</v>
      </c>
      <c r="D3" s="61" t="s">
        <v>553</v>
      </c>
      <c r="E3" s="62" t="s">
        <v>551</v>
      </c>
    </row>
    <row r="4" spans="2:5" ht="15.6" x14ac:dyDescent="0.3">
      <c r="B4" s="56" t="s">
        <v>483</v>
      </c>
      <c r="C4" s="57">
        <v>1</v>
      </c>
      <c r="D4" s="54">
        <f>COUNTIF(evaluacion[[#All],[Calificación]],criterio_satisfaccion6[[#This Row],[Calificación]])</f>
        <v>60</v>
      </c>
      <c r="E4" s="58">
        <f>+criterio_satisfaccion6[[#This Row],[Cantidad de Votos]]*criterio_satisfaccion6[[#This Row],[Satisfacción equivalente]]</f>
        <v>60</v>
      </c>
    </row>
    <row r="5" spans="2:5" ht="15.6" x14ac:dyDescent="0.3">
      <c r="B5" s="56" t="s">
        <v>487</v>
      </c>
      <c r="C5" s="57">
        <v>0.75</v>
      </c>
      <c r="D5" s="54">
        <f>COUNTIF(evaluacion[[#All],[Calificación]],criterio_satisfaccion6[[#This Row],[Calificación]])</f>
        <v>4</v>
      </c>
      <c r="E5" s="58">
        <f>+criterio_satisfaccion6[[#This Row],[Cantidad de Votos]]*criterio_satisfaccion6[[#This Row],[Satisfacción equivalente]]</f>
        <v>3</v>
      </c>
    </row>
    <row r="6" spans="2:5" ht="15.6" x14ac:dyDescent="0.3">
      <c r="B6" s="56" t="s">
        <v>520</v>
      </c>
      <c r="C6" s="57">
        <v>0.5</v>
      </c>
      <c r="D6" s="54">
        <f>COUNTIF(evaluacion[[#All],[Calificación]],criterio_satisfaccion6[[#This Row],[Calificación]])</f>
        <v>1</v>
      </c>
      <c r="E6" s="58">
        <f>+criterio_satisfaccion6[[#This Row],[Cantidad de Votos]]*criterio_satisfaccion6[[#This Row],[Satisfacción equivalente]]</f>
        <v>0.5</v>
      </c>
    </row>
    <row r="7" spans="2:5" ht="15.6" x14ac:dyDescent="0.3">
      <c r="B7" s="56" t="s">
        <v>554</v>
      </c>
      <c r="C7" s="57">
        <v>0.25</v>
      </c>
      <c r="D7" s="54">
        <f>COUNTIF(evaluacion[[#All],[Calificación]],criterio_satisfaccion6[[#This Row],[Calificación]])</f>
        <v>0</v>
      </c>
      <c r="E7" s="58">
        <f>+criterio_satisfaccion6[[#This Row],[Cantidad de Votos]]*criterio_satisfaccion6[[#This Row],[Satisfacción equivalente]]</f>
        <v>0</v>
      </c>
    </row>
    <row r="8" spans="2:5" ht="15.6" x14ac:dyDescent="0.3">
      <c r="B8" s="56" t="s">
        <v>555</v>
      </c>
      <c r="C8" s="59">
        <v>0.1</v>
      </c>
      <c r="D8" s="54">
        <f>COUNTIF(evaluacion[[#All],[Calificación]],criterio_satisfaccion6[[#This Row],[Calificación]])</f>
        <v>0</v>
      </c>
      <c r="E8" s="58">
        <f>+criterio_satisfaccion6[[#This Row],[Cantidad de Votos]]*criterio_satisfaccion6[[#This Row],[Satisfacción equivalente]]</f>
        <v>0</v>
      </c>
    </row>
    <row r="9" spans="2:5" ht="15.6" x14ac:dyDescent="0.3">
      <c r="B9" s="54" t="s">
        <v>556</v>
      </c>
      <c r="C9" s="60"/>
      <c r="D9" s="60">
        <f>SUBTOTAL(109,criterio_satisfaccion6[Cantidad de Votos])</f>
        <v>65</v>
      </c>
      <c r="E9" s="59">
        <f>SUM(criterio_satisfaccion6[Nivel de Satisfacción])/criterio_satisfaccion6[[#Totals],[Cantidad de Votos]]</f>
        <v>0.97692307692307689</v>
      </c>
    </row>
    <row r="11" spans="2:5" x14ac:dyDescent="0.3">
      <c r="C11" t="s">
        <v>29</v>
      </c>
    </row>
  </sheetData>
  <conditionalFormatting sqref="E9">
    <cfRule type="colorScale" priority="1">
      <colorScale>
        <cfvo type="num" val="0.4"/>
        <cfvo type="num" val="0.7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Finalización</vt:lpstr>
      <vt:lpstr>Calificaciones</vt:lpstr>
      <vt:lpstr>Finalizado al menos 1</vt:lpstr>
      <vt:lpstr>Cursos finalizados</vt:lpstr>
      <vt:lpstr>Finalizado al menos 1 - genero</vt:lpstr>
      <vt:lpstr>Cursos finalizados - genero</vt:lpstr>
      <vt:lpstr>Analisis de Calificaciones</vt:lpstr>
      <vt:lpstr>Satisfaccion</vt:lpstr>
      <vt:lpstr>Nivel de Satisfaccion</vt:lpstr>
      <vt:lpstr>Respuestas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Chiriboga</dc:creator>
  <cp:keywords/>
  <dc:description/>
  <cp:lastModifiedBy>Yamile</cp:lastModifiedBy>
  <cp:revision/>
  <dcterms:created xsi:type="dcterms:W3CDTF">2021-10-27T22:19:42Z</dcterms:created>
  <dcterms:modified xsi:type="dcterms:W3CDTF">2022-01-07T20:59:08Z</dcterms:modified>
  <cp:category/>
  <cp:contentStatus/>
</cp:coreProperties>
</file>