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77.xml" ContentType="application/vnd.openxmlformats-officedocument.spreadsheetml.pivotCacheDefinition+xml"/>
  <Override PartName="/xl/pivotCache/pivotCacheDefinition78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pivotCache/pivotCacheDefinition79.xml" ContentType="application/vnd.openxmlformats-officedocument.spreadsheetml.pivotCacheDefinition+xml"/>
  <Override PartName="/xl/pivotTables/pivotTable1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3.xml" ContentType="application/vnd.openxmlformats-officedocument.drawing+xml"/>
  <Override PartName="/xl/slicers/slicer2.xml" ContentType="application/vnd.ms-excel.slicer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drawings/drawing5.xml" ContentType="application/vnd.openxmlformats-officedocument.drawing+xml"/>
  <Override PartName="/xl/slicers/slicer4.xml" ContentType="application/vnd.ms-excel.slicer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drawings/drawing6.xml" ContentType="application/vnd.openxmlformats-officedocument.drawing+xml"/>
  <Override PartName="/xl/slicers/slicer5.xml" ContentType="application/vnd.ms-excel.slicer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drawings/drawing7.xml" ContentType="application/vnd.openxmlformats-officedocument.drawing+xml"/>
  <Override PartName="/xl/slicers/slicer6.xml" ContentType="application/vnd.ms-excel.slicer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drawings/drawing8.xml" ContentType="application/vnd.openxmlformats-officedocument.drawing+xml"/>
  <Override PartName="/xl/slicers/slicer7.xml" ContentType="application/vnd.ms-excel.slicer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drawings/drawing9.xml" ContentType="application/vnd.openxmlformats-officedocument.drawing+xml"/>
  <Override PartName="/xl/slicers/slicer8.xml" ContentType="application/vnd.ms-excel.slicer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drawings/drawing10.xml" ContentType="application/vnd.openxmlformats-officedocument.drawing+xml"/>
  <Override PartName="/xl/slicers/slicer9.xml" ContentType="application/vnd.ms-excel.slicer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drawings/drawing11.xml" ContentType="application/vnd.openxmlformats-officedocument.drawing+xml"/>
  <Override PartName="/xl/slicers/slicer10.xml" ContentType="application/vnd.ms-excel.slicer+xml"/>
  <Override PartName="/xl/drawings/drawing12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echavez\Desktop\"/>
    </mc:Choice>
  </mc:AlternateContent>
  <bookViews>
    <workbookView xWindow="0" yWindow="0" windowWidth="23040" windowHeight="8040" firstSheet="1" activeTab="7"/>
  </bookViews>
  <sheets>
    <sheet name="Instrucciones" sheetId="20" state="hidden" r:id="rId1"/>
    <sheet name="Finalización Global" sheetId="5" r:id="rId2"/>
    <sheet name="Finalizado al menos 1" sheetId="33" r:id="rId3"/>
    <sheet name="Cursos finalizados - Sexo" sheetId="34" r:id="rId4"/>
    <sheet name="Finalización Curso 1" sheetId="8" r:id="rId5"/>
    <sheet name="Finalización Curso 2" sheetId="9" r:id="rId6"/>
    <sheet name="Finalización Curso 3" sheetId="10" r:id="rId7"/>
    <sheet name="Finalización Curso 4" sheetId="11" r:id="rId8"/>
    <sheet name="Finalización Curso 5" sheetId="12" r:id="rId9"/>
    <sheet name="Finalización Curso 6" sheetId="26" r:id="rId10"/>
    <sheet name="GMW" sheetId="35" r:id="rId11"/>
    <sheet name="Indices de Calificaciones" sheetId="17" r:id="rId12"/>
    <sheet name="Evaluación de satisfacción" sheetId="15" r:id="rId13"/>
    <sheet name="Evaluación" sheetId="14" r:id="rId14"/>
  </sheets>
  <definedNames>
    <definedName name="_xlcn.Calificaciones" hidden="1">calificaciones</definedName>
    <definedName name="_xlcn.evaluacion1" hidden="1">evaluacion1[]</definedName>
    <definedName name="_xlcn.Finalización" hidden="1">finalizacion</definedName>
    <definedName name="SegmentaciónDeDatos_Género">#N/A</definedName>
    <definedName name="SegmentaciónDeDatos_Grupo">#N/A</definedName>
    <definedName name="SegmentaciónDeDatos_Grupo1">#N/A</definedName>
    <definedName name="SegmentaciónDeDatos_Grupo11">#N/A</definedName>
    <definedName name="SegmentaciónDeDatos_Socio">#N/A</definedName>
    <definedName name="SegmentaciónDeDatos_Socio1">#N/A</definedName>
    <definedName name="SegmentaciónDeDatos_Socio2">#N/A</definedName>
    <definedName name="SegmentaciónDeDatos_Socio21">#N/A</definedName>
  </definedNames>
  <calcPr calcId="162913"/>
  <pivotCaches>
    <pivotCache cacheId="0" r:id="rId15"/>
    <pivotCache cacheId="1" r:id="rId16"/>
    <pivotCache cacheId="2" r:id="rId17"/>
    <pivotCache cacheId="3" r:id="rId18"/>
    <pivotCache cacheId="4" r:id="rId19"/>
    <pivotCache cacheId="5" r:id="rId20"/>
    <pivotCache cacheId="6" r:id="rId21"/>
    <pivotCache cacheId="7" r:id="rId22"/>
    <pivotCache cacheId="8" r:id="rId23"/>
    <pivotCache cacheId="9" r:id="rId24"/>
    <pivotCache cacheId="10" r:id="rId25"/>
    <pivotCache cacheId="11" r:id="rId26"/>
    <pivotCache cacheId="12" r:id="rId27"/>
    <pivotCache cacheId="13" r:id="rId28"/>
    <pivotCache cacheId="14" r:id="rId29"/>
    <pivotCache cacheId="15" r:id="rId30"/>
    <pivotCache cacheId="16" r:id="rId31"/>
    <pivotCache cacheId="17" r:id="rId32"/>
    <pivotCache cacheId="18" r:id="rId33"/>
    <pivotCache cacheId="19" r:id="rId34"/>
    <pivotCache cacheId="20" r:id="rId35"/>
    <pivotCache cacheId="21" r:id="rId36"/>
    <pivotCache cacheId="22" r:id="rId37"/>
    <pivotCache cacheId="23" r:id="rId38"/>
    <pivotCache cacheId="24" r:id="rId39"/>
    <pivotCache cacheId="25" r:id="rId40"/>
    <pivotCache cacheId="26" r:id="rId41"/>
    <pivotCache cacheId="27" r:id="rId42"/>
    <pivotCache cacheId="28" r:id="rId43"/>
    <pivotCache cacheId="29" r:id="rId44"/>
    <pivotCache cacheId="30" r:id="rId45"/>
    <pivotCache cacheId="31" r:id="rId46"/>
    <pivotCache cacheId="32" r:id="rId47"/>
    <pivotCache cacheId="33" r:id="rId48"/>
    <pivotCache cacheId="34" r:id="rId49"/>
    <pivotCache cacheId="35" r:id="rId50"/>
    <pivotCache cacheId="36" r:id="rId51"/>
    <pivotCache cacheId="37" r:id="rId52"/>
    <pivotCache cacheId="38" r:id="rId53"/>
    <pivotCache cacheId="39" r:id="rId54"/>
    <pivotCache cacheId="40" r:id="rId55"/>
    <pivotCache cacheId="41" r:id="rId56"/>
    <pivotCache cacheId="42" r:id="rId57"/>
    <pivotCache cacheId="43" r:id="rId58"/>
    <pivotCache cacheId="44" r:id="rId59"/>
    <pivotCache cacheId="45" r:id="rId60"/>
    <pivotCache cacheId="46" r:id="rId61"/>
    <pivotCache cacheId="47" r:id="rId62"/>
    <pivotCache cacheId="48" r:id="rId63"/>
    <pivotCache cacheId="49" r:id="rId64"/>
    <pivotCache cacheId="50" r:id="rId65"/>
    <pivotCache cacheId="51" r:id="rId66"/>
    <pivotCache cacheId="52" r:id="rId67"/>
    <pivotCache cacheId="53" r:id="rId68"/>
    <pivotCache cacheId="54" r:id="rId69"/>
    <pivotCache cacheId="55" r:id="rId70"/>
    <pivotCache cacheId="56" r:id="rId71"/>
    <pivotCache cacheId="57" r:id="rId72"/>
    <pivotCache cacheId="58" r:id="rId73"/>
    <pivotCache cacheId="59" r:id="rId74"/>
    <pivotCache cacheId="60" r:id="rId75"/>
    <pivotCache cacheId="61" r:id="rId76"/>
    <pivotCache cacheId="62" r:id="rId77"/>
    <pivotCache cacheId="63" r:id="rId78"/>
    <pivotCache cacheId="64" r:id="rId79"/>
    <pivotCache cacheId="65" r:id="rId80"/>
    <pivotCache cacheId="66" r:id="rId81"/>
    <pivotCache cacheId="67" r:id="rId82"/>
    <pivotCache cacheId="68" r:id="rId83"/>
    <pivotCache cacheId="69" r:id="rId84"/>
    <pivotCache cacheId="70" r:id="rId85"/>
    <pivotCache cacheId="71" r:id="rId86"/>
    <pivotCache cacheId="73" r:id="rId87"/>
  </pivotCaches>
  <extLst>
    <ext xmlns:x14="http://schemas.microsoft.com/office/spreadsheetml/2009/9/main" uri="{876F7934-8845-4945-9796-88D515C7AA90}">
      <x14:pivotCaches>
        <pivotCache cacheId="74" r:id="rId88"/>
        <pivotCache cacheId="75" r:id="rId89"/>
        <pivotCache cacheId="76" r:id="rId90"/>
        <pivotCache cacheId="77" r:id="rId91"/>
        <pivotCache cacheId="78" r:id="rId92"/>
      </x14:pivotCaches>
    </ext>
    <ext xmlns:x14="http://schemas.microsoft.com/office/spreadsheetml/2009/9/main" uri="{BBE1A952-AA13-448e-AADC-164F8A28A991}">
      <x14:slicerCaches>
        <x14:slicerCache r:id="rId93"/>
        <x14:slicerCache r:id="rId94"/>
        <x14:slicerCache r:id="rId95"/>
        <x14:slicerCache r:id="rId96"/>
        <x14:slicerCache r:id="rId97"/>
        <x14:slicerCache r:id="rId98"/>
        <x14:slicerCache r:id="rId99"/>
        <x14:slicerCache r:id="rId10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841E416B-1EF1-43b6-AB56-02D37102CBD5}">
      <x15:pivotCaches>
        <pivotCache cacheId="79" r:id="rId101"/>
      </x15:pivotCaches>
    </ext>
    <ext xmlns:x15="http://schemas.microsoft.com/office/spreadsheetml/2010/11/main" uri="{983426D0-5260-488c-9760-48F4B6AC55F4}">
      <x15:pivotTableReferences>
        <x15:pivotTableReference r:id="rId102"/>
      </x15:pivotTableReferences>
    </ext>
    <ext xmlns:x15="http://schemas.microsoft.com/office/spreadsheetml/2010/11/main" uri="{FCE2AD5D-F65C-4FA6-A056-5C36A1767C68}">
      <x15:dataModel>
        <x15:modelTables>
          <x15:modelTable id="finalizacion" name="finalizacion" connection="Finalización"/>
          <x15:modelTable id="Tabla7" name="Tabla7" connection="evaluacion1"/>
          <x15:modelTable id="calificaciones" name="calificaciones" connection="Calificacione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34" l="1"/>
  <c r="A2" i="33"/>
  <c r="D12" i="33"/>
  <c r="D11" i="33"/>
  <c r="BB12" i="5" l="1"/>
  <c r="AZ11" i="5"/>
  <c r="AZ7" i="5"/>
  <c r="BB7" i="5"/>
  <c r="AZ10" i="5"/>
  <c r="AZ9" i="5"/>
  <c r="BB9" i="5"/>
  <c r="BD9" i="5"/>
  <c r="AZ12" i="5"/>
  <c r="AZ8" i="5"/>
  <c r="BD13" i="5"/>
  <c r="BD7" i="5"/>
  <c r="BD12" i="5"/>
  <c r="BD10" i="5"/>
  <c r="BD8" i="5"/>
  <c r="BB10" i="5"/>
  <c r="AZ13" i="5"/>
  <c r="BB8" i="5"/>
  <c r="BB13" i="5"/>
  <c r="BB11" i="5"/>
  <c r="BD11" i="5"/>
  <c r="BC12" i="5" l="1"/>
  <c r="BC8" i="5"/>
  <c r="BA7" i="5"/>
  <c r="BE8" i="5"/>
  <c r="BA11" i="5"/>
  <c r="BE10" i="5"/>
  <c r="BA13" i="5"/>
  <c r="BE11" i="5"/>
  <c r="BE13" i="5"/>
  <c r="BE12" i="5"/>
  <c r="BA9" i="5"/>
  <c r="BC10" i="5"/>
  <c r="BC11" i="5"/>
  <c r="BC13" i="5"/>
  <c r="BA8" i="5"/>
  <c r="BA10" i="5"/>
  <c r="BE7" i="5"/>
  <c r="BE9" i="5"/>
  <c r="BC7" i="5"/>
  <c r="BA12" i="5"/>
  <c r="BC9" i="5"/>
  <c r="B3" i="17" l="1"/>
  <c r="A2" i="26"/>
  <c r="A2" i="12"/>
  <c r="A2" i="11"/>
  <c r="A2" i="10"/>
  <c r="A2" i="9"/>
  <c r="A2" i="8"/>
  <c r="A2" i="5"/>
  <c r="O5" i="17"/>
  <c r="M5" i="17"/>
  <c r="P6" i="17" l="1"/>
  <c r="N6" i="17"/>
  <c r="K5" i="17"/>
  <c r="L6" i="17" s="1"/>
  <c r="I5" i="17"/>
  <c r="J6" i="17" s="1"/>
  <c r="G5" i="17"/>
  <c r="H6" i="17" s="1"/>
  <c r="E5" i="17"/>
  <c r="F6" i="17" s="1"/>
  <c r="C5" i="17"/>
  <c r="D6" i="17" s="1"/>
  <c r="D6" i="15" l="1"/>
  <c r="E6" i="15" s="1"/>
  <c r="D7" i="15"/>
  <c r="E7" i="15" s="1"/>
  <c r="D4" i="15"/>
  <c r="E4" i="15" s="1"/>
  <c r="D3" i="15"/>
  <c r="E3" i="15" l="1"/>
  <c r="D5" i="15" l="1"/>
  <c r="E5" i="15" l="1"/>
  <c r="D8" i="15"/>
  <c r="E8" i="15" l="1"/>
</calcChain>
</file>

<file path=xl/connections.xml><?xml version="1.0" encoding="utf-8"?>
<connections xmlns="http://schemas.openxmlformats.org/spreadsheetml/2006/main">
  <connection id="1" name="Calificaciones" type="102" refreshedVersion="8" minRefreshableVersion="5" saveData="1">
    <extLst>
      <ext xmlns:x15="http://schemas.microsoft.com/office/spreadsheetml/2010/11/main" uri="{DE250136-89BD-433C-8126-D09CA5730AF9}">
        <x15:connection id="calificaciones" autoDelete="1">
          <x15:rangePr sourceName="_xlcn.Calificaciones"/>
        </x15:connection>
      </ext>
    </extLst>
  </connection>
  <connection id="2" name="evaluacion1" type="102" refreshedVersion="8" minRefreshableVersion="5" saveData="1">
    <extLst>
      <ext xmlns:x15="http://schemas.microsoft.com/office/spreadsheetml/2010/11/main" uri="{DE250136-89BD-433C-8126-D09CA5730AF9}">
        <x15:connection id="Tabla7" autoDelete="1">
          <x15:rangePr sourceName="_xlcn.evaluacion1"/>
        </x15:connection>
      </ext>
    </extLst>
  </connection>
  <connection id="3" name="Finalización" type="102" refreshedVersion="8" minRefreshableVersion="5" saveData="1">
    <extLst>
      <ext xmlns:x15="http://schemas.microsoft.com/office/spreadsheetml/2010/11/main" uri="{DE250136-89BD-433C-8126-D09CA5730AF9}">
        <x15:connection id="finalizacion" autoDelete="1">
          <x15:rangePr sourceName="_xlcn.Finalización"/>
        </x15:connection>
      </ext>
    </extLst>
  </connection>
  <connection id="4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10">
    <s v="ThisWorkbookDataModel"/>
    <s v="{[calificaciones].[Escolaridad].[All]}"/>
    <s v="{[calificaciones].[Grupo Etáreo].[All]}"/>
    <s v="{[calificaciones].[Género].[All]}"/>
    <s v="{[finalizacion].[Género].[All]}"/>
    <s v="{[calificaciones].[Provincia].[All]}"/>
    <s v="{[calificaciones].[Actividad económica].[All]}"/>
    <s v="{[calificaciones].[Etnia].[All]}"/>
    <s v="{[finalizacion].[Estatus Curso 6].&amp;[Finalizado]}"/>
    <s v="{[finalizacion].[Grupo].[All]}"/>
  </metadataStrings>
  <mdxMetadata count="9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</mdxMetadata>
  <valueMetadata count="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</valueMetadata>
</metadata>
</file>

<file path=xl/sharedStrings.xml><?xml version="1.0" encoding="utf-8"?>
<sst xmlns="http://schemas.openxmlformats.org/spreadsheetml/2006/main" count="4598" uniqueCount="1070">
  <si>
    <t>Instrucciones para actualizar el archivo</t>
  </si>
  <si>
    <t>Este archivo consta de 3 secciones, identificadas por el color de sus pestañas.</t>
  </si>
  <si>
    <t>Las pestañas azules contienen información del aula virtual y deben ser actualizadas periodicamente.</t>
  </si>
  <si>
    <t>La pestaña naranja cuenta con la base de datos de usuarios registrados. Cada vez que se matricule un nuevo grupo de estudiantes</t>
  </si>
  <si>
    <t>se les enviará una actualización de esa tabla. Es importante que se use la tabla enviada por FIG pues está depurada y procesada,</t>
  </si>
  <si>
    <t>contiene la información cargada en la plataforma virtual.</t>
  </si>
  <si>
    <t>Las pestañas en verde son los informes de participación y actividad en el aula</t>
  </si>
  <si>
    <t>Generalidades</t>
  </si>
  <si>
    <t>En el aula virtual, asegurarse de que se visualice la barra lateral con los bloques administrativos. Esto se hace con</t>
  </si>
  <si>
    <t>el segundo ícono desde la derecha en la barra de menús:</t>
  </si>
  <si>
    <t>Notas Adicionales:</t>
  </si>
  <si>
    <t>Las imágenes de este instructivo se elaboraron con base en el aula</t>
  </si>
  <si>
    <t>modelo del curso de Educación Financiera y Social, por lo que veremos</t>
  </si>
  <si>
    <t>algo de la información de los participantes allí registrados.</t>
  </si>
  <si>
    <t>En el aula encontrarán usuarios adicionales, de FIG y de YUYAY, información</t>
  </si>
  <si>
    <t>indicada en el campo "Institución". Son usuarios de soporte, así que no necesitan</t>
  </si>
  <si>
    <t>preocuparse por ellos. No están incluidos en ningún grupo así que en las tablas</t>
  </si>
  <si>
    <t>ese campo se marcará como  #N/D  o #N/A.</t>
  </si>
  <si>
    <t>El estado de finalización que se observa en algunas páginas del aula presenta</t>
  </si>
  <si>
    <t>la información propia (de quien tiene sesión iniciada en la plataforma).</t>
  </si>
  <si>
    <t>Presionando el botón "Vista general de estudiantes" se visualiza la información</t>
  </si>
  <si>
    <t>de estado de finalización de todos los estudiantes registrados en el aula.</t>
  </si>
  <si>
    <t>Los bloques pueden ser expandidos o contraídos haciendo clic en los íconos a la derecha de su título</t>
  </si>
  <si>
    <t>En el bloque Administración se accede a los informes, haciendo clic en las Flechas a la izquierda del texto, se expande</t>
  </si>
  <si>
    <t>las opciones</t>
  </si>
  <si>
    <t>1. Pestaña registros  ACTUALIZADO</t>
  </si>
  <si>
    <t>Haciendo clic en el enlace "Registros" visualizamos el siguiente menú de opciones:</t>
  </si>
  <si>
    <t>Las dos últimas opciones debemos cambiarlas a "Web" y "Participando" para obtener un informe más corto, dejando de lado</t>
  </si>
  <si>
    <t>los registros no necesarios para el seguimiento a nuestros estudiantes.</t>
  </si>
  <si>
    <t>Pulsando el botón "Conseguir estos registros" se procesará la consulta y versmos los primeros registros.</t>
  </si>
  <si>
    <t>Bajamos hasta el fin de la página y en el cuadro desplegable seleccionamos la opción "Microsoft Excel (.xlsx)"</t>
  </si>
  <si>
    <t>luego presionamos el botón "Descargar" y obtendremos el reporte, con la siguiente estructura:</t>
  </si>
  <si>
    <r>
      <t xml:space="preserve">Copiamos toda la información, </t>
    </r>
    <r>
      <rPr>
        <b/>
        <sz val="12"/>
        <color rgb="FF000000"/>
        <rFont val="Calibri"/>
        <family val="2"/>
      </rPr>
      <t>de las columnas A y B</t>
    </r>
    <r>
      <rPr>
        <sz val="12"/>
        <color rgb="FF000000"/>
        <rFont val="Calibri"/>
        <family val="2"/>
      </rPr>
      <t xml:space="preserve">, desde la fila 2. </t>
    </r>
    <r>
      <rPr>
        <b/>
        <sz val="12"/>
        <color rgb="FF000000"/>
        <rFont val="Calibri"/>
        <family val="2"/>
      </rPr>
      <t xml:space="preserve">Es importante no incluir la fila 1 para evitar dañar los encabezados </t>
    </r>
  </si>
  <si>
    <r>
      <rPr>
        <b/>
        <sz val="12"/>
        <color rgb="FF000000"/>
        <rFont val="Calibri"/>
        <family val="2"/>
      </rPr>
      <t xml:space="preserve">en la tabla de destino. </t>
    </r>
    <r>
      <rPr>
        <sz val="12"/>
        <color rgb="FF000000"/>
        <rFont val="Calibri"/>
        <family val="2"/>
      </rPr>
      <t xml:space="preserve">Nos dirigimos a la pestaña "Registros" de este libro de trabajo, nos situamos en la fila A2 y pegamos los datos </t>
    </r>
  </si>
  <si>
    <t xml:space="preserve">copiados.  La información de las celdas de las columnas C a F podrá tardar en actualizarse, especialmente la de la comumna M. A mayor </t>
  </si>
  <si>
    <t>cantidad de registros, más tiempo podrá tardar la actualización de esos datos.</t>
  </si>
  <si>
    <t xml:space="preserve">Conforme el aula tiene más participantes y actividad, la tabla de registros crece y puede tener decenas de miles de registros, lo que llega a </t>
  </si>
  <si>
    <t>dificultar la actualización de la tabla. Por estos motivos, se ajustó la estructura de la tabla. Ahora solamente debemos copiar la información</t>
  </si>
  <si>
    <t>de las dos primeras columnas.</t>
  </si>
  <si>
    <t>Las columnas C a F, pintadas en naranja contienen fórmulas requeridas para los informes, de manera que debemos tener mucho cuidado de</t>
  </si>
  <si>
    <t>no dañarlas ni borrarlas, caso contrario afectaremos los resultados de los informes.</t>
  </si>
  <si>
    <t>Cada vez que actualicemos el archivo repetiremos los mismos pasos, pegando la tabla completa a partir de la celda A2 de la pestaña "Registros"</t>
  </si>
  <si>
    <t xml:space="preserve">Así nos aseguramos de tener la información completa, desde el inicio del curso hasta la fecha actual. </t>
  </si>
  <si>
    <t>El informe contempla todos los clics realizados por todos y cada uno de los participantes inscritos en el aula virtual, por lo que la tabla contiene</t>
  </si>
  <si>
    <t>una gran cantidad de registros y estos crecerán con el tiempo y la actividad de los participantes.</t>
  </si>
  <si>
    <t>Eso implica que la actualización y operatividad de este informe se ponga un poco lento si el computador con el que se trabaja no tiene</t>
  </si>
  <si>
    <t>suficientes recursos. Si sucede eso, es recomendable cerrar otras aplicaciones para liberar recursos del sistema y mejorar el desempeño</t>
  </si>
  <si>
    <t>y funcionamiento de este archivo.</t>
  </si>
  <si>
    <t>2. Pestaña "finalizacion-actividad"</t>
  </si>
  <si>
    <t>Retornamos al aula virtual y hacemos clic en el enlace del informe "Finalización de la actividad"</t>
  </si>
  <si>
    <t>Visualizaremos informe de finalización de actividad. Cada columna indica una de las actrividades y recursos del aula</t>
  </si>
  <si>
    <t>los recuadros vacíos indican que el participante no ha realizado esa actividad, los que tienen el visto azul  indican que</t>
  </si>
  <si>
    <t>el participante ha finalizado esa actividad.</t>
  </si>
  <si>
    <t>Podemos filtrar por las iniciales del nombre o apellidos para ubicar más fácilmente a nuestros participantes.</t>
  </si>
  <si>
    <t>Para descargar el informe completo, debemos asegurarnos de que ningún filtro esté activo., tanto nombre como apellidos</t>
  </si>
  <si>
    <t>deberán estar resaltados en "Todos"</t>
  </si>
  <si>
    <t>Bajamos hasta el final de la página y veremos los enlaces de descarga. Seleccionamos la segunda opción:</t>
  </si>
  <si>
    <t>El archivo debería abrirse normalmente en Excel y reconocerse como una tabla de datos. Si se visualiza la información de manera</t>
  </si>
  <si>
    <t>incorrecta puede ser que hayan elegido la primeraopción (UTF-8.csv) o que su versión de Excel no reconozca correctamente el archivo.</t>
  </si>
  <si>
    <t>En ese caso solicite ayuda a su departamento técnico para que conviertan el archivo a Excel.</t>
  </si>
  <si>
    <t>Copiar la información desde la celda A2 hasta la columna EQ de la última fila del informe. La tabla tendrá tantas líneas como participantes</t>
  </si>
  <si>
    <t xml:space="preserve">registrados en el aula virtual. </t>
  </si>
  <si>
    <t>Pegar la información en la celda A2 de la pestaña "finalizacion-actividad". Al igual que en el caso anterior, con el informe de Registros, tener mucho</t>
  </si>
  <si>
    <t>cuidado de no dañar los encabezados de la tabla ni las fórmulas de las columnas DH a DW para no afectar los cálculos y tablas de los informes</t>
  </si>
  <si>
    <t>finales.</t>
  </si>
  <si>
    <t>Si el nuevo reporte descargado desde el aula incluye más participantes que los registrados previamente, la tabla deberá automáticamente</t>
  </si>
  <si>
    <t>actualizarse, incluyendo las fórmulas de las columnas en naranja para todos los nuevos registros.</t>
  </si>
  <si>
    <t>3. Pestaña "Calificaciones"</t>
  </si>
  <si>
    <t>Retornamos al aula, y en el Bloque "Navegación" buscamos el enlace "Calificaciones" del aula en la que estamos trabajando.</t>
  </si>
  <si>
    <t>Con ello visualizaremos el informe del calificador</t>
  </si>
  <si>
    <t>Algo muy importante en esta vista es tener cuidado de no hacer clic en las lupas que están junto a las calificaciones.</t>
  </si>
  <si>
    <t>Si lo hacemos, podemos no solamente afectar la calificación obtenida por parte del estudiante, sino que al ingresar una calificación</t>
  </si>
  <si>
    <t>manual, el informe guarda esta última y lo desvincula del cuestionario, de manera que si el estudiante vuelve a resolver el cuestionario</t>
  </si>
  <si>
    <t>la nueva calificación ya no se visualizará en el reporte consolidado de calificaciones.</t>
  </si>
  <si>
    <t>Para descargar la información, hacemos clic sobre la pestaña "Exportar" y posteriormente sobre "Hoja de Cálculo Excel"</t>
  </si>
  <si>
    <t>No cambiamos ninguna de las opciones, nos dirigimos al final de la página y hacemos clic en el botón "Descargar"</t>
  </si>
  <si>
    <t>Abrimos el archivo descargado y seleccionamos toda la tabla, desde la celda A2 hasta la última fila de la columna AH.</t>
  </si>
  <si>
    <t>Pegamos la  información en la celda A2 de la pestaña "Calificaciones". Al igual que en los casos anteriores, debemos</t>
  </si>
  <si>
    <t>evitar afectar los encabezados de la tabla así como las fórmulas de las comumnas AG a AS, señaladas en naranja</t>
  </si>
  <si>
    <t>pues continenen fórmulas requeridas para los informes.</t>
  </si>
  <si>
    <t>4. Pestañas "EvaluaciónX"</t>
  </si>
  <si>
    <t>Ingresar al recurso "Danos tu Opinión" de cada curso y hacer clic sobre la pestaña "Mostrar respuestas"</t>
  </si>
  <si>
    <t>Hacer clic sobre el cuadro a la izquierda del botón "Descargar" y seleccionar la opción "Microsoft Excel (.xlsx) en la lista que se despliega</t>
  </si>
  <si>
    <t>Una vez seleccionada la opción de Excel, presionar el botón "Descargar" y abrir el archivo.</t>
  </si>
  <si>
    <t>Copiar toda la tabla, desde la celda A2 hasta la última fila de la comumna F</t>
  </si>
  <si>
    <t>Pegar la información en la celda A2 de la pestaña "EvaluaciónX"</t>
  </si>
  <si>
    <t>NOTA:  Este procedimiento debe repetirse para la evaluación de cada curso</t>
  </si>
  <si>
    <t>5. Pestaña "Participantes"</t>
  </si>
  <si>
    <t xml:space="preserve">Esta pestaña contiene la base de datos de los participantes registrados en el aula. </t>
  </si>
  <si>
    <t>La información recibida de las instituciones es procesada, depurada y estandarizada. La información final, con usuarios únicos</t>
  </si>
  <si>
    <t>es la que se carga en el aula virtual, por lo que periódicamente se les enviará la tabla actualizada con los nuevos participantes.</t>
  </si>
  <si>
    <t>Estos datos también servirán como referencia para que en sus instituciones sepan quiénes están registrados y con qué datos.</t>
  </si>
  <si>
    <t>6. Pestaña "Fechas Acceso"</t>
  </si>
  <si>
    <t>Los reportes están creados con tablas dinámicas, de manera que luego de ingresar la nueva información debemos situarnos en</t>
  </si>
  <si>
    <t>cualquier parte de las tablas, hacer clic derecho y en el cuadro que se abre, hacer clic sobre "Actualizar"</t>
  </si>
  <si>
    <t>El proceso podrá tardar un poco, dependiendo de la cantidad de registros y los recursos del computador que se use.</t>
  </si>
  <si>
    <t>Este reporte indica las fechas del primer y último ingreso al aula virtual. La mejor forma de usar esta información es</t>
  </si>
  <si>
    <t>en conjunto con el siguiente reporte: "Finalización Global" ya que pueden presentarse casos como los siguientes:</t>
  </si>
  <si>
    <t>* Los participantes que nunca han ingresado al aula no se mostrarán en el reporte de fechas de acceso</t>
  </si>
  <si>
    <t xml:space="preserve">   En el reporte de finalización global, constarán como "Sin actividad"</t>
  </si>
  <si>
    <t>* Quienes ya finalizaron el programa posiblemente no vuelvan a retornar al aula, de manera que su última fecha</t>
  </si>
  <si>
    <t xml:space="preserve">   de acceso podrá ser de hace un tiempo. Así, un estudiante que no ha retornado al aula no necesariamente</t>
  </si>
  <si>
    <t xml:space="preserve">   será alguien que esté en curso y con actividades pendinetes por desarrollar.</t>
  </si>
  <si>
    <t>* Quienes no han ingresado al aula o han ingresado pero no han empezado a trabajar, requerirán de seguimiento,</t>
  </si>
  <si>
    <t xml:space="preserve">   motivación y posiblemente de instrucciones o ayuda adicional para que ingresen al aula e inicien el curso</t>
  </si>
  <si>
    <t>* Los participantes que iniciaron pero se quedaron y no han retomado el curso por varios días, requerirán de otro</t>
  </si>
  <si>
    <t xml:space="preserve">   tipo de seguimiento y motivación, o tal vez solamente de un recordatorio para que contiúen con el programa</t>
  </si>
  <si>
    <t>7. Pestaña "Finalización Global"</t>
  </si>
  <si>
    <t>Estas tablas deben ser actualizadas de manera similar a lo que se muestra en el caso anterior.</t>
  </si>
  <si>
    <t>'Son 4 tablas. Como están relacionadas, al actualizar cualquiera de ellas, automáticamente se actualizan todas.</t>
  </si>
  <si>
    <t>La primera tabla indica el estatus de finalización general en el curso, y tiene 3 estatus:</t>
  </si>
  <si>
    <t>"Sin actividad", para quienes nunca han ingresado al aula</t>
  </si>
  <si>
    <t>"En curso" para quienes ya han ingresado, indicando un porcentaje de avance que irá subiendo conforme avancen en el curso.</t>
  </si>
  <si>
    <t>"Finalizado" para quienes completaron el programa. El porcentaje de avance mostrará 100%</t>
  </si>
  <si>
    <t>La segunda tabla muestra el estatus de finalización segmentada por género.</t>
  </si>
  <si>
    <t>La tercera tabla segmenta por nivel de escolaridad.</t>
  </si>
  <si>
    <t>La última tabla segmenta por grupo de edades.</t>
  </si>
  <si>
    <t>Cada segmento indica el número de estudiantes que están sin actividad, en curso y finalizado.</t>
  </si>
  <si>
    <t>Si no hay estudiantes en alguno de los segmentos, no se mostrará esa línea. Las tablas visualizarán solo segmentos con información.</t>
  </si>
  <si>
    <t>A la izquierda hay un bloque para seleccionar los grupos de participantes. Se puede visualizar la información de todos, parte o</t>
  </si>
  <si>
    <t>solamente uno de los grupos. Se puede seleccionar más de uno haciendo clic sobre ellos mientras se mantiene pulsada la</t>
  </si>
  <si>
    <t>tecla "Control".</t>
  </si>
  <si>
    <t>Los grupos variarán según la información proporcionada por cada institución.</t>
  </si>
  <si>
    <t>7. Pestañas "Finalización Curso X"</t>
  </si>
  <si>
    <t>Con la misma estructura del reporte de finalización global, pero señalando el nivel de avance para cada</t>
  </si>
  <si>
    <t>uno de los cursos que componen el programa de Educación Financiera y Social.</t>
  </si>
  <si>
    <t>Las tablas dependen de las anteriores (Finalización Global) así que al actualizar las iniciales, todas las</t>
  </si>
  <si>
    <t>demás se actualizan automáticamente.</t>
  </si>
  <si>
    <t>La segmenación por grupos del cuadro a la izquierda de la hoja de cálculo es individual para cada pestaña;</t>
  </si>
  <si>
    <t>al cambiar la segmentación en una, no afecta a las tablas de otra pestaña.</t>
  </si>
  <si>
    <t>8. Pestaña "Indices de Calificaciones"   ACTUALIZADO</t>
  </si>
  <si>
    <t>Esta tabla requiere actualizarse luego de haber ingresado la nueva información.</t>
  </si>
  <si>
    <t>Hacer clic derecho sobre cualquier parte de la tabla y luego hacer clic en "Actualizar"</t>
  </si>
  <si>
    <t>La tabla muestra las calificaciones obtenidas para cada participante. Cada curso tiene una evaluación inicial sobre 10 puntos; es la línea</t>
  </si>
  <si>
    <t>base y pueden haber obtenido entre 0 y 10.</t>
  </si>
  <si>
    <t>Cada curso cuenta con 4 o 5 módulos, cada uno con su respectivo cuestionario. La calificación "Final X" suma lo obtenido en los 4 o 5</t>
  </si>
  <si>
    <t>cuestionarios del curso. Como deben aprobar cada evaluación con el 100% para poder continuar con el siguiente módulo, a menos que</t>
  </si>
  <si>
    <t>estén en curso y no hayan finalizado, la calificación final deberá ser siempre de 10 y por lo tanto la calificación final mostrada en el libro</t>
  </si>
  <si>
    <t>de calificaciones será de 50 para quienes hayan completado el programa.</t>
  </si>
  <si>
    <t>En la fila 5 se presenta un promedio de las calificaciones de todos los participantes que han intentado los cuestionarios. En las calificaciones iniciales puede haber un error</t>
  </si>
  <si>
    <t>en ese promedio pues puede haber participantes que obtuvieron cero en la evaluación inicial, sin embargo, las evaluaciones no realizadas tambien se muestran como cero.</t>
  </si>
  <si>
    <t>Así, los promedios no consideran los valores cero pues en estas tablas no se puede determinar si realizaron o no la evaluación.</t>
  </si>
  <si>
    <t>En la fila 6 se incluye un cálculo que considera solamente a quienes completaron cada curso, para que el promedio final no sea inferior al promedio inicial.</t>
  </si>
  <si>
    <t>Con esta información se calcula un índice de variación entre las calificaciones de cada curso.</t>
  </si>
  <si>
    <t>En el encabezado de la tabla: filas 10 a 12, existen filtros para segmentar los datos por género, escolaridad y/o grupo etáreo.</t>
  </si>
  <si>
    <t>Si se activa la casilla se puede seleccionar más de un subgrupo.</t>
  </si>
  <si>
    <t>Los promedios mostrados en la fila 5 consideran todas las calificaciones registradas, exceptuando aquellas en cero.</t>
  </si>
  <si>
    <t>Puede ser que los estudiantes saquen una calificación de cero en sus evaluaciones iniciales, pero al no poder distinguir ese caso de</t>
  </si>
  <si>
    <t>las evaluaciones no realizadas, no se considera las calificaciones en cero para los promedios.</t>
  </si>
  <si>
    <t>En las evaluaciones parciales de cada curso el sistema guarda la máxima calificación obtenida. De este modo, quienes tengan calificaciones</t>
  </si>
  <si>
    <t>bajas quiere decir que todavía no han aprobado esa evaluación y por lo tanto no pueden seguir con la siguiente actividad.</t>
  </si>
  <si>
    <t>Los participantes pueden haber desarrollado la evaluación inicial de un curso pero no las evaluaciones parciales, así que se presenta un</t>
  </si>
  <si>
    <t>cálculo adicional de los promedios y con este el índice de finalización según el cálculo requerido por la Superintendencia.</t>
  </si>
  <si>
    <t>El cálculo considera exclusivamente a los participantes que completaron cada curso y que consecuentemente tuvieron una calificación</t>
  </si>
  <si>
    <t xml:space="preserve">final máxima (10/10 para el caso de los cursos individuales y 50/50 para el programa completo). </t>
  </si>
  <si>
    <t>Los triángulos rojos en la esquina de una celda indican que hay un comentario. Estos pueden ser visualizados situando el cursor sobre</t>
  </si>
  <si>
    <t>la celda. Los comentarios indican lo que se comenta arriba, sobre la forma de cálculo de cada promedio.</t>
  </si>
  <si>
    <t>9. Pestañas "Evaluación del CursoX"</t>
  </si>
  <si>
    <t>En ellas se muestra los resultados de la encuesta de satisfacción de cada uno de los cursos.</t>
  </si>
  <si>
    <t>Para actualizar la información, hay que hacer clic derecho sobre un espacio en blanco de la parte superior del gráfico y hacer clic en "Actualizar datos"</t>
  </si>
  <si>
    <t>En la parte inferior se muestra una tabla donde se calcula el porcentaje final de satisfacción.</t>
  </si>
  <si>
    <t>10. Pestaña "Horarios de Actividad"</t>
  </si>
  <si>
    <t>Estos gráficos muestran los niveles de actividad por horas y días, en función del número de registros de actividad</t>
  </si>
  <si>
    <t>en el aula. Sirven para analizar los horarios en los que más acceden al aula virtual y la actividad diaria.</t>
  </si>
  <si>
    <t>Se actulizan haciendo clic derecho en un espacio en blanco de la parte superior del gráfico y luego haciendo</t>
  </si>
  <si>
    <t>clic en "Actualizar datos".</t>
  </si>
  <si>
    <t>Se puede segmentar la información por grupos, haciendo clic en el botón de la esquina superior izquierda del gráfico.</t>
  </si>
  <si>
    <t>Se puede seleccionar varios elementos si se activa la casilla respectiva.</t>
  </si>
  <si>
    <t>Nombre</t>
  </si>
  <si>
    <t>Teléfono</t>
  </si>
  <si>
    <t>Fecha de actualización del reporte</t>
  </si>
  <si>
    <t>2200252381</t>
  </si>
  <si>
    <t>Otto Jhordy Aguinda Alvarado</t>
  </si>
  <si>
    <t>jhoagui2005@gmail.com</t>
  </si>
  <si>
    <t>1</t>
  </si>
  <si>
    <t>1103671952</t>
  </si>
  <si>
    <t>Lorena Paulina Alarcon Padilla</t>
  </si>
  <si>
    <t>xomaraalarcon1@hotmail.com</t>
  </si>
  <si>
    <t>NOTAS SOBRE EL REPORTE</t>
  </si>
  <si>
    <t>2200440200</t>
  </si>
  <si>
    <t>Mireya Beatriz Alvarado  Coquinche</t>
  </si>
  <si>
    <t>Coquinchebeatriz181@gmail.com</t>
  </si>
  <si>
    <t>2</t>
  </si>
  <si>
    <t>2200456552</t>
  </si>
  <si>
    <t>Yushira Tatiana Alvarado Aviles</t>
  </si>
  <si>
    <t>avilestatiana388@gmail.com</t>
  </si>
  <si>
    <t>2200289888</t>
  </si>
  <si>
    <t>Mery Evelin Alvarado Chimbo</t>
  </si>
  <si>
    <t>alvamery2004@gmail.com</t>
  </si>
  <si>
    <t>3</t>
  </si>
  <si>
    <t>2100578851</t>
  </si>
  <si>
    <t>Wilma Alexandra Alvarado Vargas</t>
  </si>
  <si>
    <t>wilmaalvarado90@gmail.com</t>
  </si>
  <si>
    <t>1720951647</t>
  </si>
  <si>
    <t>Mauricio Alexander Alvarez Calderon</t>
  </si>
  <si>
    <t>mauricioalvarezc87@gmail.com</t>
  </si>
  <si>
    <t>1500655350</t>
  </si>
  <si>
    <t>Diana Sayonara Andi Piedra</t>
  </si>
  <si>
    <t>sayoleth@hotmail.com</t>
  </si>
  <si>
    <t>2200096747</t>
  </si>
  <si>
    <t>Nidia Balvina Arevalo Guanutashi</t>
  </si>
  <si>
    <t>nidiabalvina@gmail.com</t>
  </si>
  <si>
    <t>2250035413</t>
  </si>
  <si>
    <t>Eddy Alexis Ávila Maza</t>
  </si>
  <si>
    <t>aviilaedd@gmail.com</t>
  </si>
  <si>
    <t>2250594666</t>
  </si>
  <si>
    <t>ANTONELLA SCARLETT BARRAGÁN LOZANO</t>
  </si>
  <si>
    <t>dayanitalozano2000@gmail.com</t>
  </si>
  <si>
    <t>1204438160</t>
  </si>
  <si>
    <t>Christian Pablo Barzola Vera</t>
  </si>
  <si>
    <t>christianpablobar@hotmail.com</t>
  </si>
  <si>
    <t>MONICA ALEXANDRA Batallas Pabon</t>
  </si>
  <si>
    <t>12345.alec.com@gmail.com</t>
  </si>
  <si>
    <t>2200230676</t>
  </si>
  <si>
    <t>MARCIA JACQUELINE BONILLA YEPEZ</t>
  </si>
  <si>
    <t>marciazoe14@gmail.com</t>
  </si>
  <si>
    <t>1759729583</t>
  </si>
  <si>
    <t>Rober Caicedo</t>
  </si>
  <si>
    <t>robertcaicedo990@gmail.com</t>
  </si>
  <si>
    <t>2101110712</t>
  </si>
  <si>
    <t>Víctor Caiminagua</t>
  </si>
  <si>
    <t>caiminaguaalexander@gmail.com</t>
  </si>
  <si>
    <t>2200229603</t>
  </si>
  <si>
    <t>Bryan Stalin Calero Armijos</t>
  </si>
  <si>
    <t>stalincalero@hotmail.com</t>
  </si>
  <si>
    <t>Laura Elena Castillo Olmedo</t>
  </si>
  <si>
    <t>ladylauracastilloolme0@gmail.com</t>
  </si>
  <si>
    <t>2200351779</t>
  </si>
  <si>
    <t>Robinson armando Cevallos zuña</t>
  </si>
  <si>
    <t>cevallosrovinson@gmail.com</t>
  </si>
  <si>
    <t>2250125487</t>
  </si>
  <si>
    <t>anabel Chica</t>
  </si>
  <si>
    <t>Chicaanabel81@gmail.com</t>
  </si>
  <si>
    <t>2200291199</t>
  </si>
  <si>
    <t>Flor Esther Chimbo shiguango</t>
  </si>
  <si>
    <t>Chimboflor2005@gmail.com</t>
  </si>
  <si>
    <t>2200432405</t>
  </si>
  <si>
    <t>Karen Ñakushka Chimbo Tanguila</t>
  </si>
  <si>
    <t>karen14chimbo@gmail.com</t>
  </si>
  <si>
    <t>2200085328</t>
  </si>
  <si>
    <t>Lorena Cobos</t>
  </si>
  <si>
    <t>lorenitapcobos@hotmail.com</t>
  </si>
  <si>
    <t>Robinson Evaristo Coox Aveiga</t>
  </si>
  <si>
    <t>pintadoviviana787@gmail.com</t>
  </si>
  <si>
    <t>2200443162</t>
  </si>
  <si>
    <t>DANIELA ESTEFANIA CRUZ GARZON</t>
  </si>
  <si>
    <t>danielaestefaniacruz2004@gmail.com</t>
  </si>
  <si>
    <t>2200418321</t>
  </si>
  <si>
    <t>MARCO VINICIO CUEVA PRADO</t>
  </si>
  <si>
    <t>cuevamarco2005@gmail.com</t>
  </si>
  <si>
    <t>5</t>
  </si>
  <si>
    <t>2200397517</t>
  </si>
  <si>
    <t>Darlin Daniel Curipoma Angamarca</t>
  </si>
  <si>
    <t>darlin_curipoma2016@hotmail.com</t>
  </si>
  <si>
    <t>1723471114</t>
  </si>
  <si>
    <t>Viviana Diaz Ordoñez</t>
  </si>
  <si>
    <t>vivipa-ga@hotmail.com</t>
  </si>
  <si>
    <t>2100579248</t>
  </si>
  <si>
    <t>Jessica juliana Elizalde Becerra</t>
  </si>
  <si>
    <t>katyeb1992@gmail.com</t>
  </si>
  <si>
    <t>2250165111</t>
  </si>
  <si>
    <t>Christopher Fernando Erazo Moran</t>
  </si>
  <si>
    <t>christofererazo21@gmail.com</t>
  </si>
  <si>
    <t>2200009047</t>
  </si>
  <si>
    <t>Angela María Espinoza Olmedo</t>
  </si>
  <si>
    <t>aespinoza87_87@hotmail.com</t>
  </si>
  <si>
    <t>2200117428</t>
  </si>
  <si>
    <t>SOLANGE CAROLINA GALARZA NUNEZ</t>
  </si>
  <si>
    <t>scgalarza95@gmail.com</t>
  </si>
  <si>
    <t>2200435457</t>
  </si>
  <si>
    <t>ALLISON NICOLE GALORA LÓPEZ</t>
  </si>
  <si>
    <t>allison2004galora@gmail.com</t>
  </si>
  <si>
    <t>2200256432</t>
  </si>
  <si>
    <t>MÓNICA González</t>
  </si>
  <si>
    <t>2200256432moni@gmail.com</t>
  </si>
  <si>
    <t>SANTIAGO PATRICIO GONZALEZ SANCHEZ</t>
  </si>
  <si>
    <t>santiagogon207@gmail.com</t>
  </si>
  <si>
    <t>2200288930</t>
  </si>
  <si>
    <t>EDER ELVIS GREFA SHIGUANGO</t>
  </si>
  <si>
    <t>edergrefa8@gmail.com</t>
  </si>
  <si>
    <t>2200492326</t>
  </si>
  <si>
    <t>CARLOS LEONARDO GREFA TANGOY</t>
  </si>
  <si>
    <t>leandro22tangoy@gmail.com</t>
  </si>
  <si>
    <t>2200339857</t>
  </si>
  <si>
    <t>JOHEL ROMARIO GREFA TANGUILA</t>
  </si>
  <si>
    <t>johelgrefaromario@gmail.com</t>
  </si>
  <si>
    <t>2200289664</t>
  </si>
  <si>
    <t>Harlyz Samayra Gutiérrez Machoa</t>
  </si>
  <si>
    <t>harlizgu27@gmail.com</t>
  </si>
  <si>
    <t>2200598049</t>
  </si>
  <si>
    <t>Gabriel Jeancarlos Herrera Crow</t>
  </si>
  <si>
    <t>gh2173843@gmail.com</t>
  </si>
  <si>
    <t>2250199326</t>
  </si>
  <si>
    <t>GILMAR STALIN HUATATOCA GREFA</t>
  </si>
  <si>
    <t>huatatocagilmar867@gmail.com</t>
  </si>
  <si>
    <t>2200288161</t>
  </si>
  <si>
    <t>HILBER GEOVANNY HUTATOCA ALVARADO</t>
  </si>
  <si>
    <t>huatatocahilber@gmail.com</t>
  </si>
  <si>
    <t>1600469702</t>
  </si>
  <si>
    <t>Cristian Jairo Kuja Wachapa</t>
  </si>
  <si>
    <t>jairito2009@hotmail.com</t>
  </si>
  <si>
    <t>1208782241</t>
  </si>
  <si>
    <t>Ana Esther Ledesma Briones</t>
  </si>
  <si>
    <t>anaesterledesmabriones@gmail.com</t>
  </si>
  <si>
    <t>1500886096</t>
  </si>
  <si>
    <t>Janeth Licuy</t>
  </si>
  <si>
    <t>janethlicuy@hotmail.com</t>
  </si>
  <si>
    <t>2200400915</t>
  </si>
  <si>
    <t>Melissa Isaura Loaiza Papa</t>
  </si>
  <si>
    <t>melylm1317@gmail.com</t>
  </si>
  <si>
    <t>1301877294</t>
  </si>
  <si>
    <t>José Alfredo Loor Intriag Loor Intriago</t>
  </si>
  <si>
    <t>joseloor1979@htmail.com</t>
  </si>
  <si>
    <t>2200433460</t>
  </si>
  <si>
    <t>Fricson Jhon Marquez Zambrano</t>
  </si>
  <si>
    <t>marquezzambranofricson@gmail.com</t>
  </si>
  <si>
    <t>2200725428</t>
  </si>
  <si>
    <t>MAYRA INES MAZA CHONGO</t>
  </si>
  <si>
    <t>mazamayra16@gmail.com</t>
  </si>
  <si>
    <t>1724054851</t>
  </si>
  <si>
    <t>ALEXANDER MANUEL MERIZALDE TANDAZO</t>
  </si>
  <si>
    <t>amerizalde3@gmail.com</t>
  </si>
  <si>
    <t>KELVIN DAVID MORENO MORENO</t>
  </si>
  <si>
    <t>kelvinmorenojimenez@hotmail.com</t>
  </si>
  <si>
    <t>Paulina Madelen Moreno Moreno</t>
  </si>
  <si>
    <t>pauli_more17@hotmail.com</t>
  </si>
  <si>
    <t>2200084107</t>
  </si>
  <si>
    <t>Cristian Alexander Morocho Parreño</t>
  </si>
  <si>
    <t>cristianalexander93@gmail.com</t>
  </si>
  <si>
    <t>2200279087</t>
  </si>
  <si>
    <t>EVELYN LIZBETH NARVAEZ CHIMBO</t>
  </si>
  <si>
    <t>narvaezevelyn16@gmail.com</t>
  </si>
  <si>
    <t>2200189674</t>
  </si>
  <si>
    <t>Ketty Yomaira Noa Yuge</t>
  </si>
  <si>
    <t>noaketty@gmail.com</t>
  </si>
  <si>
    <t>1500557523</t>
  </si>
  <si>
    <t>Mónica Lorena Ocampo Castillo</t>
  </si>
  <si>
    <t>monica_230485@hotmail.com</t>
  </si>
  <si>
    <t>2250281207</t>
  </si>
  <si>
    <t>NATHALY SILVANA PARREÑO GALORA</t>
  </si>
  <si>
    <t>nathalyparren263@gmail.com</t>
  </si>
  <si>
    <t>220050207-4</t>
  </si>
  <si>
    <t>Andrea Lizbeth Paucar Iza</t>
  </si>
  <si>
    <t>Paucarandrea54@gmail.com</t>
  </si>
  <si>
    <t>2200498406</t>
  </si>
  <si>
    <t>Isabel Berenisce Pereira Cueva</t>
  </si>
  <si>
    <t>isabelpereira.0315@gmail.com</t>
  </si>
  <si>
    <t>2200409809</t>
  </si>
  <si>
    <t>Josselin Adamaris Pomavilla Guaminga</t>
  </si>
  <si>
    <t>pomavilla.josselin2000@gmail.com</t>
  </si>
  <si>
    <t>2200170435</t>
  </si>
  <si>
    <t>JOHN BENIGNO PUCHA HUATATOCA</t>
  </si>
  <si>
    <t>guidotapuy34@gmail.com</t>
  </si>
  <si>
    <t>22200662514</t>
  </si>
  <si>
    <t>JOHHN BENIGNO PUCHA HUATATOCA</t>
  </si>
  <si>
    <t>johnpucha@gmail.com</t>
  </si>
  <si>
    <t>2200538516</t>
  </si>
  <si>
    <t>Nayeli Margarita Quezada Becerra</t>
  </si>
  <si>
    <t>Nquezada8516@gmail.com</t>
  </si>
  <si>
    <t>2200446959</t>
  </si>
  <si>
    <t>Angelo Javier Quinatoa Salinas</t>
  </si>
  <si>
    <t>angeloquinatoa2019@gmail.com</t>
  </si>
  <si>
    <t>2100101241</t>
  </si>
  <si>
    <t>ARCECIO MODESTO RAMIREZ MALDONADO</t>
  </si>
  <si>
    <t>glenda_vasquez21@hotmail.com</t>
  </si>
  <si>
    <t>2200505184</t>
  </si>
  <si>
    <t>Juli Reascos</t>
  </si>
  <si>
    <t>julireascos2003@gmail.com</t>
  </si>
  <si>
    <t>Marcia Verónica Reascos Albán</t>
  </si>
  <si>
    <t>reascosverito@gmail.com</t>
  </si>
  <si>
    <t>4</t>
  </si>
  <si>
    <t>35</t>
  </si>
  <si>
    <t>10</t>
  </si>
  <si>
    <t>VIVIANA JANETH REQUELME LUCIO</t>
  </si>
  <si>
    <t>requelmeviviana01@gmail.com</t>
  </si>
  <si>
    <t>2250140080</t>
  </si>
  <si>
    <t>ERIKA ISABEL REQUELME TURA</t>
  </si>
  <si>
    <t>erikaisabelrequelmetura@gmail.com</t>
  </si>
  <si>
    <t>2200401673</t>
  </si>
  <si>
    <t>Eduardo Rodriguez</t>
  </si>
  <si>
    <t>rodriguez3119a@gmail.com</t>
  </si>
  <si>
    <t>2200055610</t>
  </si>
  <si>
    <t>Yadira Rodriguez Santana</t>
  </si>
  <si>
    <t>yadiprinc8-elizabet@hotmail.es</t>
  </si>
  <si>
    <t>1719091462</t>
  </si>
  <si>
    <t>Verónica Lucía Salazar Moreira</t>
  </si>
  <si>
    <t>veronocasalazar@gmail.com</t>
  </si>
  <si>
    <t>2200156186</t>
  </si>
  <si>
    <t>Yesseña Lilibeth Sánchez Cevallos</t>
  </si>
  <si>
    <t>lilibeth_sc1993@hotmail.com</t>
  </si>
  <si>
    <t>2200114730</t>
  </si>
  <si>
    <t>Jhoendor Adrián Siquihua Chimbo</t>
  </si>
  <si>
    <t>chikisc02@gmail.com</t>
  </si>
  <si>
    <t>2200471130</t>
  </si>
  <si>
    <t>2200051106</t>
  </si>
  <si>
    <t>GÉNESIS MONSERRATE SOLEDISPA BURGOS</t>
  </si>
  <si>
    <t>soledispag@yahoo.es</t>
  </si>
  <si>
    <t>1203660327</t>
  </si>
  <si>
    <t>Mario David Suarez Posligua</t>
  </si>
  <si>
    <t>mario_davidsp@hotmail.com</t>
  </si>
  <si>
    <t>2200214506</t>
  </si>
  <si>
    <t>JHON PEDRO TANGUILA CALAPUCHA</t>
  </si>
  <si>
    <t>pedrotan20@gmail.com</t>
  </si>
  <si>
    <t>2200446736</t>
  </si>
  <si>
    <t>Jazmira Nathaly Tanguila Huatatoca</t>
  </si>
  <si>
    <t>jasmiratanguila@gmail.com</t>
  </si>
  <si>
    <t>1501087843</t>
  </si>
  <si>
    <t>Thalia Alexandra Tanguila Shiguango</t>
  </si>
  <si>
    <t>tanguilathalia93@gmail.com</t>
  </si>
  <si>
    <t>2200097422</t>
  </si>
  <si>
    <t>María Tapay</t>
  </si>
  <si>
    <t>Mariatapay35@gmail.com</t>
  </si>
  <si>
    <t>2200211304</t>
  </si>
  <si>
    <t>JORDY SHERLY TAPUY GREFA</t>
  </si>
  <si>
    <t>jordytapuygrefa@gmail.com</t>
  </si>
  <si>
    <t>1501006769</t>
  </si>
  <si>
    <t>Abigail Patricia Tapuy Grefa</t>
  </si>
  <si>
    <t>abigailtapuy2005@gmail.com</t>
  </si>
  <si>
    <t>150100676</t>
  </si>
  <si>
    <t>1001845898</t>
  </si>
  <si>
    <t>angel cristobal tito limaico</t>
  </si>
  <si>
    <t>angel_tl69@hotmail.com</t>
  </si>
  <si>
    <t>Sandra Aracely Tonato Chanatasig</t>
  </si>
  <si>
    <t>aracelytonato@yahoo.es</t>
  </si>
  <si>
    <t>2100679519</t>
  </si>
  <si>
    <t>Andrea Maribel Torres Silva</t>
  </si>
  <si>
    <t>maribela2394@gmail.com</t>
  </si>
  <si>
    <t>2200386643</t>
  </si>
  <si>
    <t>Kely Tualombo</t>
  </si>
  <si>
    <t>mark.ell@hotmail.es</t>
  </si>
  <si>
    <t>Diana Celeste Urbina Vargas</t>
  </si>
  <si>
    <t>celesteurbina1@hotmail.com</t>
  </si>
  <si>
    <t>2200134811</t>
  </si>
  <si>
    <t>María Eugenia Valarezo Merizalde</t>
  </si>
  <si>
    <t>mary_valarezo19@hotmail.com</t>
  </si>
  <si>
    <t>2200251581</t>
  </si>
  <si>
    <t>Lizbeth Ximena Vargas Andi</t>
  </si>
  <si>
    <t>lizximev@hotmail.com</t>
  </si>
  <si>
    <t>1500701295</t>
  </si>
  <si>
    <t>Dalila Mariela Vargas Garófalo</t>
  </si>
  <si>
    <t>yermi201602@hotmail.com</t>
  </si>
  <si>
    <t>2100693361</t>
  </si>
  <si>
    <t>Jefferson Saúl Vásquez Rosales</t>
  </si>
  <si>
    <t>jeffersonvasquez3@hotmail.com</t>
  </si>
  <si>
    <t>2100564307</t>
  </si>
  <si>
    <t>Fernanda Veloz</t>
  </si>
  <si>
    <t>fernandaveloz2008_1992@yahoo.es</t>
  </si>
  <si>
    <t>2200645790</t>
  </si>
  <si>
    <t>AZOGUE GOMEZ WILLIAN ALREXANDER</t>
  </si>
  <si>
    <t>nicolegeanina2005@gmail.com</t>
  </si>
  <si>
    <t>2200296420</t>
  </si>
  <si>
    <t>NAYELI DAYMARA YUMBO SHIGUANGO</t>
  </si>
  <si>
    <t>daymarayumbo@gmail.com</t>
  </si>
  <si>
    <t>Cédula</t>
  </si>
  <si>
    <t>Dirección de correo</t>
  </si>
  <si>
    <t>COSEDE</t>
  </si>
  <si>
    <t>Grupo</t>
  </si>
  <si>
    <t>Estatus</t>
  </si>
  <si>
    <t>Género</t>
  </si>
  <si>
    <t>Escolaridad</t>
  </si>
  <si>
    <t>Grupo Etáreo</t>
  </si>
  <si>
    <t>Provincia</t>
  </si>
  <si>
    <t>Actividad económica</t>
  </si>
  <si>
    <t>Etnia</t>
  </si>
  <si>
    <t>Cursos Finalizados</t>
  </si>
  <si>
    <t>Edad para GMW</t>
  </si>
  <si>
    <t>Finalizado</t>
  </si>
  <si>
    <t>No finalizado</t>
  </si>
  <si>
    <t>El reporte descargado desde el aula debe pegarse en</t>
  </si>
  <si>
    <t>EVELIN CAROLINA CHAVEZ SOLORZANO</t>
  </si>
  <si>
    <t>jefe.captaciones@cocaltda.fin.ec</t>
  </si>
  <si>
    <t>Apellido(s)</t>
  </si>
  <si>
    <t>Inicial 1</t>
  </si>
  <si>
    <t>Final 1</t>
  </si>
  <si>
    <t>Inicial 2</t>
  </si>
  <si>
    <t>Final 2</t>
  </si>
  <si>
    <t>Inicial 3</t>
  </si>
  <si>
    <t>Final 3</t>
  </si>
  <si>
    <t>Inicial 4</t>
  </si>
  <si>
    <t>Final 4</t>
  </si>
  <si>
    <t>Inicial 5</t>
  </si>
  <si>
    <t>Final 5</t>
  </si>
  <si>
    <t>Inicial 6</t>
  </si>
  <si>
    <t>Final 6</t>
  </si>
  <si>
    <t>Total Inicial</t>
  </si>
  <si>
    <t>Total Final</t>
  </si>
  <si>
    <t>Otto Jhordy</t>
  </si>
  <si>
    <t>Aguinda Alvarado</t>
  </si>
  <si>
    <t>Lorena Paulina</t>
  </si>
  <si>
    <t>Alarcon Padilla</t>
  </si>
  <si>
    <t>Mireya Beatriz</t>
  </si>
  <si>
    <t>Alvarado  Coquinche</t>
  </si>
  <si>
    <t>Yushira Tatiana</t>
  </si>
  <si>
    <t>Alvarado Aviles</t>
  </si>
  <si>
    <t>Mery Evelin</t>
  </si>
  <si>
    <t>Alvarado Chimbo</t>
  </si>
  <si>
    <t>Wilma Alexandra</t>
  </si>
  <si>
    <t>Alvarado Vargas</t>
  </si>
  <si>
    <t>Mauricio Alexander</t>
  </si>
  <si>
    <t>Alvarez Calderon</t>
  </si>
  <si>
    <t>Diana Sayonara</t>
  </si>
  <si>
    <t>Andi Piedra</t>
  </si>
  <si>
    <t>Nidia Balvina</t>
  </si>
  <si>
    <t>Arevalo Guanutashi</t>
  </si>
  <si>
    <t>Eddy Alexis</t>
  </si>
  <si>
    <t>Ávila Maza</t>
  </si>
  <si>
    <t>ANTONELLA SCARLETT</t>
  </si>
  <si>
    <t>BARRAGÁN LOZANO</t>
  </si>
  <si>
    <t>Christian Pablo</t>
  </si>
  <si>
    <t>Barzola Vera</t>
  </si>
  <si>
    <t>MONICA ALEXANDRA</t>
  </si>
  <si>
    <t>Batallas Pabon</t>
  </si>
  <si>
    <t>MARCIA JACQUELINE</t>
  </si>
  <si>
    <t>BONILLA YEPEZ</t>
  </si>
  <si>
    <t>Rober</t>
  </si>
  <si>
    <t>Caicedo</t>
  </si>
  <si>
    <t>Víctor</t>
  </si>
  <si>
    <t>Caiminagua</t>
  </si>
  <si>
    <t>Bryan Stalin</t>
  </si>
  <si>
    <t>Calero Armijos</t>
  </si>
  <si>
    <t>Laura Elena</t>
  </si>
  <si>
    <t>Castillo Olmedo</t>
  </si>
  <si>
    <t>Robinson armando</t>
  </si>
  <si>
    <t>Cevallos zuña</t>
  </si>
  <si>
    <t>EVELIN CAROLINA</t>
  </si>
  <si>
    <t>CHAVEZ SOLORZANO</t>
  </si>
  <si>
    <t>2200100788</t>
  </si>
  <si>
    <t>anabel</t>
  </si>
  <si>
    <t>Chica</t>
  </si>
  <si>
    <t>Flor Esther</t>
  </si>
  <si>
    <t>Chimbo shiguango</t>
  </si>
  <si>
    <t>Karen Ñakushka</t>
  </si>
  <si>
    <t>Chimbo Tanguila</t>
  </si>
  <si>
    <t>Lorena</t>
  </si>
  <si>
    <t>Cobos</t>
  </si>
  <si>
    <t>Robinson Evaristo</t>
  </si>
  <si>
    <t>Coox Aveiga</t>
  </si>
  <si>
    <t>DANIELA ESTEFANIA</t>
  </si>
  <si>
    <t>CRUZ GARZON</t>
  </si>
  <si>
    <t>MARCO VINICIO</t>
  </si>
  <si>
    <t>CUEVA PRADO</t>
  </si>
  <si>
    <t>Darlin Daniel</t>
  </si>
  <si>
    <t>Curipoma Angamarca</t>
  </si>
  <si>
    <t>Viviana</t>
  </si>
  <si>
    <t>Diaz Ordoñez</t>
  </si>
  <si>
    <t>Jessica juliana</t>
  </si>
  <si>
    <t>Elizalde Becerra</t>
  </si>
  <si>
    <t>Christopher Fernando</t>
  </si>
  <si>
    <t>Erazo Moran</t>
  </si>
  <si>
    <t>Angela María</t>
  </si>
  <si>
    <t>Espinoza Olmedo</t>
  </si>
  <si>
    <t>SOLANGE CAROLINA</t>
  </si>
  <si>
    <t>GALARZA NUNEZ</t>
  </si>
  <si>
    <t>ALLISON NICOLE</t>
  </si>
  <si>
    <t>GALORA LÓPEZ</t>
  </si>
  <si>
    <t>MÓNICA</t>
  </si>
  <si>
    <t>González</t>
  </si>
  <si>
    <t>SANTIAGO PATRICIO</t>
  </si>
  <si>
    <t>GONZALEZ SANCHEZ</t>
  </si>
  <si>
    <t>EDER ELVIS</t>
  </si>
  <si>
    <t>GREFA SHIGUANGO</t>
  </si>
  <si>
    <t>CARLOS LEONARDO</t>
  </si>
  <si>
    <t>GREFA TANGOY</t>
  </si>
  <si>
    <t>JOHEL ROMARIO</t>
  </si>
  <si>
    <t>GREFA TANGUILA</t>
  </si>
  <si>
    <t>Harlyz Samayra</t>
  </si>
  <si>
    <t>Gutiérrez Machoa</t>
  </si>
  <si>
    <t>Gabriel Jeancarlos</t>
  </si>
  <si>
    <t>Herrera Crow</t>
  </si>
  <si>
    <t>GILMAR STALIN</t>
  </si>
  <si>
    <t>HUATATOCA GREFA</t>
  </si>
  <si>
    <t>HILBER GEOVANNY</t>
  </si>
  <si>
    <t>HUTATOCA ALVARADO</t>
  </si>
  <si>
    <t>Cristian Jairo</t>
  </si>
  <si>
    <t>Kuja Wachapa</t>
  </si>
  <si>
    <t>Ana Esther</t>
  </si>
  <si>
    <t>Ledesma Briones</t>
  </si>
  <si>
    <t>Janeth</t>
  </si>
  <si>
    <t>Licuy</t>
  </si>
  <si>
    <t>Melissa Isaura</t>
  </si>
  <si>
    <t>Loaiza Papa</t>
  </si>
  <si>
    <t>José Alfredo Loor Intriag</t>
  </si>
  <si>
    <t>Loor Intriago</t>
  </si>
  <si>
    <t>Fricson Jhon</t>
  </si>
  <si>
    <t>Marquez Zambrano</t>
  </si>
  <si>
    <t>MAYRA INES</t>
  </si>
  <si>
    <t>MAZA CHONGO</t>
  </si>
  <si>
    <t>ALEXANDER MANUEL</t>
  </si>
  <si>
    <t>MERIZALDE TANDAZO</t>
  </si>
  <si>
    <t>KELVIN DAVID</t>
  </si>
  <si>
    <t>MORENO MORENO</t>
  </si>
  <si>
    <t>Paulina Madelen</t>
  </si>
  <si>
    <t>Cristian Alexander</t>
  </si>
  <si>
    <t>Morocho Parreño</t>
  </si>
  <si>
    <t>EVELYN LIZBETH</t>
  </si>
  <si>
    <t>NARVAEZ CHIMBO</t>
  </si>
  <si>
    <t>Ketty Yomaira</t>
  </si>
  <si>
    <t>Noa Yuge</t>
  </si>
  <si>
    <t>Mónica Lorena</t>
  </si>
  <si>
    <t>Ocampo Castillo</t>
  </si>
  <si>
    <t>NATHALY SILVANA</t>
  </si>
  <si>
    <t>PARREÑO GALORA</t>
  </si>
  <si>
    <t>Andrea Lizbeth</t>
  </si>
  <si>
    <t>Paucar Iza</t>
  </si>
  <si>
    <t>Isabel Berenisce</t>
  </si>
  <si>
    <t>Pereira Cueva</t>
  </si>
  <si>
    <t>Josselin Adamaris</t>
  </si>
  <si>
    <t>Pomavilla Guaminga</t>
  </si>
  <si>
    <t>JOHHN BENIGNO</t>
  </si>
  <si>
    <t>PUCHA HUATATOCA</t>
  </si>
  <si>
    <t>JOHN BENIGNO</t>
  </si>
  <si>
    <t>Nayeli Margarita</t>
  </si>
  <si>
    <t>Quezada Becerra</t>
  </si>
  <si>
    <t>Angelo Javier</t>
  </si>
  <si>
    <t>Quinatoa Salinas</t>
  </si>
  <si>
    <t>ARCECIO MODESTO</t>
  </si>
  <si>
    <t>RAMIREZ MALDONADO</t>
  </si>
  <si>
    <t>Juli</t>
  </si>
  <si>
    <t>Reascos</t>
  </si>
  <si>
    <t>Marcia Verónica</t>
  </si>
  <si>
    <t>Reascos Albán</t>
  </si>
  <si>
    <t>VIVIANA JANETH</t>
  </si>
  <si>
    <t>REQUELME LUCIO</t>
  </si>
  <si>
    <t>ERIKA ISABEL</t>
  </si>
  <si>
    <t>REQUELME TURA</t>
  </si>
  <si>
    <t>Eduardo</t>
  </si>
  <si>
    <t>Rodriguez</t>
  </si>
  <si>
    <t>Yadira</t>
  </si>
  <si>
    <t>Rodriguez Santana</t>
  </si>
  <si>
    <t>Verónica Lucía</t>
  </si>
  <si>
    <t>Salazar Moreira</t>
  </si>
  <si>
    <t>Yesseña Lilibeth</t>
  </si>
  <si>
    <t>Sánchez Cevallos</t>
  </si>
  <si>
    <t>Jhoendor Adrián</t>
  </si>
  <si>
    <t>Siquihua Chimbo</t>
  </si>
  <si>
    <t>GÉNESIS MONSERRATE</t>
  </si>
  <si>
    <t>SOLEDISPA BURGOS</t>
  </si>
  <si>
    <t>Mario David</t>
  </si>
  <si>
    <t>Suarez Posligua</t>
  </si>
  <si>
    <t>JHON PEDRO</t>
  </si>
  <si>
    <t>TANGUILA CALAPUCHA</t>
  </si>
  <si>
    <t>Jazmira Nathaly</t>
  </si>
  <si>
    <t>Tanguila Huatatoca</t>
  </si>
  <si>
    <t>Thalia Alexandra</t>
  </si>
  <si>
    <t>Tanguila Shiguango</t>
  </si>
  <si>
    <t>María</t>
  </si>
  <si>
    <t>Tapay</t>
  </si>
  <si>
    <t>Abigail Patricia</t>
  </si>
  <si>
    <t>Tapuy Grefa</t>
  </si>
  <si>
    <t>JORDY SHERLY</t>
  </si>
  <si>
    <t>angel cristobal</t>
  </si>
  <si>
    <t>tito limaico</t>
  </si>
  <si>
    <t>Sandra Aracely</t>
  </si>
  <si>
    <t>Tonato Chanatasig</t>
  </si>
  <si>
    <t>Andrea Maribel</t>
  </si>
  <si>
    <t>Torres Silva</t>
  </si>
  <si>
    <t>Kely</t>
  </si>
  <si>
    <t>Tualombo</t>
  </si>
  <si>
    <t>Diana Celeste</t>
  </si>
  <si>
    <t>Urbina Vargas</t>
  </si>
  <si>
    <t>María Eugenia</t>
  </si>
  <si>
    <t>Valarezo Merizalde</t>
  </si>
  <si>
    <t>Lizbeth Ximena</t>
  </si>
  <si>
    <t>Vargas Andi</t>
  </si>
  <si>
    <t>Dalila Mariela</t>
  </si>
  <si>
    <t>Vargas Garófalo</t>
  </si>
  <si>
    <t>Jefferson Saúl</t>
  </si>
  <si>
    <t>Vásquez Rosales</t>
  </si>
  <si>
    <t>Fernanda</t>
  </si>
  <si>
    <t>Veloz</t>
  </si>
  <si>
    <t>AZOGUE GOMEZ</t>
  </si>
  <si>
    <t>WILLIAN ALREXANDER</t>
  </si>
  <si>
    <t>NAYELI DAYMARA</t>
  </si>
  <si>
    <t>YUMBO SHIGUANGO</t>
  </si>
  <si>
    <t>No</t>
  </si>
  <si>
    <t>Masculino</t>
  </si>
  <si>
    <t>25</t>
  </si>
  <si>
    <t>Orellana</t>
  </si>
  <si>
    <t>Otras actividades de servicios</t>
  </si>
  <si>
    <t>De una nacionalidad o pueblo indígena</t>
  </si>
  <si>
    <t>Femenino</t>
  </si>
  <si>
    <t>9</t>
  </si>
  <si>
    <t>Estudiante</t>
  </si>
  <si>
    <t>29</t>
  </si>
  <si>
    <t>Empleado Público (en relación de dependencia)</t>
  </si>
  <si>
    <t>Mestizo/a</t>
  </si>
  <si>
    <t>12</t>
  </si>
  <si>
    <t>6</t>
  </si>
  <si>
    <t>14</t>
  </si>
  <si>
    <t>Empleado Privado (solamente si trabajas en relación de dependencia)</t>
  </si>
  <si>
    <t>Ama de Casa</t>
  </si>
  <si>
    <t>28</t>
  </si>
  <si>
    <t>20</t>
  </si>
  <si>
    <t>Otro/a</t>
  </si>
  <si>
    <t>7</t>
  </si>
  <si>
    <t>11</t>
  </si>
  <si>
    <t>Mulato/a</t>
  </si>
  <si>
    <t>Sucumbíos</t>
  </si>
  <si>
    <t>21</t>
  </si>
  <si>
    <t>31</t>
  </si>
  <si>
    <t>23</t>
  </si>
  <si>
    <t>8</t>
  </si>
  <si>
    <t>26</t>
  </si>
  <si>
    <t>24</t>
  </si>
  <si>
    <t>30</t>
  </si>
  <si>
    <t>Actividades de servicios administrativos y de apoyo</t>
  </si>
  <si>
    <t>18</t>
  </si>
  <si>
    <t>15</t>
  </si>
  <si>
    <t>19</t>
  </si>
  <si>
    <t>El Oro</t>
  </si>
  <si>
    <t>Industrias manufactureras</t>
  </si>
  <si>
    <t>Cholo/a</t>
  </si>
  <si>
    <t>27</t>
  </si>
  <si>
    <t>17</t>
  </si>
  <si>
    <t>22</t>
  </si>
  <si>
    <t>n/a</t>
  </si>
  <si>
    <t>Menores de edad</t>
  </si>
  <si>
    <t>Hasta 12 años</t>
  </si>
  <si>
    <t>Entre 18 y 29 años</t>
  </si>
  <si>
    <t>Entre 13 y 18 años</t>
  </si>
  <si>
    <t>Entre 30 y 39 años</t>
  </si>
  <si>
    <t>Entre 19 y 29 años</t>
  </si>
  <si>
    <t>30 años o mayor</t>
  </si>
  <si>
    <t>Primaria</t>
  </si>
  <si>
    <t>Secundaria</t>
  </si>
  <si>
    <t>Formación intermedia (técnica - tecnológica)</t>
  </si>
  <si>
    <t>Universitaria</t>
  </si>
  <si>
    <t>Postgrado</t>
  </si>
  <si>
    <t>Actualizado al:</t>
  </si>
  <si>
    <t>Estatus y Porcentaje de Avance</t>
  </si>
  <si>
    <t>Estatus y Número de Participantes</t>
  </si>
  <si>
    <t>Global - Por Participante</t>
  </si>
  <si>
    <t>Global - Por Estatus de Avance</t>
  </si>
  <si>
    <t>Global - Por Sexo</t>
  </si>
  <si>
    <t>Global - Por Nivel de Instrucción</t>
  </si>
  <si>
    <t>Global - Por Rango de Edad</t>
  </si>
  <si>
    <t>Global - Por Provincia de Domucilio</t>
  </si>
  <si>
    <t>Global - Por Autodefinición Étnica</t>
  </si>
  <si>
    <t>Global - Por Actividad Económica del Sujeto</t>
  </si>
  <si>
    <t>Por curso</t>
  </si>
  <si>
    <t>Sexo</t>
  </si>
  <si>
    <t>All</t>
  </si>
  <si>
    <t>% de Avance</t>
  </si>
  <si>
    <t>Participantes</t>
  </si>
  <si>
    <t>Porcentaje</t>
  </si>
  <si>
    <t>% del Grupo</t>
  </si>
  <si>
    <t>% del Total</t>
  </si>
  <si>
    <t>Instrucción</t>
  </si>
  <si>
    <t>Rango de Edad</t>
  </si>
  <si>
    <t>Sin Actividad</t>
  </si>
  <si>
    <t>%</t>
  </si>
  <si>
    <t>En Curso</t>
  </si>
  <si>
    <t>Sin actividad</t>
  </si>
  <si>
    <t>Curso 1</t>
  </si>
  <si>
    <t>Total El Oro</t>
  </si>
  <si>
    <t>Total Cholo/a</t>
  </si>
  <si>
    <t>Curso 2</t>
  </si>
  <si>
    <t>Total n/a</t>
  </si>
  <si>
    <t>Total Actividades de servicios administrativos y de apoyo</t>
  </si>
  <si>
    <t>Curso 3</t>
  </si>
  <si>
    <t>Total general</t>
  </si>
  <si>
    <t>Total Femenino</t>
  </si>
  <si>
    <t>Total De una nacionalidad o pueblo indígena</t>
  </si>
  <si>
    <t>Curso 4</t>
  </si>
  <si>
    <t>Curso 5</t>
  </si>
  <si>
    <t>Total Primaria</t>
  </si>
  <si>
    <t>Total Ama de Casa</t>
  </si>
  <si>
    <t>Curso 6</t>
  </si>
  <si>
    <r>
      <rPr>
        <b/>
        <sz val="12"/>
        <color rgb="FF000000"/>
        <rFont val="Calibri"/>
        <family val="2"/>
      </rPr>
      <t xml:space="preserve">NOTA: </t>
    </r>
    <r>
      <rPr>
        <sz val="12"/>
        <color rgb="FF000000"/>
        <rFont val="Calibri"/>
        <family val="2"/>
      </rPr>
      <t xml:space="preserve">las variables muestran "n/a" cuando el </t>
    </r>
  </si>
  <si>
    <t>Total Entre 18 y 29 años</t>
  </si>
  <si>
    <t>Global</t>
  </si>
  <si>
    <t>participante no ha llenado todavía el formulario</t>
  </si>
  <si>
    <t>Total Masculino</t>
  </si>
  <si>
    <t>Total Mestizo/a</t>
  </si>
  <si>
    <t>de datos personales (Queremos Conocerte) o</t>
  </si>
  <si>
    <t>Total Formación intermedia (técnica - tecnológica)</t>
  </si>
  <si>
    <t>Total Orellana</t>
  </si>
  <si>
    <t>Total Empleado Privado (solamente si trabajas en relación de dependencia)</t>
  </si>
  <si>
    <t>cuando se trata de una variable incluida</t>
  </si>
  <si>
    <t>Total Mulato/a</t>
  </si>
  <si>
    <t>luego de que ese participante llenó el formulario</t>
  </si>
  <si>
    <t>Total Entre 30 y 39 años</t>
  </si>
  <si>
    <t>Total Sucumbíos</t>
  </si>
  <si>
    <t>Total Secundaria</t>
  </si>
  <si>
    <t>Total Menores de edad</t>
  </si>
  <si>
    <t>Total Empleado Público (en relación de dependencia)</t>
  </si>
  <si>
    <t>Total Otro/a</t>
  </si>
  <si>
    <t>Total Estudiante</t>
  </si>
  <si>
    <t>Total Universitaria</t>
  </si>
  <si>
    <t>Total Industrias manufactureras</t>
  </si>
  <si>
    <t>(en blanco)</t>
  </si>
  <si>
    <t>Total Postgrado</t>
  </si>
  <si>
    <t>202246906</t>
  </si>
  <si>
    <t>Total Otras actividades de servicios</t>
  </si>
  <si>
    <t>706732773</t>
  </si>
  <si>
    <t>956479737</t>
  </si>
  <si>
    <t>605185958</t>
  </si>
  <si>
    <t>401958632</t>
  </si>
  <si>
    <t>706497435</t>
  </si>
  <si>
    <t>929875680</t>
  </si>
  <si>
    <t>502663909</t>
  </si>
  <si>
    <t>202563631</t>
  </si>
  <si>
    <t>605237247</t>
  </si>
  <si>
    <t>Finalización de al menos un curso</t>
  </si>
  <si>
    <t>Por Sexo</t>
  </si>
  <si>
    <t>Por Nivel de Instrucción</t>
  </si>
  <si>
    <t>Por Rango de Edad</t>
  </si>
  <si>
    <t>Por Provincia de Domucilio</t>
  </si>
  <si>
    <t>Por Autodefinición Étnica</t>
  </si>
  <si>
    <t>Por Actividad Económica del Sujeto</t>
  </si>
  <si>
    <t xml:space="preserve">Las variables muestran "n/a" cuando el </t>
  </si>
  <si>
    <t xml:space="preserve">La columna "% del grupo" indica la participación </t>
  </si>
  <si>
    <t>porcentual dentro de la categoría o variable;</t>
  </si>
  <si>
    <t xml:space="preserve">el "% del total" es la participación porcentual </t>
  </si>
  <si>
    <t>sobre el total de participantes en el aula.</t>
  </si>
  <si>
    <t>Cantidad de cursos finalizados</t>
  </si>
  <si>
    <t>No se refiere al número del curso (por ejemplo</t>
  </si>
  <si>
    <t>1 - Ahorro), sino a cuántos cursos han completado</t>
  </si>
  <si>
    <t>los participantes / cuántos han finalizado 1 curso,</t>
  </si>
  <si>
    <t>2 cursos, etc.</t>
  </si>
  <si>
    <t xml:space="preserve">0 cursos finalizados quiere decir que han avanzado </t>
  </si>
  <si>
    <t>algo en el programa o que todavía no han ingresado</t>
  </si>
  <si>
    <t>al aula.</t>
  </si>
  <si>
    <t>Curso 1 - Por Participante</t>
  </si>
  <si>
    <t>Curso 1 - Por Estatus de Avance</t>
  </si>
  <si>
    <t>Curso 1 - Por  Sexo</t>
  </si>
  <si>
    <t>Curso 1 - Por Nivel de Instrucción</t>
  </si>
  <si>
    <t>Curso 1 - Por Rango de Edad</t>
  </si>
  <si>
    <t>Curso 1 - Por Provincia de Domucilio</t>
  </si>
  <si>
    <t>Curso 1 - Por Autodefinición Étnica</t>
  </si>
  <si>
    <t>Curso 1 - Por Actividad Económica del Sujeto</t>
  </si>
  <si>
    <t>Curso 2 - Por Participante</t>
  </si>
  <si>
    <t>Curso 2 - Por Estatus de Avance</t>
  </si>
  <si>
    <t>Curso 2 - Por Sexo</t>
  </si>
  <si>
    <t>Curso 2 - Por Nivel de Instrucción</t>
  </si>
  <si>
    <t>Curso 2 - Por Rango de Edad</t>
  </si>
  <si>
    <t>Curso 2 - Por Provincia de Domucilio</t>
  </si>
  <si>
    <t>Curso 2 - Por Autodefinición Étnica</t>
  </si>
  <si>
    <t>Curso 2 - Por Actividad Económica del Sujeto</t>
  </si>
  <si>
    <t>Curso 3 - Por Participante</t>
  </si>
  <si>
    <t>Curso 3 - Por Estatus de Avance</t>
  </si>
  <si>
    <t>Curso 3 - Por Sexo</t>
  </si>
  <si>
    <t>Curso 3 - Por Nivel de Instrucción</t>
  </si>
  <si>
    <t>Curso 3 - Por Rango de Edad</t>
  </si>
  <si>
    <t>Curso 3 - Por Provincia de Domucilio</t>
  </si>
  <si>
    <t>Curso 3 - Por Autodefinición Étnica</t>
  </si>
  <si>
    <t>Curso 3 - Por Actividad Económica del Sujeto</t>
  </si>
  <si>
    <t>Curso 4 - Por Participante</t>
  </si>
  <si>
    <t>Curso 4 - Por Estatus de Avance</t>
  </si>
  <si>
    <t>Curso 4 - Por Sexo</t>
  </si>
  <si>
    <t>Curso 4 - Por Nivel de Instrucción</t>
  </si>
  <si>
    <t>Curso 4 - Por Rango de Edad</t>
  </si>
  <si>
    <t>Curso 4 - Por Provincia de Domucilio</t>
  </si>
  <si>
    <t>Curso 4 - Por Autodefinición Étnica</t>
  </si>
  <si>
    <t>Curso 4 - Por Actividad Económica del Sujeto</t>
  </si>
  <si>
    <t>Curso 5 - Por Participante</t>
  </si>
  <si>
    <t>Curso 5 - Por Estatus de Avance</t>
  </si>
  <si>
    <t>Curso 5 - Por Sexo</t>
  </si>
  <si>
    <t>Curso 5 - Por Nivel de Instrucción</t>
  </si>
  <si>
    <t>Curso 5 - Por Rango de Edad</t>
  </si>
  <si>
    <t>Curso 5 - Por Provincia de Domucilio</t>
  </si>
  <si>
    <t>Curso 5 - Por Autodefinición Étnica</t>
  </si>
  <si>
    <t>Curso 5 - Por Actividad Económica del Sujeto</t>
  </si>
  <si>
    <t>ç</t>
  </si>
  <si>
    <t>Curso 6 - Por Participante</t>
  </si>
  <si>
    <t>Curso 6 - Por Estatus de Avance</t>
  </si>
  <si>
    <t>Curso 6 - Por Sexo</t>
  </si>
  <si>
    <t>Curso 6 - Por Nivel de Instrucción</t>
  </si>
  <si>
    <t>Curso 6 - Por Rango de Edad</t>
  </si>
  <si>
    <t>Curso 6 - Por Provincia de Domucilio</t>
  </si>
  <si>
    <t>Curso 6 - Por Autodefinición Étnica</t>
  </si>
  <si>
    <t>Curso 6 - Por Actividad Económica del Sujeto</t>
  </si>
  <si>
    <t>Reporte para el GMW - por Rango de Edad y Sexo</t>
  </si>
  <si>
    <t>Solamente estudiantes capacitados (que finalizaron el curso)</t>
  </si>
  <si>
    <t>Total 30 años o mayor</t>
  </si>
  <si>
    <t>Total Entre 13 y 18 años</t>
  </si>
  <si>
    <t>Total Entre 19 y 29 años</t>
  </si>
  <si>
    <t>Total Hasta 12 años</t>
  </si>
  <si>
    <t>Calificaciones</t>
  </si>
  <si>
    <t>Por Participante, Género, Nivel de Escolaridad y Grupo Etáreo</t>
  </si>
  <si>
    <t>Calificaciones promedio</t>
  </si>
  <si>
    <t>Indice de variación enlas calificaciones</t>
  </si>
  <si>
    <t>Nota: Las calificaciones marcadas como cero pueden ser evaluaciones no realizadas así que no se consideran para este cálculo</t>
  </si>
  <si>
    <t>Nivel de Satisfacción</t>
  </si>
  <si>
    <t>Calificación</t>
  </si>
  <si>
    <t>Satisfacción equivalente</t>
  </si>
  <si>
    <t>Cantidad de Votos</t>
  </si>
  <si>
    <t>Total</t>
  </si>
  <si>
    <t>Comentarios</t>
  </si>
  <si>
    <t>Curso</t>
  </si>
  <si>
    <t>MUY PRACTICO</t>
  </si>
  <si>
    <t>Este curso me apareció muy útil para seguir mejorando mis conocimientos y a la vez poner en practica  a las áreas de   Técnica en la contabilidad bancaria.</t>
  </si>
  <si>
    <t>divertido</t>
  </si>
  <si>
    <t>Muy bien</t>
  </si>
  <si>
    <t>Me pareció muy bueno el curso para poder aprender ahorrar y poder guardar la plata</t>
  </si>
  <si>
    <t>las columnas A a  F exclusivamente.</t>
  </si>
  <si>
    <t>muy interesante porque aprendemos cosas nuevas</t>
  </si>
  <si>
    <t>La columna G es para indicar el curso al que se refiere</t>
  </si>
  <si>
    <t>Pues me parece genial porque aprendí mas sobre ahorrar el dinero.</t>
  </si>
  <si>
    <t>la data, en caso de que se lo considere necesario.</t>
  </si>
  <si>
    <t>En mi opinión este curso nos ayuda a comprender lo necesario que es ahorrar y tener metas que nos ayudara en el desarrollo de nuestro vida.</t>
  </si>
  <si>
    <t>ecxelente</t>
  </si>
  <si>
    <t>ME PARECE MUY INTERESANTE Y LOS VIDEOS MUY ANIMADOS Y ECXELENTES</t>
  </si>
  <si>
    <t>Me parece interesante me da ideas nuevas, como ahorrar el dinero, difinir mis metas y cumplir mis sueños</t>
  </si>
  <si>
    <t>No da a conocer de como debemos llevar un ahorro y para que nos sirve ahorrar</t>
  </si>
  <si>
    <t>13</t>
  </si>
  <si>
    <t>EXCELENTE</t>
  </si>
  <si>
    <t>Bueno la verdad si me encanto mucho por que aprendí cosas q no sabia y ya estoy aprendiendo bastante en este curso. Gracias.</t>
  </si>
  <si>
    <t>facil</t>
  </si>
  <si>
    <t>16</t>
  </si>
  <si>
    <t>que nos enseñas a horrar y cumplir metas</t>
  </si>
  <si>
    <t>Muy bueno porque nos enseña como ahorrar</t>
  </si>
  <si>
    <t>SI ESTUVO BONITO SOLO QUE HUBIERA SIDO MEJOR SI NOS PONIAN MEJOR O MAYOR COSAS O IMAGENES PARA ENTENDER MUCHO MAS.</t>
  </si>
  <si>
    <t>El curso me pareció muy entendible y dinámico.</t>
  </si>
  <si>
    <t>Me pareció algo intenso algo nuevo para mi ya que nos sirve para ahorrar dinero fácilmente</t>
  </si>
  <si>
    <t>Mi opinión   personal   para  mi me pareció interesante   por que de ahí  nos aprendemos  algo más  con es la educación  financiera</t>
  </si>
  <si>
    <t>Excelente</t>
  </si>
  <si>
    <t>que puedo ahorrar  hasta el tiempo que yo quiera y con mi ahorros puedo cumplir mis sueños  gracias</t>
  </si>
  <si>
    <t>MUY  BIEN</t>
  </si>
  <si>
    <t>ECXELENTE</t>
  </si>
  <si>
    <t>Muy bien aprendí lo importante de ahorrar y no malgastar el dinero q nos servirá a futuro</t>
  </si>
  <si>
    <t>DIVERTIDO</t>
  </si>
  <si>
    <t>Es muy interesante ya que nos ayuda a tener conocimientos de como debemos hacer para ahorrar y evitar gastos innecesarios.</t>
  </si>
  <si>
    <t>32</t>
  </si>
  <si>
    <t>me parecio bien el curso muy interesante fui a prendiendo algo y bueno solo que no conocia bien lo que significaba poliza estaba confusa por que dos de esa respuestas me parecian bien</t>
  </si>
  <si>
    <t>33</t>
  </si>
  <si>
    <t>Me parece interesante aprovechar estos tipos de cursos virtuales, puesto que enseñan de manera correcta cada fase de administración financiera.</t>
  </si>
  <si>
    <t>34</t>
  </si>
  <si>
    <t>Me pareció un curso muy interesante muy enriquecedor para aprender a como manejar nuestros ahorros para cumplir metas a futuro.</t>
  </si>
  <si>
    <t>36</t>
  </si>
  <si>
    <t>muy bien</t>
  </si>
  <si>
    <t>37</t>
  </si>
  <si>
    <t>Me parecio muy bien me senti felíz porque aprendi como de ahorrar y alcanzar mi meta</t>
  </si>
  <si>
    <t>38</t>
  </si>
  <si>
    <t>39</t>
  </si>
  <si>
    <t>Muy interesante</t>
  </si>
  <si>
    <t>40</t>
  </si>
  <si>
    <t>ME PARECIO MUY INTERESANTE YA QUE NOS AYUDA CON CONOCIMIENTOS PREVIOS SOBRE EL AHORRO</t>
  </si>
  <si>
    <t>41</t>
  </si>
  <si>
    <t>Es muy genial aver  tenido la oportunidad de realizar este curso, ya que gracias a ello pude mejorar en mi meta en todo los aspectos</t>
  </si>
  <si>
    <t>42</t>
  </si>
  <si>
    <t>Muy interesante es el curso porque comprendí que es el ahorro</t>
  </si>
  <si>
    <t>43</t>
  </si>
  <si>
    <t>Es una información completa y nos lleno de conocimientos sobre cómo administrar nuestro dinero excelente.</t>
  </si>
  <si>
    <t>44</t>
  </si>
  <si>
    <t>ESTE CURSO ES DE LO MEJOR Y  MUY PRACTICO</t>
  </si>
  <si>
    <t>La clase es todo excelente  por que ahí habla de todo lo que quiero saber   y  me deja una experiencia</t>
  </si>
  <si>
    <t>Interesante el curso</t>
  </si>
  <si>
    <t>que nos ayudan a controlar nuestro ingreso y gasto y aprender sobre el ahorros</t>
  </si>
  <si>
    <t>Me pareció muy bueno ya que nos ayuda a manejar bien nuestro presupuesto  familiar y a incrementar nuestros ahorros.</t>
  </si>
  <si>
    <t>Me gusto el curso me enseño mas a saber sobre las cuentas en como ahorrar o inventir mis ingresos,los videos estaban bien me f¿gusto verlo se los entiende bien</t>
  </si>
  <si>
    <t>Es muy importante planificar en el hogar con la familia y poder reconocer los gastos básicos y opcionales, evitando gastos innecesarios.</t>
  </si>
  <si>
    <t>Es bastante bueno para poder ahorrar dinero y disminuir gastos innecesarios</t>
  </si>
  <si>
    <t>Nos pareció muy bueno ya que te ayuda a seguir mejorando en el manejo de tus  ingresos y gastos</t>
  </si>
  <si>
    <t>Me apareció muy excelente el curso  para asi adquirir mas conocimientos.</t>
  </si>
  <si>
    <t>Fue de mucha ayuda para mi educación financiera</t>
  </si>
  <si>
    <t>CASI BIEN SOLO QUE HAN AGREGADO MUCHOS VIDEOS Y ESO MAS NOS ESTRESA</t>
  </si>
  <si>
    <t>DE LO MEJOR</t>
  </si>
  <si>
    <t>Pues digamos que si aprendí muchas cosas que no sabia....</t>
  </si>
  <si>
    <t>Seguir guiandone de como podemos invertir o ahorrar en familia y asi llevar bien niestro dinero</t>
  </si>
  <si>
    <t>ESTUPENDO</t>
  </si>
  <si>
    <t>MUY FACIL</t>
  </si>
  <si>
    <t>MUYH FACIL</t>
  </si>
  <si>
    <t>Algo nerviosa no tenía idea que era sobre ahorar</t>
  </si>
  <si>
    <t>Excelente explicación para no gastar más de lo que se gana y mucho menos gastar en cosas innecesarias</t>
  </si>
  <si>
    <t>Nos ensena a planificar que debemos hacer con el ingreso que nos dan</t>
  </si>
  <si>
    <t>Excelente curso</t>
  </si>
  <si>
    <t>Excelente la  plataforma</t>
  </si>
  <si>
    <t>Excelente curso enseña mucho sobre el ingreso y gastos.</t>
  </si>
  <si>
    <t>Esta muy bueno y ayuda bastante en la vida diaria</t>
  </si>
  <si>
    <t>Me parece interesante nos ayuda aprender como ahorrar y enseñar a la familia que comiencen ahorrar</t>
  </si>
  <si>
    <t>espectacular</t>
  </si>
  <si>
    <t>faciles</t>
  </si>
  <si>
    <t>Me parecio contenta y feliz por dar a conocer sobre como ahorrar y ganar mi meta</t>
  </si>
  <si>
    <t>MUY BIEN</t>
  </si>
  <si>
    <t>Nos hace conocer mas sobre los créditos y los problemas que hay cuando no se paga puntual. Y tener una buena inversión</t>
  </si>
  <si>
    <t>Me gusto clases  x q me deja conocimientos para el futuro</t>
  </si>
  <si>
    <t>De gran ayuda</t>
  </si>
  <si>
    <t>Buen curso</t>
  </si>
  <si>
    <t>FACIL</t>
  </si>
  <si>
    <t>Muy bueno el curso y se aprende mas</t>
  </si>
  <si>
    <t>Muy bueno el curso</t>
  </si>
  <si>
    <t>Bueno fue un poco complicado pero fue bien aprendí muchas cosas...</t>
  </si>
  <si>
    <t>Es de mucha ayuda para tener una idea cuando puedo realizar un crédito y como invertir para generar ganancias</t>
  </si>
  <si>
    <t>que debemos haser mucho deudamiento si  no incrementar nuestro a horros algo asi</t>
  </si>
  <si>
    <t>estuvo muy bueno el curso</t>
  </si>
  <si>
    <t>Me muy felíz por dar a conocer sobre todos de ls cumplimientos</t>
  </si>
  <si>
    <t>MUY INTERESANTE EL CURSO</t>
  </si>
  <si>
    <t>Es imprescindible poder tener el conocimiento de endeudamiento personal, y así planificar de manera correcta futuros planes crediticios</t>
  </si>
  <si>
    <t>Muy importante así se tiene más conocimiento antes de generar un crédito</t>
  </si>
  <si>
    <t>EXITO</t>
  </si>
  <si>
    <t>Me pareció  bueno me puse nerviosa por que no sabia lo que es el endeudamiento</t>
  </si>
  <si>
    <t>mas o menos</t>
  </si>
  <si>
    <t>El curso me parecio muy interesante ya que aprendi el proceso de un credito.</t>
  </si>
  <si>
    <t>Nos enseña a ser responsables y no dejarnos endeudar</t>
  </si>
  <si>
    <t>Me apareció excelente el curso y asi adquirir nuevos conocimientos.</t>
  </si>
  <si>
    <t>Aprendí a como poder ser acreedor a un crédito</t>
  </si>
  <si>
    <t>Me parecio muy buen curso ya que se aprende a manejar un credito y su debido procedimiento.</t>
  </si>
  <si>
    <t>Pues es muy interesante enseña mucho sobre el crédito.</t>
  </si>
  <si>
    <t>me parecio perfecto ya que llegue a conocer mas sobre el credito y me intereso mucho de que se y traba</t>
  </si>
  <si>
    <t>MUY  PRACTICO</t>
  </si>
  <si>
    <t>Me sirvió de mucha ayuda para tener conocimientos hacerca de los productos y servicios.</t>
  </si>
  <si>
    <t>Nos da a conocer sobre lo que tenemos que hacer al momento de retirar el dinero en los bancos adelante de los financieros que nos atendió</t>
  </si>
  <si>
    <t>Me ayudó bastante en mi ámbito Financiero</t>
  </si>
  <si>
    <t>Me fue genial</t>
  </si>
  <si>
    <t>Buenas tardes el curso fue interesante está vez pude aprender y conocer sobre los recursos financieros</t>
  </si>
  <si>
    <t>Muy bueno el Curso Financiero para poder aprender mas</t>
  </si>
  <si>
    <t>Interesante el tema</t>
  </si>
  <si>
    <t>Muy bien aprender mas con los tipos de ahorro y como llevarlos de manera segura</t>
  </si>
  <si>
    <t>Muy importante el curso nos ayuda a meter más conocimiento sobre las cooperativas</t>
  </si>
  <si>
    <t>Excelente información ya que no tenía ningún conocimiento de educación financiera</t>
  </si>
  <si>
    <t>Nos ayuda a la producción
 que nosotros pongamos</t>
  </si>
  <si>
    <t>este curso me parecio bien me intereso y respondi correctamente y comprnedi el tema</t>
  </si>
  <si>
    <t>MUY  CHEVERE</t>
  </si>
  <si>
    <t>Si me gusto pero que casi no entendí</t>
  </si>
  <si>
    <t>excelente</t>
  </si>
  <si>
    <t>bien nos ayuda a tener habilidades y conocimiento  a los recurso de los demas o uno mismo</t>
  </si>
  <si>
    <t>Me parese una excelente ayuda ya q nos enseña muchas cosas sigan progresando</t>
  </si>
  <si>
    <t>PRACTICO</t>
  </si>
  <si>
    <t>Pues excelente reconocí todos los interés que estaba programado en las preguntas</t>
  </si>
  <si>
    <t>ESPECTACULAR</t>
  </si>
  <si>
    <t>Muchas gracias por las explicaciones.</t>
  </si>
  <si>
    <t>El curso es muy bueno enseña temas financieros bien resumidos.</t>
  </si>
  <si>
    <t>en este curso me fue muy bien por que aprendí sobre las instituciones financieras y del dinero en efectivo</t>
  </si>
  <si>
    <t>Muy bien , genial</t>
  </si>
  <si>
    <t>Me parecio muy buena ya que nos brindan conocimiento hacer de como funciona y cual es el proceso.</t>
  </si>
  <si>
    <t>Interesante este módulo</t>
  </si>
  <si>
    <t>Muy buena</t>
  </si>
  <si>
    <t>Excelente la clase de hoy aprendí lo básico y me gusta.</t>
  </si>
  <si>
    <t>pues me parecio bien me gusto el videoy a conocer mas sobre que se trataba</t>
  </si>
  <si>
    <t>Que nos va guiando de todas formas y de aprender de como se va sustituyendo</t>
  </si>
  <si>
    <t>Fue excelente  la clase</t>
  </si>
  <si>
    <t>A mi parecer es muy bueno ya que nos brinda conocimientos previos para ponerlos en práctica en nuestra vida diaria.</t>
  </si>
  <si>
    <t>Pues algo nuevo por que no sabia lo que significaba la pregunta</t>
  </si>
  <si>
    <t>Nos da a conocer sobre las obligaciones que tenemos que tener si somos socios de una cooperativa de ahorro y crédito y nos enseña como trabaja la cooperativa</t>
  </si>
  <si>
    <t>bien</t>
  </si>
  <si>
    <t>Importante porque me enseña sobre mis derechos y obligaciones que debo tener dentro de una cooperativa</t>
  </si>
  <si>
    <t>Me siento muy felíz y contenta por todo mis conocimientos de cooperativismo</t>
  </si>
  <si>
    <t>ES SUPER PRACTICO</t>
  </si>
  <si>
    <t>Bueno igual muchas gracias</t>
  </si>
  <si>
    <t>MUCHOS VIDEOS PONEN Y ESO NOS ABURRE</t>
  </si>
  <si>
    <t>MUY PRACTICOOOOOO</t>
  </si>
  <si>
    <t>Nos da a conocer como debemos tener nuestro ahorro</t>
  </si>
  <si>
    <t>que nos sirven y nos ayudan tambien en los trancrusos trasformar nuestras capacidades y depositar nuestros dinero a ellos q son la ayuda</t>
  </si>
  <si>
    <t>Es importante tener conocimiento de la estructura de una institución y servicios ofrece excelente instructivo</t>
  </si>
  <si>
    <t>Exelente cursos se aprende bastante</t>
  </si>
  <si>
    <t>me parecio bien me gusto</t>
  </si>
  <si>
    <t>BUENO IGUAL GRACIAS POR SUS ENSEÑANZAS</t>
  </si>
  <si>
    <t>Estuvo entretenido</t>
  </si>
  <si>
    <t>de vemos conoser ,planificar, justificar, y deciidir  para alcanzar nuestro sueños</t>
  </si>
  <si>
    <t>Buena capacitación</t>
  </si>
  <si>
    <t>Me fye de gran ayuda para cumplir con mis espectativas</t>
  </si>
  <si>
    <t>Muy interesante ala ves algo nuevo me gustó mucho el tema</t>
  </si>
  <si>
    <t>No da a conocer  de como debemos hacer un plan para ahorrar, abrir una cuenta si somos menor de edad, como planificar para ahorrar los ingresos
 que nos da nuestros padres</t>
  </si>
  <si>
    <t>muy bueno nel curso</t>
  </si>
  <si>
    <t>En mi opinión nos ayuda dando conocimientos mas acerca de como crearnos una cuenta de ahorros paso a paso.</t>
  </si>
  <si>
    <t>Encanta con este curso</t>
  </si>
  <si>
    <t>CONFUNDIBLE</t>
  </si>
  <si>
    <t>Es un aprendizaje que nos guía para la vida.</t>
  </si>
  <si>
    <t>Muy interesante porque nos enseña muy al manejo y ahorro del dinero.</t>
  </si>
  <si>
    <t>Nos ayudan a mejorar nuestro nivel de vida</t>
  </si>
  <si>
    <t>MUY FACIL EL CRUSIGRAMA</t>
  </si>
  <si>
    <t>Si me gusto la clase por ahí hablaba sobre como ahorrar y fue muy interesante   para mi y me ayudó a pensar o a reflexionar  como yo podría llegar alcanzar mi meta o mi sueño que yo quiero en el futuro</t>
  </si>
  <si>
    <t>muy facil</t>
  </si>
  <si>
    <t>Nos enseña de como podemos alcanzar nuestros sueños, de como podemos lograr nuestras metas</t>
  </si>
  <si>
    <t>EXITOOOS</t>
  </si>
  <si>
    <t>Excelente video y encuesta</t>
  </si>
  <si>
    <t>interesante</t>
  </si>
  <si>
    <t>MUY  FACILLLL</t>
  </si>
  <si>
    <t>Exelente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</si>
</sst>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(* #,##0.00_);_(* \(#,##0.00\);_(* &quot;-&quot;??_);_(@_)"/>
    <numFmt numFmtId="165" formatCode="dd\-mmm\-yyyy"/>
  </numFmts>
  <fonts count="20" x14ac:knownFonts="1">
    <font>
      <sz val="12"/>
      <color rgb="FF000000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</font>
    <font>
      <sz val="18"/>
      <color theme="3"/>
      <name val="Calibri Light"/>
      <family val="2"/>
      <scheme val="major"/>
    </font>
    <font>
      <b/>
      <sz val="18"/>
      <color theme="3"/>
      <name val="Calibri Light"/>
      <family val="2"/>
      <scheme val="major"/>
    </font>
    <font>
      <sz val="12"/>
      <color rgb="FF000000"/>
      <name val="Calibri"/>
      <family val="2"/>
    </font>
    <font>
      <sz val="11"/>
      <color rgb="FF000000"/>
      <name val="Calibri"/>
      <family val="2"/>
    </font>
    <font>
      <b/>
      <sz val="12"/>
      <color theme="4" tint="-0.249977111117893"/>
      <name val="Calibri"/>
      <family val="2"/>
    </font>
    <font>
      <sz val="11"/>
      <color rgb="FF000000"/>
      <name val="Calibri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2"/>
      <color rgb="FF000000"/>
      <name val="Calibri"/>
      <family val="2"/>
    </font>
    <font>
      <b/>
      <sz val="12"/>
      <color theme="9" tint="-0.499984740745262"/>
      <name val="Calibri"/>
      <family val="2"/>
    </font>
    <font>
      <sz val="12"/>
      <color theme="1"/>
      <name val="Calibri"/>
      <family val="2"/>
    </font>
    <font>
      <b/>
      <sz val="12"/>
      <color theme="0"/>
      <name val="Calibri"/>
      <family val="2"/>
    </font>
    <font>
      <b/>
      <sz val="12"/>
      <color theme="1"/>
      <name val="Calibri"/>
      <family val="2"/>
    </font>
    <font>
      <sz val="12"/>
      <color rgb="FF000000"/>
      <name val="Calibri"/>
      <family val="2"/>
      <scheme val="minor"/>
    </font>
    <font>
      <b/>
      <sz val="18"/>
      <color theme="9" tint="-0.249977111117893"/>
      <name val="Calibri Light"/>
      <family val="2"/>
      <scheme val="major"/>
    </font>
    <font>
      <sz val="18"/>
      <color theme="9" tint="-0.249977111117893"/>
      <name val="Calibri Light"/>
      <family val="2"/>
      <scheme val="major"/>
    </font>
  </fonts>
  <fills count="9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9" tint="0.59999389629810485"/>
        <bgColor theme="4" tint="0.59999389629810485"/>
      </patternFill>
    </fill>
    <fill>
      <patternFill patternType="solid">
        <fgColor theme="9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</fills>
  <borders count="10">
    <border>
      <left/>
      <right/>
      <top/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</borders>
  <cellStyleXfs count="10">
    <xf numFmtId="0" fontId="0" fillId="0" borderId="0"/>
    <xf numFmtId="9" fontId="3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/>
    <xf numFmtId="0" fontId="3" fillId="0" borderId="0"/>
    <xf numFmtId="164" fontId="6" fillId="0" borderId="0" applyFont="0" applyFill="0" applyBorder="0" applyAlignment="0" applyProtection="0"/>
    <xf numFmtId="0" fontId="7" fillId="0" borderId="0"/>
    <xf numFmtId="0" fontId="9" fillId="0" borderId="0"/>
    <xf numFmtId="0" fontId="10" fillId="0" borderId="2" applyNumberFormat="0" applyFill="0" applyAlignment="0" applyProtection="0"/>
    <xf numFmtId="0" fontId="11" fillId="0" borderId="3" applyNumberFormat="0" applyFill="0" applyAlignment="0" applyProtection="0"/>
  </cellStyleXfs>
  <cellXfs count="61">
    <xf numFmtId="0" fontId="0" fillId="0" borderId="0" xfId="0"/>
    <xf numFmtId="0" fontId="2" fillId="0" borderId="0" xfId="3"/>
    <xf numFmtId="0" fontId="3" fillId="0" borderId="0" xfId="4"/>
    <xf numFmtId="0" fontId="3" fillId="2" borderId="0" xfId="4" applyFill="1"/>
    <xf numFmtId="0" fontId="0" fillId="0" borderId="0" xfId="0" pivotButton="1"/>
    <xf numFmtId="9" fontId="0" fillId="0" borderId="0" xfId="0" applyNumberFormat="1"/>
    <xf numFmtId="0" fontId="3" fillId="0" borderId="0" xfId="4" quotePrefix="1" applyAlignment="1">
      <alignment horizontal="left"/>
    </xf>
    <xf numFmtId="0" fontId="4" fillId="0" borderId="0" xfId="2" quotePrefix="1" applyAlignment="1">
      <alignment horizontal="left"/>
    </xf>
    <xf numFmtId="0" fontId="5" fillId="0" borderId="0" xfId="2" quotePrefix="1" applyFont="1" applyAlignment="1">
      <alignment horizontal="left"/>
    </xf>
    <xf numFmtId="0" fontId="0" fillId="0" borderId="0" xfId="0" applyAlignment="1">
      <alignment horizontal="right"/>
    </xf>
    <xf numFmtId="0" fontId="4" fillId="0" borderId="0" xfId="2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quotePrefix="1" applyFont="1" applyAlignment="1">
      <alignment horizontal="left"/>
    </xf>
    <xf numFmtId="0" fontId="3" fillId="0" borderId="0" xfId="0" quotePrefix="1" applyFont="1" applyAlignment="1">
      <alignment horizontal="center"/>
    </xf>
    <xf numFmtId="0" fontId="3" fillId="0" borderId="0" xfId="0" applyFont="1" applyAlignment="1">
      <alignment horizontal="center" wrapText="1"/>
    </xf>
    <xf numFmtId="9" fontId="0" fillId="0" borderId="0" xfId="0" applyNumberForma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quotePrefix="1" applyFont="1" applyAlignment="1">
      <alignment horizontal="center" wrapText="1"/>
    </xf>
    <xf numFmtId="39" fontId="0" fillId="0" borderId="0" xfId="5" applyNumberFormat="1" applyFont="1" applyAlignment="1">
      <alignment horizontal="center"/>
    </xf>
    <xf numFmtId="0" fontId="10" fillId="0" borderId="2" xfId="8"/>
    <xf numFmtId="0" fontId="11" fillId="0" borderId="3" xfId="9"/>
    <xf numFmtId="0" fontId="11" fillId="0" borderId="3" xfId="9" quotePrefix="1" applyAlignment="1">
      <alignment horizontal="left"/>
    </xf>
    <xf numFmtId="0" fontId="3" fillId="0" borderId="0" xfId="4" applyAlignment="1">
      <alignment horizontal="center"/>
    </xf>
    <xf numFmtId="164" fontId="0" fillId="0" borderId="0" xfId="0" applyNumberFormat="1"/>
    <xf numFmtId="0" fontId="3" fillId="0" borderId="0" xfId="4" applyAlignment="1">
      <alignment horizontal="left"/>
    </xf>
    <xf numFmtId="0" fontId="12" fillId="0" borderId="0" xfId="4" applyFont="1"/>
    <xf numFmtId="10" fontId="0" fillId="0" borderId="0" xfId="0" applyNumberFormat="1"/>
    <xf numFmtId="0" fontId="13" fillId="5" borderId="0" xfId="0" quotePrefix="1" applyFont="1" applyFill="1" applyAlignment="1">
      <alignment horizontal="left"/>
    </xf>
    <xf numFmtId="0" fontId="13" fillId="5" borderId="0" xfId="0" applyFont="1" applyFill="1"/>
    <xf numFmtId="164" fontId="13" fillId="6" borderId="0" xfId="5" applyFont="1" applyFill="1" applyBorder="1" applyAlignment="1">
      <alignment horizontal="right"/>
    </xf>
    <xf numFmtId="164" fontId="13" fillId="5" borderId="0" xfId="5" applyFont="1" applyFill="1" applyBorder="1" applyAlignment="1">
      <alignment horizontal="right"/>
    </xf>
    <xf numFmtId="0" fontId="8" fillId="3" borderId="4" xfId="0" applyFont="1" applyFill="1" applyBorder="1" applyAlignment="1">
      <alignment horizontal="right"/>
    </xf>
    <xf numFmtId="0" fontId="8" fillId="3" borderId="5" xfId="0" applyFont="1" applyFill="1" applyBorder="1" applyAlignment="1">
      <alignment horizontal="right"/>
    </xf>
    <xf numFmtId="0" fontId="12" fillId="0" borderId="0" xfId="4" quotePrefix="1" applyFont="1" applyAlignment="1">
      <alignment horizontal="left"/>
    </xf>
    <xf numFmtId="16" fontId="2" fillId="7" borderId="0" xfId="3" applyNumberFormat="1" applyFill="1"/>
    <xf numFmtId="0" fontId="3" fillId="0" borderId="0" xfId="0" applyFont="1"/>
    <xf numFmtId="165" fontId="0" fillId="0" borderId="0" xfId="0" applyNumberFormat="1" applyAlignment="1">
      <alignment horizontal="left"/>
    </xf>
    <xf numFmtId="0" fontId="15" fillId="8" borderId="0" xfId="0" applyFont="1" applyFill="1"/>
    <xf numFmtId="0" fontId="15" fillId="8" borderId="1" xfId="0" applyFont="1" applyFill="1" applyBorder="1" applyAlignment="1">
      <alignment horizontal="right"/>
    </xf>
    <xf numFmtId="0" fontId="16" fillId="4" borderId="6" xfId="0" applyFont="1" applyFill="1" applyBorder="1"/>
    <xf numFmtId="0" fontId="14" fillId="4" borderId="7" xfId="0" quotePrefix="1" applyFont="1" applyFill="1" applyBorder="1" applyAlignment="1">
      <alignment horizontal="right"/>
    </xf>
    <xf numFmtId="10" fontId="14" fillId="4" borderId="7" xfId="1" quotePrefix="1" applyNumberFormat="1" applyFont="1" applyFill="1" applyBorder="1" applyAlignment="1">
      <alignment horizontal="right"/>
    </xf>
    <xf numFmtId="0" fontId="16" fillId="3" borderId="8" xfId="0" applyFont="1" applyFill="1" applyBorder="1"/>
    <xf numFmtId="0" fontId="14" fillId="3" borderId="9" xfId="0" quotePrefix="1" applyFont="1" applyFill="1" applyBorder="1" applyAlignment="1">
      <alignment horizontal="right"/>
    </xf>
    <xf numFmtId="10" fontId="14" fillId="3" borderId="9" xfId="1" quotePrefix="1" applyNumberFormat="1" applyFont="1" applyFill="1" applyBorder="1" applyAlignment="1">
      <alignment horizontal="right"/>
    </xf>
    <xf numFmtId="0" fontId="16" fillId="4" borderId="8" xfId="0" applyFont="1" applyFill="1" applyBorder="1"/>
    <xf numFmtId="0" fontId="14" fillId="4" borderId="9" xfId="0" quotePrefix="1" applyFont="1" applyFill="1" applyBorder="1" applyAlignment="1">
      <alignment horizontal="right"/>
    </xf>
    <xf numFmtId="10" fontId="14" fillId="4" borderId="9" xfId="1" quotePrefix="1" applyNumberFormat="1" applyFont="1" applyFill="1" applyBorder="1" applyAlignment="1">
      <alignment horizontal="right"/>
    </xf>
    <xf numFmtId="0" fontId="15" fillId="8" borderId="6" xfId="0" applyFont="1" applyFill="1" applyBorder="1"/>
    <xf numFmtId="0" fontId="15" fillId="8" borderId="7" xfId="0" quotePrefix="1" applyFont="1" applyFill="1" applyBorder="1" applyAlignment="1">
      <alignment horizontal="right"/>
    </xf>
    <xf numFmtId="10" fontId="15" fillId="8" borderId="7" xfId="1" quotePrefix="1" applyNumberFormat="1" applyFont="1" applyFill="1" applyBorder="1" applyAlignment="1">
      <alignment horizontal="right"/>
    </xf>
    <xf numFmtId="0" fontId="12" fillId="0" borderId="0" xfId="0" applyFont="1"/>
    <xf numFmtId="0" fontId="5" fillId="0" borderId="0" xfId="2" quotePrefix="1" applyFont="1" applyAlignment="1">
      <alignment horizontal="left" vertical="top" wrapText="1"/>
    </xf>
    <xf numFmtId="0" fontId="17" fillId="0" borderId="0" xfId="4" applyFont="1"/>
    <xf numFmtId="0" fontId="18" fillId="0" borderId="0" xfId="2" quotePrefix="1" applyFont="1" applyAlignment="1">
      <alignment horizontal="left"/>
    </xf>
    <xf numFmtId="0" fontId="19" fillId="0" borderId="0" xfId="2" quotePrefix="1" applyFont="1" applyAlignment="1">
      <alignment horizontal="left"/>
    </xf>
    <xf numFmtId="0" fontId="3" fillId="0" borderId="0" xfId="0" applyFont="1" applyAlignment="1">
      <alignment wrapText="1"/>
    </xf>
    <xf numFmtId="0" fontId="1" fillId="0" borderId="0" xfId="3" quotePrefix="1" applyFont="1" applyAlignment="1">
      <alignment horizontal="left"/>
    </xf>
    <xf numFmtId="0" fontId="1" fillId="0" borderId="0" xfId="3" applyFont="1"/>
    <xf numFmtId="0" fontId="5" fillId="0" borderId="0" xfId="2" quotePrefix="1" applyFont="1" applyAlignment="1">
      <alignment horizontal="left" vertical="top" wrapText="1"/>
    </xf>
  </cellXfs>
  <cellStyles count="10">
    <cellStyle name="Encabezado 1" xfId="8" builtinId="16"/>
    <cellStyle name="Millares" xfId="5" builtinId="3"/>
    <cellStyle name="Normal" xfId="0" builtinId="0"/>
    <cellStyle name="Normal 2" xfId="3"/>
    <cellStyle name="Normal 3" xfId="4"/>
    <cellStyle name="Normal 4" xfId="6"/>
    <cellStyle name="Normal 5" xfId="7"/>
    <cellStyle name="Porcentaje" xfId="1" builtinId="5"/>
    <cellStyle name="Título" xfId="2" builtinId="15"/>
    <cellStyle name="Título 2" xfId="9" builtinId="17"/>
  </cellStyles>
  <dxfs count="86">
    <dxf>
      <font>
        <strike val="0"/>
        <outline val="0"/>
        <shadow val="0"/>
        <u val="none"/>
        <vertAlign val="baseline"/>
        <sz val="12"/>
        <color rgb="FF000000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rgb="FF000000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0000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rgb="FF000000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numFmt numFmtId="13" formatCode="0%"/>
      <alignment horizontal="center" vertical="bottom" textRotation="0" wrapText="0" indent="0" justifyLastLine="0" shrinkToFit="0" readingOrder="0"/>
    </dxf>
    <dxf>
      <numFmt numFmtId="166" formatCode="#,##0.00_);\(#,##0.0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center" vertical="bottom" textRotation="0" wrapText="1" indent="0" justifyLastLine="0" shrinkToFit="0" readingOrder="0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</dxfs>
  <tableStyles count="1" defaultTableStyle="TableStyleMedium2" defaultPivotStyle="PivotStyleLight16">
    <tableStyle name="Invisible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pivotCacheDefinition" Target="pivotCache/pivotCacheDefinition12.xml"/><Relationship Id="rId21" Type="http://schemas.openxmlformats.org/officeDocument/2006/relationships/pivotCacheDefinition" Target="pivotCache/pivotCacheDefinition7.xml"/><Relationship Id="rId42" Type="http://schemas.openxmlformats.org/officeDocument/2006/relationships/pivotCacheDefinition" Target="pivotCache/pivotCacheDefinition28.xml"/><Relationship Id="rId47" Type="http://schemas.openxmlformats.org/officeDocument/2006/relationships/pivotCacheDefinition" Target="pivotCache/pivotCacheDefinition33.xml"/><Relationship Id="rId63" Type="http://schemas.openxmlformats.org/officeDocument/2006/relationships/pivotCacheDefinition" Target="pivotCache/pivotCacheDefinition49.xml"/><Relationship Id="rId68" Type="http://schemas.openxmlformats.org/officeDocument/2006/relationships/pivotCacheDefinition" Target="pivotCache/pivotCacheDefinition54.xml"/><Relationship Id="rId84" Type="http://schemas.openxmlformats.org/officeDocument/2006/relationships/pivotCacheDefinition" Target="pivotCache/pivotCacheDefinition70.xml"/><Relationship Id="rId89" Type="http://schemas.openxmlformats.org/officeDocument/2006/relationships/pivotCacheDefinition" Target="pivotCache/pivotCacheDefinition75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9" Type="http://schemas.openxmlformats.org/officeDocument/2006/relationships/pivotCacheDefinition" Target="pivotCache/pivotCacheDefinition15.xml"/><Relationship Id="rId107" Type="http://schemas.openxmlformats.org/officeDocument/2006/relationships/sheetMetadata" Target="metadata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0.xml"/><Relationship Id="rId32" Type="http://schemas.openxmlformats.org/officeDocument/2006/relationships/pivotCacheDefinition" Target="pivotCache/pivotCacheDefinition18.xml"/><Relationship Id="rId37" Type="http://schemas.openxmlformats.org/officeDocument/2006/relationships/pivotCacheDefinition" Target="pivotCache/pivotCacheDefinition23.xml"/><Relationship Id="rId40" Type="http://schemas.openxmlformats.org/officeDocument/2006/relationships/pivotCacheDefinition" Target="pivotCache/pivotCacheDefinition26.xml"/><Relationship Id="rId45" Type="http://schemas.openxmlformats.org/officeDocument/2006/relationships/pivotCacheDefinition" Target="pivotCache/pivotCacheDefinition31.xml"/><Relationship Id="rId53" Type="http://schemas.openxmlformats.org/officeDocument/2006/relationships/pivotCacheDefinition" Target="pivotCache/pivotCacheDefinition39.xml"/><Relationship Id="rId58" Type="http://schemas.openxmlformats.org/officeDocument/2006/relationships/pivotCacheDefinition" Target="pivotCache/pivotCacheDefinition44.xml"/><Relationship Id="rId66" Type="http://schemas.openxmlformats.org/officeDocument/2006/relationships/pivotCacheDefinition" Target="pivotCache/pivotCacheDefinition52.xml"/><Relationship Id="rId74" Type="http://schemas.openxmlformats.org/officeDocument/2006/relationships/pivotCacheDefinition" Target="pivotCache/pivotCacheDefinition60.xml"/><Relationship Id="rId79" Type="http://schemas.openxmlformats.org/officeDocument/2006/relationships/pivotCacheDefinition" Target="pivotCache/pivotCacheDefinition65.xml"/><Relationship Id="rId87" Type="http://schemas.openxmlformats.org/officeDocument/2006/relationships/pivotCacheDefinition" Target="pivotCache/pivotCacheDefinition73.xml"/><Relationship Id="rId102" Type="http://schemas.openxmlformats.org/officeDocument/2006/relationships/pivotTable" Target="pivotTables/pivotTable1.xml"/><Relationship Id="rId5" Type="http://schemas.openxmlformats.org/officeDocument/2006/relationships/worksheet" Target="worksheets/sheet5.xml"/><Relationship Id="rId61" Type="http://schemas.openxmlformats.org/officeDocument/2006/relationships/pivotCacheDefinition" Target="pivotCache/pivotCacheDefinition47.xml"/><Relationship Id="rId82" Type="http://schemas.openxmlformats.org/officeDocument/2006/relationships/pivotCacheDefinition" Target="pivotCache/pivotCacheDefinition68.xml"/><Relationship Id="rId90" Type="http://schemas.openxmlformats.org/officeDocument/2006/relationships/pivotCacheDefinition" Target="pivotCache/pivotCacheDefinition76.xml"/><Relationship Id="rId95" Type="http://schemas.microsoft.com/office/2007/relationships/slicerCache" Target="slicerCaches/slicerCache3.xml"/><Relationship Id="rId19" Type="http://schemas.openxmlformats.org/officeDocument/2006/relationships/pivotCacheDefinition" Target="pivotCache/pivotCacheDefinition5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8.xml"/><Relationship Id="rId27" Type="http://schemas.openxmlformats.org/officeDocument/2006/relationships/pivotCacheDefinition" Target="pivotCache/pivotCacheDefinition13.xml"/><Relationship Id="rId30" Type="http://schemas.openxmlformats.org/officeDocument/2006/relationships/pivotCacheDefinition" Target="pivotCache/pivotCacheDefinition16.xml"/><Relationship Id="rId35" Type="http://schemas.openxmlformats.org/officeDocument/2006/relationships/pivotCacheDefinition" Target="pivotCache/pivotCacheDefinition21.xml"/><Relationship Id="rId43" Type="http://schemas.openxmlformats.org/officeDocument/2006/relationships/pivotCacheDefinition" Target="pivotCache/pivotCacheDefinition29.xml"/><Relationship Id="rId48" Type="http://schemas.openxmlformats.org/officeDocument/2006/relationships/pivotCacheDefinition" Target="pivotCache/pivotCacheDefinition34.xml"/><Relationship Id="rId56" Type="http://schemas.openxmlformats.org/officeDocument/2006/relationships/pivotCacheDefinition" Target="pivotCache/pivotCacheDefinition42.xml"/><Relationship Id="rId64" Type="http://schemas.openxmlformats.org/officeDocument/2006/relationships/pivotCacheDefinition" Target="pivotCache/pivotCacheDefinition50.xml"/><Relationship Id="rId69" Type="http://schemas.openxmlformats.org/officeDocument/2006/relationships/pivotCacheDefinition" Target="pivotCache/pivotCacheDefinition55.xml"/><Relationship Id="rId77" Type="http://schemas.openxmlformats.org/officeDocument/2006/relationships/pivotCacheDefinition" Target="pivotCache/pivotCacheDefinition63.xml"/><Relationship Id="rId100" Type="http://schemas.microsoft.com/office/2007/relationships/slicerCache" Target="slicerCaches/slicerCache8.xml"/><Relationship Id="rId105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37.xml"/><Relationship Id="rId72" Type="http://schemas.openxmlformats.org/officeDocument/2006/relationships/pivotCacheDefinition" Target="pivotCache/pivotCacheDefinition58.xml"/><Relationship Id="rId80" Type="http://schemas.openxmlformats.org/officeDocument/2006/relationships/pivotCacheDefinition" Target="pivotCache/pivotCacheDefinition66.xml"/><Relationship Id="rId85" Type="http://schemas.openxmlformats.org/officeDocument/2006/relationships/pivotCacheDefinition" Target="pivotCache/pivotCacheDefinition71.xml"/><Relationship Id="rId93" Type="http://schemas.microsoft.com/office/2007/relationships/slicerCache" Target="slicerCaches/slicerCache1.xml"/><Relationship Id="rId98" Type="http://schemas.microsoft.com/office/2007/relationships/slicerCache" Target="slicerCaches/slicerCache6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pivotCacheDefinition" Target="pivotCache/pivotCacheDefinition11.xml"/><Relationship Id="rId33" Type="http://schemas.openxmlformats.org/officeDocument/2006/relationships/pivotCacheDefinition" Target="pivotCache/pivotCacheDefinition19.xml"/><Relationship Id="rId38" Type="http://schemas.openxmlformats.org/officeDocument/2006/relationships/pivotCacheDefinition" Target="pivotCache/pivotCacheDefinition24.xml"/><Relationship Id="rId46" Type="http://schemas.openxmlformats.org/officeDocument/2006/relationships/pivotCacheDefinition" Target="pivotCache/pivotCacheDefinition32.xml"/><Relationship Id="rId59" Type="http://schemas.openxmlformats.org/officeDocument/2006/relationships/pivotCacheDefinition" Target="pivotCache/pivotCacheDefinition45.xml"/><Relationship Id="rId67" Type="http://schemas.openxmlformats.org/officeDocument/2006/relationships/pivotCacheDefinition" Target="pivotCache/pivotCacheDefinition53.xml"/><Relationship Id="rId103" Type="http://schemas.openxmlformats.org/officeDocument/2006/relationships/theme" Target="theme/theme1.xml"/><Relationship Id="rId108" Type="http://schemas.openxmlformats.org/officeDocument/2006/relationships/powerPivotData" Target="model/item.data"/><Relationship Id="rId20" Type="http://schemas.openxmlformats.org/officeDocument/2006/relationships/pivotCacheDefinition" Target="pivotCache/pivotCacheDefinition6.xml"/><Relationship Id="rId41" Type="http://schemas.openxmlformats.org/officeDocument/2006/relationships/pivotCacheDefinition" Target="pivotCache/pivotCacheDefinition27.xml"/><Relationship Id="rId54" Type="http://schemas.openxmlformats.org/officeDocument/2006/relationships/pivotCacheDefinition" Target="pivotCache/pivotCacheDefinition40.xml"/><Relationship Id="rId62" Type="http://schemas.openxmlformats.org/officeDocument/2006/relationships/pivotCacheDefinition" Target="pivotCache/pivotCacheDefinition48.xml"/><Relationship Id="rId70" Type="http://schemas.openxmlformats.org/officeDocument/2006/relationships/pivotCacheDefinition" Target="pivotCache/pivotCacheDefinition56.xml"/><Relationship Id="rId75" Type="http://schemas.openxmlformats.org/officeDocument/2006/relationships/pivotCacheDefinition" Target="pivotCache/pivotCacheDefinition61.xml"/><Relationship Id="rId83" Type="http://schemas.openxmlformats.org/officeDocument/2006/relationships/pivotCacheDefinition" Target="pivotCache/pivotCacheDefinition69.xml"/><Relationship Id="rId88" Type="http://schemas.openxmlformats.org/officeDocument/2006/relationships/pivotCacheDefinition" Target="pivotCache/pivotCacheDefinition74.xml"/><Relationship Id="rId91" Type="http://schemas.openxmlformats.org/officeDocument/2006/relationships/pivotCacheDefinition" Target="pivotCache/pivotCacheDefinition77.xml"/><Relationship Id="rId96" Type="http://schemas.microsoft.com/office/2007/relationships/slicerCache" Target="slicerCaches/slicerCache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1.xml"/><Relationship Id="rId23" Type="http://schemas.openxmlformats.org/officeDocument/2006/relationships/pivotCacheDefinition" Target="pivotCache/pivotCacheDefinition9.xml"/><Relationship Id="rId28" Type="http://schemas.openxmlformats.org/officeDocument/2006/relationships/pivotCacheDefinition" Target="pivotCache/pivotCacheDefinition14.xml"/><Relationship Id="rId36" Type="http://schemas.openxmlformats.org/officeDocument/2006/relationships/pivotCacheDefinition" Target="pivotCache/pivotCacheDefinition22.xml"/><Relationship Id="rId49" Type="http://schemas.openxmlformats.org/officeDocument/2006/relationships/pivotCacheDefinition" Target="pivotCache/pivotCacheDefinition35.xml"/><Relationship Id="rId57" Type="http://schemas.openxmlformats.org/officeDocument/2006/relationships/pivotCacheDefinition" Target="pivotCache/pivotCacheDefinition43.xml"/><Relationship Id="rId10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pivotCacheDefinition" Target="pivotCache/pivotCacheDefinition17.xml"/><Relationship Id="rId44" Type="http://schemas.openxmlformats.org/officeDocument/2006/relationships/pivotCacheDefinition" Target="pivotCache/pivotCacheDefinition30.xml"/><Relationship Id="rId52" Type="http://schemas.openxmlformats.org/officeDocument/2006/relationships/pivotCacheDefinition" Target="pivotCache/pivotCacheDefinition38.xml"/><Relationship Id="rId60" Type="http://schemas.openxmlformats.org/officeDocument/2006/relationships/pivotCacheDefinition" Target="pivotCache/pivotCacheDefinition46.xml"/><Relationship Id="rId65" Type="http://schemas.openxmlformats.org/officeDocument/2006/relationships/pivotCacheDefinition" Target="pivotCache/pivotCacheDefinition51.xml"/><Relationship Id="rId73" Type="http://schemas.openxmlformats.org/officeDocument/2006/relationships/pivotCacheDefinition" Target="pivotCache/pivotCacheDefinition59.xml"/><Relationship Id="rId78" Type="http://schemas.openxmlformats.org/officeDocument/2006/relationships/pivotCacheDefinition" Target="pivotCache/pivotCacheDefinition64.xml"/><Relationship Id="rId81" Type="http://schemas.openxmlformats.org/officeDocument/2006/relationships/pivotCacheDefinition" Target="pivotCache/pivotCacheDefinition67.xml"/><Relationship Id="rId86" Type="http://schemas.openxmlformats.org/officeDocument/2006/relationships/pivotCacheDefinition" Target="pivotCache/pivotCacheDefinition72.xml"/><Relationship Id="rId94" Type="http://schemas.microsoft.com/office/2007/relationships/slicerCache" Target="slicerCaches/slicerCache2.xml"/><Relationship Id="rId99" Type="http://schemas.microsoft.com/office/2007/relationships/slicerCache" Target="slicerCaches/slicerCache7.xml"/><Relationship Id="rId101" Type="http://schemas.openxmlformats.org/officeDocument/2006/relationships/pivotCacheDefinition" Target="pivotCache/pivotCacheDefinition7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39" Type="http://schemas.openxmlformats.org/officeDocument/2006/relationships/pivotCacheDefinition" Target="pivotCache/pivotCacheDefinition25.xml"/><Relationship Id="rId109" Type="http://schemas.openxmlformats.org/officeDocument/2006/relationships/calcChain" Target="calcChain.xml"/><Relationship Id="rId34" Type="http://schemas.openxmlformats.org/officeDocument/2006/relationships/pivotCacheDefinition" Target="pivotCache/pivotCacheDefinition20.xml"/><Relationship Id="rId50" Type="http://schemas.openxmlformats.org/officeDocument/2006/relationships/pivotCacheDefinition" Target="pivotCache/pivotCacheDefinition36.xml"/><Relationship Id="rId55" Type="http://schemas.openxmlformats.org/officeDocument/2006/relationships/pivotCacheDefinition" Target="pivotCache/pivotCacheDefinition41.xml"/><Relationship Id="rId76" Type="http://schemas.openxmlformats.org/officeDocument/2006/relationships/pivotCacheDefinition" Target="pivotCache/pivotCacheDefinition62.xml"/><Relationship Id="rId97" Type="http://schemas.microsoft.com/office/2007/relationships/slicerCache" Target="slicerCaches/slicerCache5.xml"/><Relationship Id="rId104" Type="http://schemas.openxmlformats.org/officeDocument/2006/relationships/connections" Target="connections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57.xml"/><Relationship Id="rId92" Type="http://schemas.openxmlformats.org/officeDocument/2006/relationships/pivotCacheDefinition" Target="pivotCache/pivotCacheDefinition7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Evaluación de</a:t>
            </a:r>
            <a:r>
              <a:rPr lang="en-US" sz="1800" b="1" baseline="0"/>
              <a:t> satisfacción</a:t>
            </a:r>
            <a:endParaRPr lang="en-US" sz="1800" b="1"/>
          </a:p>
        </c:rich>
      </c:tx>
      <c:layout>
        <c:manualLayout>
          <c:xMode val="edge"/>
          <c:yMode val="edge"/>
          <c:x val="0.34811409502313051"/>
          <c:y val="4.67574044954350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5342082847248231E-2"/>
          <c:y val="0.16240517272619029"/>
          <c:w val="0.92966898932460018"/>
          <c:h val="0.68867228874497199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</c:strLit>
          </c:cat>
          <c:val>
            <c:numLit>
              <c:formatCode>General</c:formatCode>
              <c:ptCount val="5"/>
              <c:pt idx="0">
                <c:v>1</c:v>
              </c:pt>
              <c:pt idx="1">
                <c:v>2</c:v>
              </c:pt>
              <c:pt idx="2">
                <c:v>4</c:v>
              </c:pt>
              <c:pt idx="3">
                <c:v>12</c:v>
              </c:pt>
              <c:pt idx="4">
                <c:v>229</c:v>
              </c:pt>
            </c:numLit>
          </c:val>
          <c:extLst>
            <c:ext xmlns:c16="http://schemas.microsoft.com/office/drawing/2014/chart" uri="{C3380CC4-5D6E-409C-BE32-E72D297353CC}">
              <c16:uniqueId val="{00000000-7EC7-4107-9AE7-B58EF61B1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0736672"/>
        <c:axId val="730737064"/>
      </c:barChart>
      <c:catAx>
        <c:axId val="730736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200"/>
                  <a:t>Calificación Otorgada</a:t>
                </a:r>
              </a:p>
            </c:rich>
          </c:tx>
          <c:layout>
            <c:manualLayout>
              <c:xMode val="edge"/>
              <c:yMode val="edge"/>
              <c:x val="0.41573325160791519"/>
              <c:y val="0.915346379048024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730737064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730737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Número de calificaciones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730736672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[EDUCACION FINANCIERA 2022.xlsx]PivotChartTable3</c15:name>
        <c15:fmtId val="0"/>
      </c15:pivotSource>
      <c15:pivotOptions>
        <c15:dropZoneFilter val="1"/>
        <c15:dropZoneCategories val="1"/>
        <c15:dropZoneData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2</xdr:row>
      <xdr:rowOff>180975</xdr:rowOff>
    </xdr:from>
    <xdr:to>
      <xdr:col>10</xdr:col>
      <xdr:colOff>334589</xdr:colOff>
      <xdr:row>4</xdr:row>
      <xdr:rowOff>171505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FF0B0C6-85AF-447D-A058-1E9BB2003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647700"/>
          <a:ext cx="8697539" cy="390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3</xdr:col>
      <xdr:colOff>829142</xdr:colOff>
      <xdr:row>50</xdr:row>
      <xdr:rowOff>29417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762D96A-CD99-4636-A483-EF548B6DB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05275"/>
          <a:ext cx="3343742" cy="6030167"/>
        </a:xfrm>
        <a:prstGeom prst="rect">
          <a:avLst/>
        </a:prstGeom>
      </xdr:spPr>
    </xdr:pic>
    <xdr:clientData/>
  </xdr:twoCellAnchor>
  <xdr:twoCellAnchor editAs="oneCell">
    <xdr:from>
      <xdr:col>5</xdr:col>
      <xdr:colOff>19051</xdr:colOff>
      <xdr:row>37</xdr:row>
      <xdr:rowOff>161925</xdr:rowOff>
    </xdr:from>
    <xdr:to>
      <xdr:col>9</xdr:col>
      <xdr:colOff>509331</xdr:colOff>
      <xdr:row>52</xdr:row>
      <xdr:rowOff>142875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FE3AD40-A99A-431F-A132-46727FF53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10051" y="7667625"/>
          <a:ext cx="3843080" cy="2981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3</xdr:col>
      <xdr:colOff>581457</xdr:colOff>
      <xdr:row>68</xdr:row>
      <xdr:rowOff>57493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E713657-1A7C-4601-AF7C-B8A5183A4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306175"/>
          <a:ext cx="3096057" cy="2457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3</xdr:col>
      <xdr:colOff>486194</xdr:colOff>
      <xdr:row>92</xdr:row>
      <xdr:rowOff>162478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6BC204A-0411-4410-9AEE-24DE838F9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706600"/>
          <a:ext cx="3000794" cy="3962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9</xdr:col>
      <xdr:colOff>620264</xdr:colOff>
      <xdr:row>107</xdr:row>
      <xdr:rowOff>162199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E12B773-82AE-440D-9E34-F2DC36255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745325"/>
          <a:ext cx="8164064" cy="1962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9</xdr:col>
      <xdr:colOff>772686</xdr:colOff>
      <xdr:row>119</xdr:row>
      <xdr:rowOff>85932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B9E57DE5-CB1E-40A9-A4BB-EC6912007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2545675"/>
          <a:ext cx="8316486" cy="14861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9</xdr:col>
      <xdr:colOff>629791</xdr:colOff>
      <xdr:row>141</xdr:row>
      <xdr:rowOff>124345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559038FC-E6B0-44E8-AD8E-E2661881D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4745950"/>
          <a:ext cx="8173591" cy="37247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7</xdr:col>
      <xdr:colOff>791504</xdr:colOff>
      <xdr:row>154</xdr:row>
      <xdr:rowOff>171725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2C8AB1D6-832E-47C8-8F8D-9BB842736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146500"/>
          <a:ext cx="6658904" cy="1971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9</xdr:col>
      <xdr:colOff>725054</xdr:colOff>
      <xdr:row>167</xdr:row>
      <xdr:rowOff>105041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D64A19F0-7402-430B-BEDA-0DB02A70B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1746825"/>
          <a:ext cx="8268854" cy="1905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3</xdr:col>
      <xdr:colOff>238509</xdr:colOff>
      <xdr:row>221</xdr:row>
      <xdr:rowOff>105320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C567112A-CA1F-4189-985A-0D4804C65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0586025"/>
          <a:ext cx="2753109" cy="39057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9</xdr:col>
      <xdr:colOff>772686</xdr:colOff>
      <xdr:row>247</xdr:row>
      <xdr:rowOff>124373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83EA519-85AC-4772-A383-8C49A6BC4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5786675"/>
          <a:ext cx="8316486" cy="3924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9</xdr:col>
      <xdr:colOff>458317</xdr:colOff>
      <xdr:row>261</xdr:row>
      <xdr:rowOff>85932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D12AD476-4348-4CAE-8183-E5E53AAC0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0987325"/>
          <a:ext cx="8002117" cy="14861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10</xdr:col>
      <xdr:colOff>239328</xdr:colOff>
      <xdr:row>273</xdr:row>
      <xdr:rowOff>152617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BC353C10-4E0B-4642-94F9-0B5F1B50E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3387625"/>
          <a:ext cx="8621328" cy="1552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11</xdr:col>
      <xdr:colOff>620498</xdr:colOff>
      <xdr:row>302</xdr:row>
      <xdr:rowOff>19220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80EF6EC2-3727-4616-AB7F-644708A01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9988450"/>
          <a:ext cx="9840698" cy="12193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3</xdr:col>
      <xdr:colOff>219457</xdr:colOff>
      <xdr:row>337</xdr:row>
      <xdr:rowOff>114791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57614FF9-24AA-4853-87F1-D45538D87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4827150"/>
          <a:ext cx="2734057" cy="3515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1</xdr:rowOff>
    </xdr:from>
    <xdr:to>
      <xdr:col>9</xdr:col>
      <xdr:colOff>419100</xdr:colOff>
      <xdr:row>360</xdr:row>
      <xdr:rowOff>26966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5FE53C09-FAE6-4C8F-9BF2-055FE2C2D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9027676"/>
          <a:ext cx="7962900" cy="38274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8</xdr:col>
      <xdr:colOff>153357</xdr:colOff>
      <xdr:row>378</xdr:row>
      <xdr:rowOff>28830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5BC65DF2-0D16-4024-98F5-0A65CB17B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74628375"/>
          <a:ext cx="6858957" cy="18290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5</xdr:col>
      <xdr:colOff>781744</xdr:colOff>
      <xdr:row>391</xdr:row>
      <xdr:rowOff>86016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2498B78D-0D2B-4BF8-A3CD-14B3131AD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77028675"/>
          <a:ext cx="4972744" cy="2086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190500</xdr:rowOff>
    </xdr:from>
    <xdr:to>
      <xdr:col>7</xdr:col>
      <xdr:colOff>496188</xdr:colOff>
      <xdr:row>400</xdr:row>
      <xdr:rowOff>162089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D8B175BD-7CF8-4F75-91AF-48AB69D79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9819500"/>
          <a:ext cx="6363588" cy="11717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6</xdr:col>
      <xdr:colOff>686598</xdr:colOff>
      <xdr:row>435</xdr:row>
      <xdr:rowOff>38301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BB63C37-C80B-46E2-8435-A83832707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86467950"/>
          <a:ext cx="5715798" cy="1438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76200</xdr:rowOff>
    </xdr:from>
    <xdr:to>
      <xdr:col>9</xdr:col>
      <xdr:colOff>725054</xdr:colOff>
      <xdr:row>462</xdr:row>
      <xdr:rowOff>67316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32F3F52D-9243-4FFC-8D73-7DE7CC586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8744425"/>
          <a:ext cx="8268854" cy="45916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6</xdr:col>
      <xdr:colOff>324597</xdr:colOff>
      <xdr:row>476</xdr:row>
      <xdr:rowOff>9778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8B8CD24F-8AF9-4404-A2A3-1EB869398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94268925"/>
          <a:ext cx="5353797" cy="1810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14</xdr:col>
      <xdr:colOff>687534</xdr:colOff>
      <xdr:row>483</xdr:row>
      <xdr:rowOff>38217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5C858737-114E-4789-8F43-A72318C72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96669225"/>
          <a:ext cx="12422334" cy="8383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190500</xdr:rowOff>
    </xdr:from>
    <xdr:to>
      <xdr:col>6</xdr:col>
      <xdr:colOff>115018</xdr:colOff>
      <xdr:row>514</xdr:row>
      <xdr:rowOff>9891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1CE3CC4C-2D0D-4C77-B292-C2ACDF0D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03336725"/>
          <a:ext cx="5144218" cy="2619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628</xdr:row>
      <xdr:rowOff>0</xdr:rowOff>
    </xdr:from>
    <xdr:to>
      <xdr:col>4</xdr:col>
      <xdr:colOff>486311</xdr:colOff>
      <xdr:row>642</xdr:row>
      <xdr:rowOff>152812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71C89B30-F28C-4C55-AD81-1F3EA6A1B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28863725"/>
          <a:ext cx="3839111" cy="2953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668</xdr:row>
      <xdr:rowOff>0</xdr:rowOff>
    </xdr:from>
    <xdr:to>
      <xdr:col>13</xdr:col>
      <xdr:colOff>439732</xdr:colOff>
      <xdr:row>679</xdr:row>
      <xdr:rowOff>114623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E7163C76-0D30-4F1D-9564-B626D14D4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36902825"/>
          <a:ext cx="11336332" cy="23148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5</xdr:col>
      <xdr:colOff>410217</xdr:colOff>
      <xdr:row>693</xdr:row>
      <xdr:rowOff>279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CE637D58-2A17-433D-858B-CF4343635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39903200"/>
          <a:ext cx="4601217" cy="20005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702</xdr:row>
      <xdr:rowOff>0</xdr:rowOff>
    </xdr:from>
    <xdr:to>
      <xdr:col>9</xdr:col>
      <xdr:colOff>534527</xdr:colOff>
      <xdr:row>709</xdr:row>
      <xdr:rowOff>143090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B4119728-AAD6-4B02-8249-7554229C1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43741775"/>
          <a:ext cx="8078327" cy="1543265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713</xdr:row>
      <xdr:rowOff>152400</xdr:rowOff>
    </xdr:from>
    <xdr:to>
      <xdr:col>2</xdr:col>
      <xdr:colOff>781378</xdr:colOff>
      <xdr:row>728</xdr:row>
      <xdr:rowOff>190924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C16FD7A0-2A35-449A-95B1-C8DAC7ACB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4775" y="146094450"/>
          <a:ext cx="2353003" cy="3038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</xdr:row>
      <xdr:rowOff>133350</xdr:rowOff>
    </xdr:from>
    <xdr:to>
      <xdr:col>16</xdr:col>
      <xdr:colOff>592504</xdr:colOff>
      <xdr:row>610</xdr:row>
      <xdr:rowOff>38785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5C45A42D-31B7-4622-A41B-E7D4AC642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20396000"/>
          <a:ext cx="14003704" cy="490606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176</xdr:row>
      <xdr:rowOff>76200</xdr:rowOff>
    </xdr:from>
    <xdr:to>
      <xdr:col>8</xdr:col>
      <xdr:colOff>591563</xdr:colOff>
      <xdr:row>184</xdr:row>
      <xdr:rowOff>124055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E5F1E813-7A1F-49D2-957E-69CCC90BD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8100" y="35423475"/>
          <a:ext cx="7259063" cy="16480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9</xdr:col>
      <xdr:colOff>401159</xdr:colOff>
      <xdr:row>288</xdr:row>
      <xdr:rowOff>28858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370524C0-8B60-4BC0-B9F3-5C149EF4C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55787925"/>
          <a:ext cx="7944959" cy="20291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10</xdr:col>
      <xdr:colOff>248854</xdr:colOff>
      <xdr:row>313</xdr:row>
      <xdr:rowOff>279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6A7B29A8-CDF3-4750-99A3-CCB306345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0788550"/>
          <a:ext cx="8630854" cy="20005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171450</xdr:rowOff>
    </xdr:from>
    <xdr:to>
      <xdr:col>7</xdr:col>
      <xdr:colOff>505714</xdr:colOff>
      <xdr:row>410</xdr:row>
      <xdr:rowOff>95491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AD9B938E-0F3F-4EA8-A559-4ECCA823E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80600550"/>
          <a:ext cx="6373114" cy="1724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66675</xdr:rowOff>
    </xdr:from>
    <xdr:to>
      <xdr:col>8</xdr:col>
      <xdr:colOff>162893</xdr:colOff>
      <xdr:row>422</xdr:row>
      <xdr:rowOff>171688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55B84E14-12E5-4D4E-ADD8-EB2A761E06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rcRect l="961"/>
        <a:stretch/>
      </xdr:blipFill>
      <xdr:spPr>
        <a:xfrm>
          <a:off x="0" y="83096100"/>
          <a:ext cx="6868493" cy="1705213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549</xdr:row>
      <xdr:rowOff>123825</xdr:rowOff>
    </xdr:from>
    <xdr:to>
      <xdr:col>2</xdr:col>
      <xdr:colOff>542925</xdr:colOff>
      <xdr:row>563</xdr:row>
      <xdr:rowOff>66675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3B2914A-F6F5-455C-8E1E-B797AB136A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rcRect l="9999" t="6927" r="11166" b="6339"/>
        <a:stretch/>
      </xdr:blipFill>
      <xdr:spPr>
        <a:xfrm>
          <a:off x="266700" y="110309025"/>
          <a:ext cx="1952625" cy="2743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10</xdr:row>
      <xdr:rowOff>114300</xdr:rowOff>
    </xdr:from>
    <xdr:to>
      <xdr:col>0</xdr:col>
      <xdr:colOff>1952625</xdr:colOff>
      <xdr:row>23</xdr:row>
      <xdr:rowOff>161925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Grupo">
              <a:extLst>
                <a:ext uri="{FF2B5EF4-FFF2-40B4-BE49-F238E27FC236}">
                  <a16:creationId xmlns:a16="http://schemas.microsoft.com/office/drawing/2014/main" id="{5E0CB7BD-F7B4-4CB6-8A2A-72BC8054C3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rup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825" y="2324100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123825</xdr:colOff>
      <xdr:row>2</xdr:row>
      <xdr:rowOff>180975</xdr:rowOff>
    </xdr:from>
    <xdr:to>
      <xdr:col>0</xdr:col>
      <xdr:colOff>1952625</xdr:colOff>
      <xdr:row>9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ocio">
              <a:extLst>
                <a:ext uri="{FF2B5EF4-FFF2-40B4-BE49-F238E27FC236}">
                  <a16:creationId xmlns:a16="http://schemas.microsoft.com/office/drawing/2014/main" id="{FE21E7EE-F4B7-448B-ABBF-AD475A2F82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oci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825" y="771525"/>
              <a:ext cx="1828800" cy="1390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10</xdr:row>
      <xdr:rowOff>114300</xdr:rowOff>
    </xdr:from>
    <xdr:to>
      <xdr:col>0</xdr:col>
      <xdr:colOff>1952625</xdr:colOff>
      <xdr:row>23</xdr:row>
      <xdr:rowOff>180975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Grupo 7">
              <a:extLst>
                <a:ext uri="{FF2B5EF4-FFF2-40B4-BE49-F238E27FC236}">
                  <a16:creationId xmlns:a16="http://schemas.microsoft.com/office/drawing/2014/main" id="{30801BF9-FC57-45E5-A18F-0EE1937FA4A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rupo 7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825" y="2305050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123825</xdr:colOff>
      <xdr:row>2</xdr:row>
      <xdr:rowOff>180975</xdr:rowOff>
    </xdr:from>
    <xdr:to>
      <xdr:col>0</xdr:col>
      <xdr:colOff>1952625</xdr:colOff>
      <xdr:row>9</xdr:row>
      <xdr:rowOff>171450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ocio 8">
              <a:extLst>
                <a:ext uri="{FF2B5EF4-FFF2-40B4-BE49-F238E27FC236}">
                  <a16:creationId xmlns:a16="http://schemas.microsoft.com/office/drawing/2014/main" id="{7A217172-6F03-4047-9CFF-AEC2E94CC7D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ocio 8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825" y="771525"/>
              <a:ext cx="1828800" cy="1390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123825</xdr:colOff>
      <xdr:row>24</xdr:row>
      <xdr:rowOff>104775</xdr:rowOff>
    </xdr:from>
    <xdr:to>
      <xdr:col>0</xdr:col>
      <xdr:colOff>1952625</xdr:colOff>
      <xdr:row>30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Género">
              <a:extLst>
                <a:ext uri="{FF2B5EF4-FFF2-40B4-BE49-F238E27FC236}">
                  <a16:creationId xmlns:a16="http://schemas.microsoft.com/office/drawing/2014/main" id="{54C403A4-B0D4-A863-3B13-D294EF3A0D0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éner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825" y="5095875"/>
              <a:ext cx="1828800" cy="1238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10</xdr:row>
      <xdr:rowOff>114300</xdr:rowOff>
    </xdr:from>
    <xdr:to>
      <xdr:col>0</xdr:col>
      <xdr:colOff>1952625</xdr:colOff>
      <xdr:row>23</xdr:row>
      <xdr:rowOff>180975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Grupo 8">
              <a:extLst>
                <a:ext uri="{FF2B5EF4-FFF2-40B4-BE49-F238E27FC236}">
                  <a16:creationId xmlns:a16="http://schemas.microsoft.com/office/drawing/2014/main" id="{950C07AE-D20D-4F22-9129-541FBC910F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rupo 8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825" y="2305050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123825</xdr:colOff>
      <xdr:row>2</xdr:row>
      <xdr:rowOff>180975</xdr:rowOff>
    </xdr:from>
    <xdr:to>
      <xdr:col>0</xdr:col>
      <xdr:colOff>1952625</xdr:colOff>
      <xdr:row>9</xdr:row>
      <xdr:rowOff>171450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ocio 9">
              <a:extLst>
                <a:ext uri="{FF2B5EF4-FFF2-40B4-BE49-F238E27FC236}">
                  <a16:creationId xmlns:a16="http://schemas.microsoft.com/office/drawing/2014/main" id="{9E9B4393-420F-4326-876D-7B99969019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ocio 9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825" y="771525"/>
              <a:ext cx="1828800" cy="1390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10</xdr:row>
      <xdr:rowOff>161925</xdr:rowOff>
    </xdr:from>
    <xdr:to>
      <xdr:col>0</xdr:col>
      <xdr:colOff>1952625</xdr:colOff>
      <xdr:row>24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Grupo 1">
              <a:extLst>
                <a:ext uri="{FF2B5EF4-FFF2-40B4-BE49-F238E27FC236}">
                  <a16:creationId xmlns:a16="http://schemas.microsoft.com/office/drawing/2014/main" id="{459E5836-BA7F-4164-AE32-1C659A21D2A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rup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825" y="2352675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123825</xdr:colOff>
      <xdr:row>2</xdr:row>
      <xdr:rowOff>171450</xdr:rowOff>
    </xdr:from>
    <xdr:to>
      <xdr:col>0</xdr:col>
      <xdr:colOff>1952625</xdr:colOff>
      <xdr:row>9</xdr:row>
      <xdr:rowOff>161925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ocio 1">
              <a:extLst>
                <a:ext uri="{FF2B5EF4-FFF2-40B4-BE49-F238E27FC236}">
                  <a16:creationId xmlns:a16="http://schemas.microsoft.com/office/drawing/2014/main" id="{AB2E25BA-8978-40E8-949E-8F27ADE8590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oci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825" y="762000"/>
              <a:ext cx="1828800" cy="1390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10</xdr:row>
      <xdr:rowOff>28575</xdr:rowOff>
    </xdr:from>
    <xdr:to>
      <xdr:col>0</xdr:col>
      <xdr:colOff>1952625</xdr:colOff>
      <xdr:row>23</xdr:row>
      <xdr:rowOff>95250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Grupo 2">
              <a:extLst>
                <a:ext uri="{FF2B5EF4-FFF2-40B4-BE49-F238E27FC236}">
                  <a16:creationId xmlns:a16="http://schemas.microsoft.com/office/drawing/2014/main" id="{7A08B6DF-7014-426E-A9F2-61AC06638F2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rup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825" y="2219325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123825</xdr:colOff>
      <xdr:row>2</xdr:row>
      <xdr:rowOff>180975</xdr:rowOff>
    </xdr:from>
    <xdr:to>
      <xdr:col>0</xdr:col>
      <xdr:colOff>1952625</xdr:colOff>
      <xdr:row>9</xdr:row>
      <xdr:rowOff>171450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ocio 2">
              <a:extLst>
                <a:ext uri="{FF2B5EF4-FFF2-40B4-BE49-F238E27FC236}">
                  <a16:creationId xmlns:a16="http://schemas.microsoft.com/office/drawing/2014/main" id="{2A821F96-43DD-46DF-99CF-43639695AD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oci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825" y="771525"/>
              <a:ext cx="1828800" cy="1390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10</xdr:row>
      <xdr:rowOff>114300</xdr:rowOff>
    </xdr:from>
    <xdr:to>
      <xdr:col>0</xdr:col>
      <xdr:colOff>1943100</xdr:colOff>
      <xdr:row>23</xdr:row>
      <xdr:rowOff>180975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Grupo 3">
              <a:extLst>
                <a:ext uri="{FF2B5EF4-FFF2-40B4-BE49-F238E27FC236}">
                  <a16:creationId xmlns:a16="http://schemas.microsoft.com/office/drawing/2014/main" id="{00AE26C8-A894-4AF1-9319-E774B64DA54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rupo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300" y="2305050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114300</xdr:colOff>
      <xdr:row>3</xdr:row>
      <xdr:rowOff>0</xdr:rowOff>
    </xdr:from>
    <xdr:to>
      <xdr:col>0</xdr:col>
      <xdr:colOff>1943100</xdr:colOff>
      <xdr:row>9</xdr:row>
      <xdr:rowOff>190500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ocio 3">
              <a:extLst>
                <a:ext uri="{FF2B5EF4-FFF2-40B4-BE49-F238E27FC236}">
                  <a16:creationId xmlns:a16="http://schemas.microsoft.com/office/drawing/2014/main" id="{907A34D2-8F04-4306-9196-0BDEBF0950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ocio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300" y="790575"/>
              <a:ext cx="1828800" cy="1390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10</xdr:row>
      <xdr:rowOff>76200</xdr:rowOff>
    </xdr:from>
    <xdr:to>
      <xdr:col>0</xdr:col>
      <xdr:colOff>1952625</xdr:colOff>
      <xdr:row>23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Grupo 4">
              <a:extLst>
                <a:ext uri="{FF2B5EF4-FFF2-40B4-BE49-F238E27FC236}">
                  <a16:creationId xmlns:a16="http://schemas.microsoft.com/office/drawing/2014/main" id="{20E7491B-61E4-4C3D-B04A-71D6B82EE44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rupo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825" y="2266950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123825</xdr:colOff>
      <xdr:row>3</xdr:row>
      <xdr:rowOff>0</xdr:rowOff>
    </xdr:from>
    <xdr:to>
      <xdr:col>0</xdr:col>
      <xdr:colOff>1952625</xdr:colOff>
      <xdr:row>9</xdr:row>
      <xdr:rowOff>190500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ocio 4">
              <a:extLst>
                <a:ext uri="{FF2B5EF4-FFF2-40B4-BE49-F238E27FC236}">
                  <a16:creationId xmlns:a16="http://schemas.microsoft.com/office/drawing/2014/main" id="{E53B8A89-4CCA-456B-8CCA-20104B3670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ocio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825" y="790575"/>
              <a:ext cx="1828800" cy="1390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10</xdr:row>
      <xdr:rowOff>66675</xdr:rowOff>
    </xdr:from>
    <xdr:to>
      <xdr:col>0</xdr:col>
      <xdr:colOff>1943100</xdr:colOff>
      <xdr:row>23</xdr:row>
      <xdr:rowOff>133350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Grupo 5">
              <a:extLst>
                <a:ext uri="{FF2B5EF4-FFF2-40B4-BE49-F238E27FC236}">
                  <a16:creationId xmlns:a16="http://schemas.microsoft.com/office/drawing/2014/main" id="{C83BBC78-80DE-4327-ADDE-AAA958D9404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rupo 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300" y="2257425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114300</xdr:colOff>
      <xdr:row>3</xdr:row>
      <xdr:rowOff>9525</xdr:rowOff>
    </xdr:from>
    <xdr:to>
      <xdr:col>0</xdr:col>
      <xdr:colOff>1943100</xdr:colOff>
      <xdr:row>10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ocio 5">
              <a:extLst>
                <a:ext uri="{FF2B5EF4-FFF2-40B4-BE49-F238E27FC236}">
                  <a16:creationId xmlns:a16="http://schemas.microsoft.com/office/drawing/2014/main" id="{9A37F088-74D7-4541-95F8-D69E75329E7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ocio 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300" y="800100"/>
              <a:ext cx="1828800" cy="1390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10</xdr:row>
      <xdr:rowOff>95250</xdr:rowOff>
    </xdr:from>
    <xdr:to>
      <xdr:col>0</xdr:col>
      <xdr:colOff>1943100</xdr:colOff>
      <xdr:row>23</xdr:row>
      <xdr:rowOff>161925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Grupo 6">
              <a:extLst>
                <a:ext uri="{FF2B5EF4-FFF2-40B4-BE49-F238E27FC236}">
                  <a16:creationId xmlns:a16="http://schemas.microsoft.com/office/drawing/2014/main" id="{8BFBD0E1-AED8-484C-B58F-6930C143249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rupo 6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300" y="2286000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114300</xdr:colOff>
      <xdr:row>3</xdr:row>
      <xdr:rowOff>19050</xdr:rowOff>
    </xdr:from>
    <xdr:to>
      <xdr:col>0</xdr:col>
      <xdr:colOff>1943100</xdr:colOff>
      <xdr:row>10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ocio 6">
              <a:extLst>
                <a:ext uri="{FF2B5EF4-FFF2-40B4-BE49-F238E27FC236}">
                  <a16:creationId xmlns:a16="http://schemas.microsoft.com/office/drawing/2014/main" id="{7204BB48-2C55-4EFF-BFF3-2806A0C6786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ocio 6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300" y="809625"/>
              <a:ext cx="1828800" cy="1390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104774</xdr:colOff>
      <xdr:row>8</xdr:row>
      <xdr:rowOff>9525</xdr:rowOff>
    </xdr:from>
    <xdr:to>
      <xdr:col>5</xdr:col>
      <xdr:colOff>733424</xdr:colOff>
      <xdr:row>11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Socio 7">
              <a:extLst>
                <a:ext uri="{FF2B5EF4-FFF2-40B4-BE49-F238E27FC236}">
                  <a16:creationId xmlns:a16="http://schemas.microsoft.com/office/drawing/2014/main" id="{4CA0C32F-B50A-4F75-8D0D-5809CA4C4E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ocio 7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81424" y="2000250"/>
              <a:ext cx="2943225" cy="6667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280986</xdr:colOff>
      <xdr:row>0</xdr:row>
      <xdr:rowOff>104774</xdr:rowOff>
    </xdr:from>
    <xdr:to>
      <xdr:col>15</xdr:col>
      <xdr:colOff>438149</xdr:colOff>
      <xdr:row>22</xdr:row>
      <xdr:rowOff>114300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514A8C8-6AE0-4A64-B066-6AB558AB09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Daniel Chiriboga" refreshedDate="44929.486746759256" backgroundQuery="1" createdVersion="6" refreshedVersion="8" minRefreshableVersion="3" recordCount="0" supportSubquery="1" supportAdvancedDrill="1">
  <cacheSource type="external" connectionId="4"/>
  <cacheFields count="9">
    <cacheField name="[finalizacion].[Estatus].[Estatus]" caption="Estatus" numFmtId="0" hierarchy="129" level="1">
      <sharedItems count="3">
        <s v="En Curso"/>
        <s v="Finalizado"/>
        <s v="Sin actividad"/>
      </sharedItems>
    </cacheField>
    <cacheField name="[Measures].[Recuento de Nombre]" caption="Recuento de Nombre" numFmtId="0" hierarchy="164" level="32767"/>
    <cacheField name="[finalizacion].[Grupo Etáreo].[Grupo Etáreo]" caption="Grupo Etáreo" numFmtId="0" hierarchy="144" level="1">
      <sharedItems count="7">
        <s v="Entre 18 y 29 años"/>
        <s v="Entre 30 y 39 años"/>
        <s v="Entre 40 y 49 años"/>
        <s v="Entre 50 y 65 años"/>
        <s v="Mayor a 65 años"/>
        <s v="Menores de edad"/>
        <s v="n/a"/>
      </sharedItems>
    </cacheField>
    <cacheField name="[Measures].[Recuento de Cédula]" caption="Recuento de Cédula" numFmtId="0" hierarchy="190" level="32767"/>
    <cacheField name="[finalizacion].[Género].[Género]" caption="Género" numFmtId="0" hierarchy="142" level="1">
      <sharedItems containsSemiMixedTypes="0" containsNonDate="0" containsString="0"/>
    </cacheField>
    <cacheField name="[finalizacion].[Actividad económica].[Actividad económica]" caption="Actividad económica" numFmtId="0" hierarchy="147" level="1">
      <sharedItems count="8">
        <s v="Actividades de servicios administrativos y de apoyo"/>
        <s v="Ama de Casa"/>
        <s v="Empleado Privado (solamente si trabajas en relación de dependencia)"/>
        <s v="Empleado Público (en relación de dependencia)"/>
        <s v="Estudiante"/>
        <s v="Industrias manufactureras"/>
        <s v="n/a"/>
        <s v="Otras actividades de servicios"/>
      </sharedItems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6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2" memberValueDatatype="130" unbalanced="0">
      <fieldsUsage count="2">
        <fieldUsage x="-1"/>
        <fieldUsage x="0"/>
      </fieldsUsage>
    </cacheHierarchy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7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Daniel Chiriboga" refreshedDate="44929.486744097223" backgroundQuery="1" createdVersion="6" refreshedVersion="8" minRefreshableVersion="3" recordCount="0" supportSubquery="1" supportAdvancedDrill="1">
  <cacheSource type="external" connectionId="4"/>
  <cacheFields count="5">
    <cacheField name="[finalizacion].[Estatus].[Estatus]" caption="Estatus" numFmtId="0" hierarchy="129" level="1">
      <sharedItems count="3">
        <s v="En Curso"/>
        <s v="Finalizado"/>
        <s v="Sin actividad"/>
      </sharedItems>
    </cacheField>
    <cacheField name="[Measures].[Recuento de Nombre]" caption="Recuento de Nombre" numFmtId="0" hierarchy="164" level="32767"/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2" memberValueDatatype="130" unbalanced="0">
      <fieldsUsage count="2">
        <fieldUsage x="-1"/>
        <fieldUsage x="0"/>
      </fieldsUsage>
    </cacheHierarchy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0" memberValueDatatype="130" unbalanced="0"/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0" memberValueDatatype="130" unbalanced="0"/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3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Daniel Chiriboga" refreshedDate="44929.486707291668" backgroundQuery="1" createdVersion="6" refreshedVersion="8" minRefreshableVersion="3" recordCount="0" supportSubquery="1" supportAdvancedDrill="1">
  <cacheSource type="external" connectionId="4"/>
  <cacheFields count="5">
    <cacheField name="[Measures].[Recuento de Nombre]" caption="Recuento de Nombre" numFmtId="0" hierarchy="164" level="32767"/>
    <cacheField name="[finalizacion].[COSEDE].[COSEDE]" caption="COSEDE" numFmtId="0" hierarchy="117" level="1">
      <sharedItems count="2">
        <s v="Finalizado"/>
        <s v="No finalizado"/>
      </sharedItems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0" memberValueDatatype="130" unbalanced="0"/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0" memberValueDatatype="130" unbalanced="0"/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3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Daniel Chiriboga" refreshedDate="44929.486703125003" backgroundQuery="1" createdVersion="6" refreshedVersion="8" minRefreshableVersion="3" recordCount="0" supportSubquery="1" supportAdvancedDrill="1">
  <cacheSource type="external" connectionId="4"/>
  <cacheFields count="8">
    <cacheField name="[finalizacion].[Estatus].[Estatus]" caption="Estatus" numFmtId="0" hierarchy="129" level="1">
      <sharedItems count="3">
        <s v="En Curso"/>
        <s v="Finalizado"/>
        <s v="Sin actividad"/>
      </sharedItems>
    </cacheField>
    <cacheField name="[Measures].[Recuento de Nombre]" caption="Recuento de Nombre" numFmtId="0" hierarchy="164" level="32767"/>
    <cacheField name="[finalizacion].[Grupo Etáreo].[Grupo Etáreo]" caption="Grupo Etáreo" numFmtId="0" hierarchy="144" level="1">
      <sharedItems count="4">
        <s v="Entre 18 y 29 años"/>
        <s v="Entre 30 y 39 años"/>
        <s v="Menores de edad"/>
        <s v="n/a"/>
      </sharedItems>
    </cacheField>
    <cacheField name="[Measures].[Recuento de Cédula]" caption="Recuento de Cédula" numFmtId="0" hierarchy="190" level="32767"/>
    <cacheField name="[finalizacion].[Género].[Género]" caption="Género" numFmtId="0" hierarchy="142" level="1">
      <sharedItems containsSemiMixedTypes="0" containsNonDate="0" containsString="0"/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2" memberValueDatatype="130" unbalanced="0">
      <fieldsUsage count="2">
        <fieldUsage x="-1"/>
        <fieldUsage x="0"/>
      </fieldsUsage>
    </cacheHierarchy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6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saveData="0" refreshedBy="Daniel Chiriboga" refreshedDate="44929.48674537037" backgroundQuery="1" createdVersion="6" refreshedVersion="8" minRefreshableVersion="3" recordCount="0" supportSubquery="1" supportAdvancedDrill="1">
  <cacheSource type="external" connectionId="4"/>
  <cacheFields count="9">
    <cacheField name="[finalizacion].[Estatus].[Estatus]" caption="Estatus" numFmtId="0" hierarchy="129" level="1">
      <sharedItems count="3">
        <s v="En Curso"/>
        <s v="Sin actividad"/>
        <s v="Finalizado"/>
      </sharedItems>
    </cacheField>
    <cacheField name="[Measures].[Recuento de Nombre]" caption="Recuento de Nombre" numFmtId="0" hierarchy="164" level="32767"/>
    <cacheField name="[finalizacion].[Grupo Etáreo].[Grupo Etáreo]" caption="Grupo Etáreo" numFmtId="0" hierarchy="144" level="1">
      <sharedItems count="7">
        <s v="Entre 18 y 29 años"/>
        <s v="Entre 30 y 39 años"/>
        <s v="Entre 40 y 49 años"/>
        <s v="Entre 50 y 65 años"/>
        <s v="Mayor a 65 años"/>
        <s v="Menores de edad"/>
        <s v="n/a"/>
      </sharedItems>
    </cacheField>
    <cacheField name="[Measures].[Recuento de Cédula]" caption="Recuento de Cédula" numFmtId="0" hierarchy="190" level="32767"/>
    <cacheField name="[finalizacion].[Provincia].[Provincia]" caption="Provincia" numFmtId="0" hierarchy="146" level="1">
      <sharedItems count="4">
        <s v="El Oro"/>
        <s v="n/a"/>
        <s v="Orellana"/>
        <s v="Sucumbíos"/>
      </sharedItems>
    </cacheField>
    <cacheField name="[finalizacion].[Género].[Género]" caption="Género" numFmtId="0" hierarchy="142" level="1">
      <sharedItems containsSemiMixedTypes="0" containsNonDate="0" containsString="0"/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6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2" memberValueDatatype="130" unbalanced="0">
      <fieldsUsage count="2">
        <fieldUsage x="-1"/>
        <fieldUsage x="0"/>
      </fieldsUsage>
    </cacheHierarchy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7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saveData="0" refreshedBy="Daniel Chiriboga" refreshedDate="44929.486705902775" backgroundQuery="1" createdVersion="6" refreshedVersion="8" minRefreshableVersion="3" recordCount="0" supportSubquery="1" supportAdvancedDrill="1">
  <cacheSource type="external" connectionId="4"/>
  <cacheFields count="7">
    <cacheField name="[finalizacion].[Estatus].[Estatus]" caption="Estatus" numFmtId="0" hierarchy="129" level="1">
      <sharedItems count="3">
        <s v="En Curso"/>
        <s v="Finalizado"/>
        <s v="Sin actividad"/>
      </sharedItems>
    </cacheField>
    <cacheField name="[finalizacion].[Género].[Género]" caption="Género" numFmtId="0" hierarchy="142" level="1">
      <sharedItems count="3">
        <s v="Femenino"/>
        <s v="Masculino"/>
        <s v="n/a"/>
      </sharedItems>
    </cacheField>
    <cacheField name="[Measures].[Recuento de Nombre]" caption="Recuento de Nombre" numFmtId="0" hierarchy="164" level="32767"/>
    <cacheField name="[Measures].[Recuento de Cédula]" caption="Recuento de Cédula" numFmtId="0" hierarchy="190" level="32767"/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2" memberValueDatatype="130" unbalanced="0">
      <fieldsUsage count="2">
        <fieldUsage x="-1"/>
        <fieldUsage x="0"/>
      </fieldsUsage>
    </cacheHierarchy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0" memberValueDatatype="130" unbalanced="0"/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saveData="0" refreshedBy="Daniel Chiriboga" refreshedDate="44929.48670439815" backgroundQuery="1" createdVersion="6" refreshedVersion="8" minRefreshableVersion="3" recordCount="0" supportSubquery="1" supportAdvancedDrill="1">
  <cacheSource type="external" connectionId="4"/>
  <cacheFields count="8">
    <cacheField name="[finalizacion].[Estatus].[Estatus]" caption="Estatus" numFmtId="0" hierarchy="129" level="1">
      <sharedItems count="3">
        <s v="En Curso"/>
        <s v="Finalizado"/>
        <s v="Sin actividad"/>
      </sharedItems>
    </cacheField>
    <cacheField name="[Measures].[Recuento de Nombre]" caption="Recuento de Nombre" numFmtId="0" hierarchy="164" level="32767"/>
    <cacheField name="[finalizacion].[Escolaridad].[Escolaridad]" caption="Escolaridad" numFmtId="0" hierarchy="143" level="1">
      <sharedItems count="6">
        <s v="Formación intermedia (técnica - tecnológica)"/>
        <s v="n/a"/>
        <s v="Postgrado"/>
        <s v="Primaria"/>
        <s v="Secundaria"/>
        <s v="Universitaria"/>
      </sharedItems>
    </cacheField>
    <cacheField name="[finalizacion].[Género].[Género]" caption="Género" numFmtId="0" hierarchy="142" level="1">
      <sharedItems containsSemiMixedTypes="0" containsNonDate="0" containsString="0"/>
    </cacheField>
    <cacheField name="[Measures].[Recuento de Cédula]" caption="Recuento de Cédula" numFmtId="0" hierarchy="190" level="32767"/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2" memberValueDatatype="130" unbalanced="0">
      <fieldsUsage count="2">
        <fieldUsage x="-1"/>
        <fieldUsage x="0"/>
      </fieldsUsage>
    </cacheHierarchy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3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0" memberValueDatatype="130" unbalanced="0"/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6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saveData="0" refreshedBy="Daniel Chiriboga" refreshedDate="44929.486790740739" backgroundQuery="1" createdVersion="6" refreshedVersion="8" minRefreshableVersion="3" recordCount="0" supportSubquery="1" supportAdvancedDrill="1">
  <cacheSource type="external" connectionId="4"/>
  <cacheFields count="9">
    <cacheField name="[finalizacion].[Nombre].[Nombre]" caption="Nombre" numFmtId="0" hierarchy="39" level="1">
      <sharedItems count="95">
        <s v="Abigail Patricia Tapuy Grefa"/>
        <s v="ALEXANDER MANUEL MERIZALDE TANDAZO"/>
        <s v="ALLISON NICOLE GALORA LÓPEZ"/>
        <s v="Ana Esther Ledesma Briones"/>
        <s v="anabel Chica"/>
        <s v="Andrea Lizbeth Paucar Iza"/>
        <s v="Andrea Maribel Torres Silva"/>
        <s v="angel cristobal tito limaico"/>
        <s v="Angela María Espinoza Olmedo"/>
        <s v="Angelo Javier Quinatoa Salinas"/>
        <s v="ANTONELLA SCARLETT BARRAGÁN LOZANO"/>
        <s v="ARCECIO MODESTO RAMIREZ MALDONADO"/>
        <s v="AZOGUE GOMEZ WILLIAN ALREXANDER"/>
        <s v="Bryan Stalin Calero Armijos"/>
        <s v="CARLOS LEONARDO GREFA TANGOY"/>
        <s v="Christian Pablo Barzola Vera"/>
        <s v="Christopher Fernando Erazo Moran"/>
        <s v="Cristian Alexander Morocho Parreño"/>
        <s v="Cristian Jairo Kuja Wachapa"/>
        <s v="Dalila Mariela Vargas Garófalo"/>
        <s v="DANIELA ESTEFANIA CRUZ GARZON"/>
        <s v="Darlin Daniel Curipoma Angamarca"/>
        <s v="Diana Celeste Urbina Vargas"/>
        <s v="Diana Sayonara Andi Piedra"/>
        <s v="Eddy Alexis Ávila Maza"/>
        <s v="EDER ELVIS GREFA SHIGUANGO"/>
        <s v="Eduardo Rodriguez"/>
        <s v="ERIKA ISABEL REQUELME TURA"/>
        <s v="EVELIN CAROLINA CHAVEZ SOLORZANO"/>
        <s v="EVELYN LIZBETH NARVAEZ CHIMBO"/>
        <s v="Fernanda Veloz"/>
        <s v="Flor Esther Chimbo shiguango"/>
        <s v="Fricson Jhon Marquez Zambrano"/>
        <s v="Gabriel Jeancarlos Herrera Crow"/>
        <s v="GÉNESIS MONSERRATE SOLEDISPA BURGOS"/>
        <s v="GILMAR STALIN HUATATOCA GREFA"/>
        <s v="Harlyz Samayra Gutiérrez Machoa"/>
        <s v="HILBER GEOVANNY HUTATOCA ALVARADO"/>
        <s v="Isabel Berenisce Pereira Cueva"/>
        <s v="Janeth Licuy"/>
        <s v="Jazmira Nathaly Tanguila Huatatoca"/>
        <s v="Jefferson Saúl Vásquez Rosales"/>
        <s v="Jessica juliana Elizalde Becerra"/>
        <s v="Jhoendor Adrián Siquihua Chimbo"/>
        <s v="JHON PEDRO TANGUILA CALAPUCHA"/>
        <s v="JOHEL ROMARIO GREFA TANGUILA"/>
        <s v="JOHHN BENIGNO PUCHA HUATATOCA"/>
        <s v="JOHN BENIGNO PUCHA HUATATOCA"/>
        <s v="JORDY SHERLY TAPUY GREFA"/>
        <s v="José Alfredo Loor Intriag Loor Intriago"/>
        <s v="Josselin Adamaris Pomavilla Guaminga"/>
        <s v="Juli Reascos"/>
        <s v="Karen Ñakushka Chimbo Tanguila"/>
        <s v="KELVIN DAVID MORENO MORENO"/>
        <s v="Kely Tualombo"/>
        <s v="Ketty Yomaira Noa Yuge"/>
        <s v="Laura Elena Castillo Olmedo"/>
        <s v="Lizbeth Ximena Vargas Andi"/>
        <s v="Lorena Cobos"/>
        <s v="Lorena Paulina Alarcon Padilla"/>
        <s v="MARCIA JACQUELINE BONILLA YEPEZ"/>
        <s v="Marcia Verónica Reascos Albán"/>
        <s v="MARCO VINICIO CUEVA PRADO"/>
        <s v="María Eugenia Valarezo Merizalde"/>
        <s v="María Tapay"/>
        <s v="Mario David Suarez Posligua"/>
        <s v="Mauricio Alexander Alvarez Calderon"/>
        <s v="MAYRA INES MAZA CHONGO"/>
        <s v="Melissa Isaura Loaiza Papa"/>
        <s v="Mery Evelin Alvarado Chimbo"/>
        <s v="Mireya Beatriz Alvarado  Coquinche"/>
        <s v="MONICA ALEXANDRA Batallas Pabon"/>
        <s v="MÓNICA González"/>
        <s v="Mónica Lorena Ocampo Castillo"/>
        <s v="NATHALY SILVANA PARREÑO GALORA"/>
        <s v="NAYELI DAYMARA YUMBO SHIGUANGO"/>
        <s v="Nayeli Margarita Quezada Becerra"/>
        <s v="Nidia Balvina Arevalo Guanutashi"/>
        <s v="Otto Jhordy Aguinda Alvarado"/>
        <s v="Paulina Madelen Moreno Moreno"/>
        <s v="Rober Caicedo"/>
        <s v="Robinson armando Cevallos zuña"/>
        <s v="Robinson Evaristo Coox Aveiga"/>
        <s v="Sandra Aracely Tonato Chanatasig"/>
        <s v="SANTIAGO PATRICIO GONZALEZ SANCHEZ"/>
        <s v="SOLANGE CAROLINA GALARZA NUNEZ"/>
        <s v="Thalia Alexandra Tanguila Shiguango"/>
        <s v="Verónica Lucía Salazar Moreira"/>
        <s v="Víctor Caiminagua"/>
        <s v="Viviana Diaz Ordoñez"/>
        <s v="VIVIANA JANETH REQUELME LUCIO"/>
        <s v="Wilma Alexandra Alvarado Vargas"/>
        <s v="Yadira Rodriguez Santana"/>
        <s v="Yesseña Lilibeth Sánchez Cevallos"/>
        <s v="Yushira Tatiana Alvarado Aviles"/>
      </sharedItems>
    </cacheField>
    <cacheField name="[Measures].[Suma de Avance]" caption="Suma de Avance" numFmtId="0" hierarchy="163" level="32767"/>
    <cacheField name="[finalizacion].[Estatus].[Estatus]" caption="Estatus" numFmtId="0" hierarchy="129" level="1">
      <sharedItems count="3">
        <s v="Finalizado"/>
        <s v="Sin actividad"/>
        <s v="En Curso"/>
      </sharedItems>
    </cacheField>
    <cacheField name="[finalizacion].[Cédula].[Cédula]" caption="Cédula" numFmtId="0" hierarchy="40" level="1">
      <sharedItems count="97">
        <s v="1501006769"/>
        <s v="150100676"/>
        <s v="1724054851"/>
        <s v="2200435457"/>
        <s v="1208782241"/>
        <s v="2250125487"/>
        <s v="220050207-4"/>
        <s v="2100679519"/>
        <s v="1001845898"/>
        <s v="2200009047"/>
        <s v="2200446959"/>
        <s v="2250594666"/>
        <s v="2100101241"/>
        <s v="2200645790"/>
        <s v="2200229603"/>
        <s v="2200492326"/>
        <s v="1204438160"/>
        <s v="2250165111"/>
        <s v="2200084107"/>
        <s v="1600469702"/>
        <s v="1500701295"/>
        <s v="2200443162"/>
        <s v="2200397517"/>
        <s v="202246906"/>
        <s v="1500655350"/>
        <s v="2250035413"/>
        <s v="2200288930"/>
        <s v="2200401673"/>
        <s v="2250140080"/>
        <s v="2200100788"/>
        <s v="2200279087"/>
        <s v="2100564307"/>
        <s v="2200291199"/>
        <s v="2200433460"/>
        <s v="2200598049"/>
        <s v="2200051106"/>
        <s v="2250199326"/>
        <s v="2200289664"/>
        <s v="2200288161"/>
        <s v="2200498406"/>
        <s v="1500886096"/>
        <s v="2200446736"/>
        <s v="2100693361"/>
        <s v="2100579248"/>
        <s v="2200114730"/>
        <s v="2200471130"/>
        <s v="2200214506"/>
        <s v="2200339857"/>
        <s v="22200662514"/>
        <s v="2200170435"/>
        <s v="2200211304"/>
        <s v="1301877294"/>
        <s v="2200409809"/>
        <s v="2200505184"/>
        <s v="2200432405"/>
        <s v="706732773"/>
        <s v="2200386643"/>
        <s v="2200189674"/>
        <s v="956479737"/>
        <s v="2200251581"/>
        <s v="2200085328"/>
        <s v="1103671952"/>
        <s v="2200230676"/>
        <s v="605185958"/>
        <s v="2200418321"/>
        <s v="2200134811"/>
        <s v="2200097422"/>
        <s v="1203660327"/>
        <s v="1720951647"/>
        <s v="2200725428"/>
        <s v="2200400915"/>
        <s v="2200289888"/>
        <s v="2200440200"/>
        <s v="401958632"/>
        <s v="2200256432"/>
        <s v="1500557523"/>
        <s v="2250281207"/>
        <s v="2200296420"/>
        <s v="2200538516"/>
        <s v="2200096747"/>
        <s v="2200252381"/>
        <s v="706497435"/>
        <s v="1759729583"/>
        <s v="2200351779"/>
        <s v="929875680"/>
        <s v="502663909"/>
        <s v="202563631"/>
        <s v="2200117428"/>
        <s v="1501087843"/>
        <s v="1719091462"/>
        <s v="2101110712"/>
        <s v="1723471114"/>
        <s v="605237247"/>
        <s v="2100578851"/>
        <s v="2200055610"/>
        <s v="2200156186"/>
        <s v="2200456552"/>
      </sharedItems>
    </cacheField>
    <cacheField name="[finalizacion].[Dirección de correo].[Dirección de correo]" caption="Dirección de correo" numFmtId="0" hierarchy="41" level="1">
      <sharedItems count="95">
        <s v="abigailtapuy2005@gmail.com"/>
        <s v="amerizalde3@gmail.com"/>
        <s v="allison2004galora@gmail.com"/>
        <s v="anaesterledesmabriones@gmail.com"/>
        <s v="Chicaanabel81@gmail.com"/>
        <s v="Paucarandrea54@gmail.com"/>
        <s v="maribela2394@gmail.com"/>
        <s v="angel_tl69@hotmail.com"/>
        <s v="aespinoza87_87@hotmail.com"/>
        <s v="angeloquinatoa2019@gmail.com"/>
        <s v="dayanitalozano2000@gmail.com"/>
        <s v="glenda_vasquez21@hotmail.com"/>
        <s v="nicolegeanina2005@gmail.com"/>
        <s v="stalincalero@hotmail.com"/>
        <s v="leandro22tangoy@gmail.com"/>
        <s v="christianpablobar@hotmail.com"/>
        <s v="christofererazo21@gmail.com"/>
        <s v="cristianalexander93@gmail.com"/>
        <s v="jairito2009@hotmail.com"/>
        <s v="yermi201602@hotmail.com"/>
        <s v="danielaestefaniacruz2004@gmail.com"/>
        <s v="darlin_curipoma2016@hotmail.com"/>
        <s v="celesteurbina1@hotmail.com"/>
        <s v="sayoleth@hotmail.com"/>
        <s v="aviilaedd@gmail.com"/>
        <s v="edergrefa8@gmail.com"/>
        <s v="rodriguez3119a@gmail.com"/>
        <s v="erikaisabelrequelmetura@gmail.com"/>
        <s v="jefe.captaciones@cocaltda.fin.ec"/>
        <s v="narvaezevelyn16@gmail.com"/>
        <s v="fernandaveloz2008_1992@yahoo.es"/>
        <s v="Chimboflor2005@gmail.com"/>
        <s v="marquezzambranofricson@gmail.com"/>
        <s v="gh2173843@gmail.com"/>
        <s v="soledispag@yahoo.es"/>
        <s v="huatatocagilmar867@gmail.com"/>
        <s v="harlizgu27@gmail.com"/>
        <s v="huatatocahilber@gmail.com"/>
        <s v="isabelpereira.0315@gmail.com"/>
        <s v="janethlicuy@hotmail.com"/>
        <s v="jasmiratanguila@gmail.com"/>
        <s v="jeffersonvasquez3@hotmail.com"/>
        <s v="katyeb1992@gmail.com"/>
        <s v="chikisc02@gmail.com"/>
        <s v="pedrotan20@gmail.com"/>
        <s v="johelgrefaromario@gmail.com"/>
        <s v="johnpucha@gmail.com"/>
        <s v="guidotapuy34@gmail.com"/>
        <s v="jordytapuygrefa@gmail.com"/>
        <s v="joseloor1979@htmail.com"/>
        <s v="pomavilla.josselin2000@gmail.com"/>
        <s v="julireascos2003@gmail.com"/>
        <s v="karen14chimbo@gmail.com"/>
        <s v="kelvinmorenojimenez@hotmail.com"/>
        <s v="mark.ell@hotmail.es"/>
        <s v="noaketty@gmail.com"/>
        <s v="ladylauracastilloolme0@gmail.com"/>
        <s v="lizximev@hotmail.com"/>
        <s v="lorenitapcobos@hotmail.com"/>
        <s v="xomaraalarcon1@hotmail.com"/>
        <s v="marciazoe14@gmail.com"/>
        <s v="reascosverito@gmail.com"/>
        <s v="cuevamarco2005@gmail.com"/>
        <s v="mary_valarezo19@hotmail.com"/>
        <s v="Mariatapay35@gmail.com"/>
        <s v="mario_davidsp@hotmail.com"/>
        <s v="mauricioalvarezc87@gmail.com"/>
        <s v="mazamayra16@gmail.com"/>
        <s v="melylm1317@gmail.com"/>
        <s v="alvamery2004@gmail.com"/>
        <s v="Coquinchebeatriz181@gmail.com"/>
        <s v="12345.alec.com@gmail.com"/>
        <s v="2200256432moni@gmail.com"/>
        <s v="monica_230485@hotmail.com"/>
        <s v="nathalyparren263@gmail.com"/>
        <s v="daymarayumbo@gmail.com"/>
        <s v="Nquezada8516@gmail.com"/>
        <s v="nidiabalvina@gmail.com"/>
        <s v="jhoagui2005@gmail.com"/>
        <s v="pauli_more17@hotmail.com"/>
        <s v="robertcaicedo990@gmail.com"/>
        <s v="cevallosrovinson@gmail.com"/>
        <s v="pintadoviviana787@gmail.com"/>
        <s v="aracelytonato@yahoo.es"/>
        <s v="santiagogon207@gmail.com"/>
        <s v="scgalarza95@gmail.com"/>
        <s v="tanguilathalia93@gmail.com"/>
        <s v="veronocasalazar@gmail.com"/>
        <s v="caiminaguaalexander@gmail.com"/>
        <s v="vivipa-ga@hotmail.com"/>
        <s v="requelmeviviana01@gmail.com"/>
        <s v="wilmaalvarado90@gmail.com"/>
        <s v="yadiprinc8-elizabet@hotmail.es"/>
        <s v="lilibeth_sc1993@hotmail.com"/>
        <s v="avilestatiana388@gmail.com"/>
      </sharedItems>
    </cacheField>
    <cacheField name="[finalizacion].[Teléfono].[Teléfono]" caption="Teléfono" numFmtId="0" hierarchy="42" level="1">
      <sharedItems containsString="0" containsBlank="1" containsNumber="1" containsInteger="1" minValue="939003414" maxValue="2200279087" count="96">
        <n v="992205017"/>
        <n v="989550042"/>
        <n v="989218268"/>
        <n v="981060447"/>
        <n v="997903323"/>
        <n v="968333069"/>
        <n v="989720806"/>
        <n v="990355957"/>
        <n v="982612566"/>
        <n v="961083891"/>
        <n v="994643056"/>
        <n v="993329703"/>
        <n v="987512276"/>
        <n v="989530776"/>
        <n v="939618417"/>
        <n v="982972861"/>
        <n v="980735631"/>
        <m/>
        <n v="984265052"/>
        <n v="991760477"/>
        <n v="994823378"/>
        <n v="996679751"/>
        <n v="999120192"/>
        <n v="998923307"/>
        <n v="961750190"/>
        <n v="984511767"/>
        <n v="985796980"/>
        <n v="981700769"/>
        <n v="982643834"/>
        <n v="2200279087"/>
        <n v="995035515"/>
        <n v="979520660"/>
        <n v="985748423"/>
        <n v="989071183"/>
        <n v="983697288"/>
        <n v="991549273"/>
        <n v="985464069"/>
        <n v="963225452"/>
        <n v="988414957"/>
        <n v="982149638"/>
        <n v="939163890"/>
        <n v="939114785"/>
        <n v="939003414"/>
        <n v="959669001"/>
        <n v="959669013"/>
        <n v="985255320"/>
        <n v="988276906"/>
        <n v="960778377"/>
        <n v="999419583"/>
        <n v="999527725"/>
        <n v="991868316"/>
        <n v="989932407"/>
        <n v="990132397"/>
        <n v="981087690"/>
        <n v="939812478"/>
        <n v="996466150"/>
        <n v="981023401"/>
        <n v="988194369"/>
        <n v="982605067"/>
        <n v="989493075"/>
        <n v="995395142"/>
        <n v="961135100"/>
        <n v="981449706"/>
        <n v="959165461"/>
        <n v="988844259"/>
        <n v="980242740"/>
        <n v="997162626"/>
        <n v="968083456"/>
        <n v="991853990"/>
        <n v="986549633"/>
        <n v="958792254"/>
        <n v="992974171"/>
        <n v="959448795"/>
        <n v="988163015"/>
        <n v="980239275"/>
        <n v="986429641"/>
        <n v="961437336"/>
        <n v="995943866"/>
        <n v="989481376"/>
        <n v="979307507"/>
        <n v="981310310"/>
        <n v="997225607"/>
        <n v="997134825"/>
        <n v="982739894"/>
        <n v="987993946"/>
        <n v="959752244"/>
        <n v="999752608"/>
        <n v="983094892"/>
        <n v="980942444"/>
        <n v="988695785"/>
        <n v="981930137"/>
        <n v="991670830"/>
        <n v="999231230"/>
        <n v="980617553"/>
        <n v="959744097"/>
        <n v="993388627"/>
      </sharedItems>
    </cacheField>
    <cacheField name="[finalizacion].[Género].[Género]" caption="Género" numFmtId="0" hierarchy="142" level="1">
      <sharedItems count="3">
        <s v="Femenino"/>
        <s v="n/a"/>
        <s v="Masculino"/>
      </sharedItems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</cacheFields>
  <cacheHierarchies count="191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2" memberValueDatatype="130" unbalanced="0">
      <fieldsUsage count="2">
        <fieldUsage x="-1"/>
        <fieldUsage x="0"/>
      </fieldsUsage>
    </cacheHierarchy>
    <cacheHierarchy uniqueName="[finalizacion].[Cédula]" caption="Cédula" attribute="1" defaultMemberUniqueName="[finalizacion].[Cédula].[All]" allUniqueName="[finalizacion].[Cédula].[All]" dimensionUniqueName="[finalizacion]" displayFolder="" count="2" memberValueDatatype="130" unbalanced="0">
      <fieldsUsage count="2">
        <fieldUsage x="-1"/>
        <fieldUsage x="3"/>
      </fieldsUsage>
    </cacheHierarchy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Teléfono]" caption="Teléfono" attribute="1" defaultMemberUniqueName="[finalizacion].[Teléfono].[All]" allUniqueName="[finalizacion].[Teléfono].[All]" dimensionUniqueName="[finalizacion]" displayFolder="" count="2" memberValueDatatype="5" unbalanced="0">
      <fieldsUsage count="2">
        <fieldUsage x="-1"/>
        <fieldUsage x="5"/>
      </fieldsUsage>
    </cacheHierarchy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7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6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0" memberValueDatatype="130" unbalanced="0"/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8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saveData="0" refreshedBy="Daniel Chiriboga" refreshedDate="44929.486748263887" backgroundQuery="1" createdVersion="6" refreshedVersion="8" minRefreshableVersion="3" recordCount="0" supportSubquery="1" supportAdvancedDrill="1">
  <cacheSource type="external" connectionId="4"/>
  <cacheFields count="9">
    <cacheField name="[finalizacion].[Estatus].[Estatus]" caption="Estatus" numFmtId="0" hierarchy="129" level="1">
      <sharedItems count="3">
        <s v="En Curso"/>
        <s v="Finalizado"/>
        <s v="Sin actividad"/>
      </sharedItems>
    </cacheField>
    <cacheField name="[Measures].[Recuento de Nombre]" caption="Recuento de Nombre" numFmtId="0" hierarchy="164" level="32767"/>
    <cacheField name="[finalizacion].[Grupo Etáreo].[Grupo Etáreo]" caption="Grupo Etáreo" numFmtId="0" hierarchy="144" level="1">
      <sharedItems count="7">
        <s v="Entre 18 y 29 años"/>
        <s v="Entre 30 y 39 años"/>
        <s v="Entre 40 y 49 años"/>
        <s v="Entre 50 y 65 años"/>
        <s v="Mayor a 65 años"/>
        <s v="Menores de edad"/>
        <s v="n/a"/>
      </sharedItems>
    </cacheField>
    <cacheField name="[Measures].[Recuento de Cédula]" caption="Recuento de Cédula" numFmtId="0" hierarchy="190" level="32767"/>
    <cacheField name="[finalizacion].[Género].[Género]" caption="Género" numFmtId="0" hierarchy="142" level="1">
      <sharedItems containsSemiMixedTypes="0" containsNonDate="0" containsString="0"/>
    </cacheField>
    <cacheField name="[finalizacion].[Etnia].[Etnia]" caption="Etnia" numFmtId="0" hierarchy="148" level="1">
      <sharedItems count="6">
        <s v="Cholo/a"/>
        <s v="De una nacionalidad o pueblo indígena"/>
        <s v="Mestizo/a"/>
        <s v="Mulato/a"/>
        <s v="n/a"/>
        <s v="Otro/a"/>
      </sharedItems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6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2" memberValueDatatype="130" unbalanced="0">
      <fieldsUsage count="2">
        <fieldUsage x="-1"/>
        <fieldUsage x="0"/>
      </fieldsUsage>
    </cacheHierarchy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7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saveData="0" refreshedBy="Daniel Chiriboga" refreshedDate="44929.497138425926" backgroundQuery="1" createdVersion="6" refreshedVersion="8" minRefreshableVersion="3" recordCount="0" supportSubquery="1" supportAdvancedDrill="1">
  <cacheSource type="external" connectionId="4"/>
  <cacheFields count="7">
    <cacheField name="[Measures].[Recuento de Nombre]" caption="Recuento de Nombre" numFmtId="0" hierarchy="164" level="32767"/>
    <cacheField name="[finalizacion].[Grupo Etáreo].[Grupo Etáreo]" caption="Grupo Etáreo" numFmtId="0" hierarchy="144" level="1">
      <sharedItems count="7">
        <s v="Entre 18 y 29 años"/>
        <s v="Entre 30 y 39 años"/>
        <s v="Entre 40 y 49 años"/>
        <s v="Entre 50 y 65 años"/>
        <s v="Mayor a 65 años"/>
        <s v="Menores de edad"/>
        <s v="n/a"/>
      </sharedItems>
    </cacheField>
    <cacheField name="[Measures].[Recuento de Cédula]" caption="Recuento de Cédula" numFmtId="0" hierarchy="190" level="32767"/>
    <cacheField name="[finalizacion].[Provincia].[Provincia]" caption="Provincia" numFmtId="0" hierarchy="146" level="1">
      <sharedItems count="4">
        <s v="El Oro"/>
        <s v="n/a"/>
        <s v="Orellana"/>
        <s v="Sucumbíos"/>
      </sharedItems>
    </cacheField>
    <cacheField name="[finalizacion].[Género].[Género]" caption="Género" numFmtId="0" hierarchy="142" level="1">
      <sharedItems containsSemiMixedTypes="0" containsNonDate="0" containsString="0"/>
    </cacheField>
    <cacheField name="[finalizacion].[Estatus maximo].[Estatus maximo]" caption="Estatus maximo" numFmtId="0" hierarchy="150" level="1">
      <sharedItems count="3">
        <s v="En Curso"/>
        <s v="Sin actividad"/>
        <s v="Finalizado"/>
      </sharedItems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0" memberValueDatatype="130" unbalanced="0"/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Socio]" caption="Socio" attribute="1" defaultMemberUniqueName="[finalizacion].[Socio].[All]" allUniqueName="[finalizacion].[Socio].[All]" dimensionUniqueName="[finalizacion]" displayFolder="" count="0" memberValueDatatype="130" unbalanced="0"/>
    <cacheHierarchy uniqueName="[finalizacion].[Provincia]" caption="Provincia" attribute="1" defaultMemberUniqueName="[finalizacion].[Provincia].[All]" allUniqueName="[finalizacion].[Provincia].[All]" dimensionUniqueName="[finalizacion]" displayFolder="" count="2" memberValueDatatype="130" unbalanced="0">
      <fieldsUsage count="2">
        <fieldUsage x="-1"/>
        <fieldUsage x="3"/>
      </fieldsUsage>
    </cacheHierarchy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saveData="0" refreshedBy="Daniel Chiriboga" refreshedDate="44929.497135532409" backgroundQuery="1" createdVersion="6" refreshedVersion="8" minRefreshableVersion="3" recordCount="0" supportSubquery="1" supportAdvancedDrill="1">
  <cacheSource type="external" connectionId="4"/>
  <cacheFields count="5">
    <cacheField name="[finalizacion].[Estatus].[Estatus]" caption="Estatus" numFmtId="0" hierarchy="129" level="1">
      <sharedItems count="3">
        <s v="En Curso"/>
        <s v="Finalizado"/>
        <s v="Sin actividad"/>
      </sharedItems>
    </cacheField>
    <cacheField name="[Measures].[Recuento de Nombre]" caption="Recuento de Nombre" numFmtId="0" hierarchy="164" level="32767"/>
    <cacheField name="[finalizacion].[Estatus maximo].[Estatus maximo]" caption="Estatus maximo" numFmtId="0" hierarchy="150" level="1">
      <sharedItems count="3">
        <s v="En Curso"/>
        <s v="Finalizado"/>
        <s v="Sin actividad"/>
      </sharedItems>
    </cacheField>
    <cacheField name="[finalizacion].[Género].[Género]" caption="Género" numFmtId="0" hierarchy="142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0" memberValueDatatype="130" unbalanced="0"/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2" memberValueDatatype="130" unbalanced="0">
      <fieldsUsage count="2">
        <fieldUsage x="-1"/>
        <fieldUsage x="0"/>
      </fieldsUsage>
    </cacheHierarchy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3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0" memberValueDatatype="130" unbalanced="0"/>
    <cacheHierarchy uniqueName="[finalizacion].[Socio]" caption="Socio" attribute="1" defaultMemberUniqueName="[finalizacion].[Socio].[All]" allUniqueName="[finalizacion].[Socio].[All]" dimensionUniqueName="[finalizacion]" displayFolder="" count="0" memberValueDatatype="130" unbalanced="0"/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saveData="0" refreshedBy="Daniel Chiriboga" refreshedDate="44929.486797569443" backgroundQuery="1" createdVersion="6" refreshedVersion="8" minRefreshableVersion="3" recordCount="0" supportSubquery="1" supportAdvancedDrill="1">
  <cacheSource type="external" connectionId="4"/>
  <cacheFields count="8">
    <cacheField name="[finalizacion].[Estatus].[Estatus]" caption="Estatus" numFmtId="0" hierarchy="129" level="1">
      <sharedItems count="3">
        <s v="En Curso"/>
        <s v="Finalizado"/>
        <s v="Sin actividad"/>
      </sharedItems>
    </cacheField>
    <cacheField name="[finalizacion].[Género].[Género]" caption="Género" numFmtId="0" hierarchy="142" level="1">
      <sharedItems count="3">
        <s v="Femenino"/>
        <s v="Masculino"/>
        <s v="n/a"/>
      </sharedItems>
    </cacheField>
    <cacheField name="[Measures].[Recuento de Nombre]" caption="Recuento de Nombre" numFmtId="0" hierarchy="164" level="32767"/>
    <cacheField name="[Measures].[Recuento de Cédula]" caption="Recuento de Cédula" numFmtId="0" hierarchy="190" level="32767"/>
    <cacheField name="[finalizacion].[Estatus maximo].[Estatus maximo]" caption="Estatus maximo" numFmtId="0" hierarchy="150" level="1">
      <sharedItems count="3">
        <s v="En Curso"/>
        <s v="Finalizado"/>
        <s v="Sin actividad"/>
      </sharedItems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2" memberValueDatatype="130" unbalanced="0">
      <fieldsUsage count="2">
        <fieldUsage x="-1"/>
        <fieldUsage x="0"/>
      </fieldsUsage>
    </cacheHierarchy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0" memberValueDatatype="130" unbalanced="0"/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6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saveData="0" refreshedBy="Daniel Chiriboga" refreshedDate="44929.497135995371" backgroundQuery="1" createdVersion="6" refreshedVersion="8" minRefreshableVersion="3" recordCount="0" supportSubquery="1" supportAdvancedDrill="1">
  <cacheSource type="external" connectionId="4"/>
  <cacheFields count="7">
    <cacheField name="[Measures].[Recuento de Nombre]" caption="Recuento de Nombre" numFmtId="0" hierarchy="164" level="32767"/>
    <cacheField name="[finalizacion].[Grupo Etáreo].[Grupo Etáreo]" caption="Grupo Etáreo" numFmtId="0" hierarchy="144" level="1">
      <sharedItems count="7">
        <s v="Entre 18 y 29 años"/>
        <s v="Entre 30 y 39 años"/>
        <s v="Entre 40 y 49 años"/>
        <s v="Entre 50 y 65 años"/>
        <s v="Mayor a 65 años"/>
        <s v="Menores de edad"/>
        <s v="n/a"/>
      </sharedItems>
    </cacheField>
    <cacheField name="[Measures].[Recuento de Cédula]" caption="Recuento de Cédula" numFmtId="0" hierarchy="190" level="32767"/>
    <cacheField name="[finalizacion].[Género].[Género]" caption="Género" numFmtId="0" hierarchy="142" level="1">
      <sharedItems containsSemiMixedTypes="0" containsNonDate="0" containsString="0"/>
    </cacheField>
    <cacheField name="[finalizacion].[Actividad económica].[Actividad económica]" caption="Actividad económica" numFmtId="0" hierarchy="147" level="1">
      <sharedItems count="8">
        <s v="Actividades de servicios administrativos y de apoyo"/>
        <s v="Ama de Casa"/>
        <s v="Empleado Privado (solamente si trabajas en relación de dependencia)"/>
        <s v="Empleado Público (en relación de dependencia)"/>
        <s v="Estudiante"/>
        <s v="Industrias manufactureras"/>
        <s v="n/a"/>
        <s v="Otras actividades de servicios"/>
      </sharedItems>
    </cacheField>
    <cacheField name="[finalizacion].[Estatus maximo].[Estatus maximo]" caption="Estatus maximo" numFmtId="0" hierarchy="150" level="1">
      <sharedItems count="3">
        <s v="En Curso"/>
        <s v="Finalizado"/>
        <s v="Sin actividad"/>
      </sharedItems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0" memberValueDatatype="130" unbalanced="0"/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3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Socio]" caption="Socio" attribute="1" defaultMemberUniqueName="[finalizacion].[Socio].[All]" allUniqueName="[finalizacion].[Socio].[All]" dimensionUniqueName="[finalizacion]" displayFolder="" count="0" memberValueDatatype="130" unbalanced="0"/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saveData="0" refreshedBy="Daniel Chiriboga" refreshedDate="44929.497136574071" backgroundQuery="1" createdVersion="6" refreshedVersion="8" minRefreshableVersion="3" recordCount="0" supportSubquery="1" supportAdvancedDrill="1">
  <cacheSource type="external" connectionId="4"/>
  <cacheFields count="6">
    <cacheField name="[Measures].[Recuento de Nombre]" caption="Recuento de Nombre" numFmtId="0" hierarchy="164" level="32767"/>
    <cacheField name="[finalizacion].[Grupo Etáreo].[Grupo Etáreo]" caption="Grupo Etáreo" numFmtId="0" hierarchy="144" level="1">
      <sharedItems count="4">
        <s v="Entre 18 y 29 años"/>
        <s v="Entre 30 y 39 años"/>
        <s v="Menores de edad"/>
        <s v="n/a"/>
      </sharedItems>
    </cacheField>
    <cacheField name="[Measures].[Recuento de Cédula]" caption="Recuento de Cédula" numFmtId="0" hierarchy="190" level="32767"/>
    <cacheField name="[finalizacion].[Género].[Género]" caption="Género" numFmtId="0" hierarchy="142" level="1">
      <sharedItems containsSemiMixedTypes="0" containsNonDate="0" containsString="0"/>
    </cacheField>
    <cacheField name="[finalizacion].[Estatus maximo].[Estatus maximo]" caption="Estatus maximo" numFmtId="0" hierarchy="150" level="1">
      <sharedItems count="3">
        <s v="En Curso"/>
        <s v="Finalizado"/>
        <s v="Sin actividad"/>
      </sharedItems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0" memberValueDatatype="130" unbalanced="0"/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3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Socio]" caption="Socio" attribute="1" defaultMemberUniqueName="[finalizacion].[Socio].[All]" allUniqueName="[finalizacion].[Socio].[All]" dimensionUniqueName="[finalizacion]" displayFolder="" count="0" memberValueDatatype="130" unbalanced="0"/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saveData="0" refreshedBy="Daniel Chiriboga" refreshedDate="44929.497137152779" backgroundQuery="1" createdVersion="6" refreshedVersion="8" minRefreshableVersion="3" recordCount="0" supportSubquery="1" supportAdvancedDrill="1">
  <cacheSource type="external" connectionId="4"/>
  <cacheFields count="6">
    <cacheField name="[Measures].[Recuento de Nombre]" caption="Recuento de Nombre" numFmtId="0" hierarchy="164" level="32767"/>
    <cacheField name="[finalizacion].[Escolaridad].[Escolaridad]" caption="Escolaridad" numFmtId="0" hierarchy="143" level="1">
      <sharedItems count="6">
        <s v="Formación intermedia (técnica - tecnológica)"/>
        <s v="n/a"/>
        <s v="Postgrado"/>
        <s v="Primaria"/>
        <s v="Secundaria"/>
        <s v="Universitaria"/>
      </sharedItems>
    </cacheField>
    <cacheField name="[finalizacion].[Género].[Género]" caption="Género" numFmtId="0" hierarchy="142" level="1">
      <sharedItems containsSemiMixedTypes="0" containsNonDate="0" containsString="0"/>
    </cacheField>
    <cacheField name="[Measures].[Recuento de Cédula]" caption="Recuento de Cédula" numFmtId="0" hierarchy="190" level="32767"/>
    <cacheField name="[finalizacion].[Estatus maximo].[Estatus maximo]" caption="Estatus maximo" numFmtId="0" hierarchy="150" level="1">
      <sharedItems count="3">
        <s v="Finalizado"/>
        <s v="En Curso"/>
        <s v="Sin actividad"/>
      </sharedItems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0" memberValueDatatype="130" unbalanced="0"/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0" memberValueDatatype="130" unbalanced="0"/>
    <cacheHierarchy uniqueName="[finalizacion].[Socio]" caption="Socio" attribute="1" defaultMemberUniqueName="[finalizacion].[Socio].[All]" allUniqueName="[finalizacion].[Socio].[All]" dimensionUniqueName="[finalizacion]" displayFolder="" count="0" memberValueDatatype="130" unbalanced="0"/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saveData="0" refreshedBy="Daniel Chiriboga" refreshedDate="44929.497137847226" backgroundQuery="1" createdVersion="6" refreshedVersion="8" minRefreshableVersion="3" recordCount="0" supportSubquery="1" supportAdvancedDrill="1">
  <cacheSource type="external" connectionId="4"/>
  <cacheFields count="7">
    <cacheField name="[Measures].[Recuento de Nombre]" caption="Recuento de Nombre" numFmtId="0" hierarchy="164" level="32767"/>
    <cacheField name="[finalizacion].[Grupo Etáreo].[Grupo Etáreo]" caption="Grupo Etáreo" numFmtId="0" hierarchy="144" level="1">
      <sharedItems count="7">
        <s v="Entre 18 y 29 años"/>
        <s v="Entre 30 y 39 años"/>
        <s v="Entre 40 y 49 años"/>
        <s v="Entre 50 y 65 años"/>
        <s v="Mayor a 65 años"/>
        <s v="Menores de edad"/>
        <s v="n/a"/>
      </sharedItems>
    </cacheField>
    <cacheField name="[Measures].[Recuento de Cédula]" caption="Recuento de Cédula" numFmtId="0" hierarchy="190" level="32767"/>
    <cacheField name="[finalizacion].[Género].[Género]" caption="Género" numFmtId="0" hierarchy="142" level="1">
      <sharedItems containsSemiMixedTypes="0" containsNonDate="0" containsString="0"/>
    </cacheField>
    <cacheField name="[finalizacion].[Etnia].[Etnia]" caption="Etnia" numFmtId="0" hierarchy="148" level="1">
      <sharedItems count="6">
        <s v="Cholo/a"/>
        <s v="De una nacionalidad o pueblo indígena"/>
        <s v="Mestizo/a"/>
        <s v="Mulato/a"/>
        <s v="n/a"/>
        <s v="Otro/a"/>
      </sharedItems>
    </cacheField>
    <cacheField name="[finalizacion].[Estatus maximo].[Estatus maximo]" caption="Estatus maximo" numFmtId="0" hierarchy="150" level="1">
      <sharedItems count="3">
        <s v="En Curso"/>
        <s v="Finalizado"/>
        <s v="Sin actividad"/>
      </sharedItems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0" memberValueDatatype="130" unbalanced="0"/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3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Socio]" caption="Socio" attribute="1" defaultMemberUniqueName="[finalizacion].[Socio].[All]" allUniqueName="[finalizacion].[Socio].[All]" dimensionUniqueName="[finalizacion]" displayFolder="" count="0" memberValueDatatype="130" unbalanced="0"/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saveData="0" refreshedBy="Daniel Chiriboga" refreshedDate="44929.486816898148" backgroundQuery="1" createdVersion="6" refreshedVersion="8" minRefreshableVersion="3" recordCount="0" supportSubquery="1" supportAdvancedDrill="1">
  <cacheSource type="external" connectionId="4"/>
  <cacheFields count="10">
    <cacheField name="[Measures].[Recuento de Nombre]" caption="Recuento de Nombre" numFmtId="0" hierarchy="164" level="32767"/>
    <cacheField name="[finalizacion].[Grupo Etáreo].[Grupo Etáreo]" caption="Grupo Etáreo" numFmtId="0" hierarchy="144" level="1">
      <sharedItems count="7">
        <s v="Entre 18 y 29 años"/>
        <s v="Entre 30 y 39 años"/>
        <s v="Entre 40 y 49 años"/>
        <s v="Entre 50 y 65 años"/>
        <s v="Mayor a 65 años"/>
        <s v="Menores de edad"/>
        <s v="n/a"/>
      </sharedItems>
    </cacheField>
    <cacheField name="[Measures].[Recuento de Cédula]" caption="Recuento de Cédula" numFmtId="0" hierarchy="190" level="32767"/>
    <cacheField name="[finalizacion].[Género].[Género]" caption="Género" numFmtId="0" hierarchy="142" level="1">
      <sharedItems containsSemiMixedTypes="0" containsNonDate="0" containsString="0"/>
    </cacheField>
    <cacheField name="[finalizacion].[Etnia].[Etnia]" caption="Etnia" numFmtId="0" hierarchy="148" level="1">
      <sharedItems count="6">
        <s v="Cholo/a"/>
        <s v="De una nacionalidad o pueblo indígena"/>
        <s v="Mestizo/a"/>
        <s v="Mulato/a"/>
        <s v="n/a"/>
        <s v="Otro/a"/>
      </sharedItems>
    </cacheField>
    <cacheField name="[finalizacion].[Estatus maximo].[Estatus maximo]" caption="Estatus maximo" numFmtId="0" hierarchy="150" level="1">
      <sharedItems count="3">
        <s v="En Curso"/>
        <s v="Finalizado"/>
        <s v="Sin actividad"/>
      </sharedItems>
    </cacheField>
    <cacheField name="[finalizacion].[Cursos Finalizados].[Cursos Finalizados]" caption="Cursos Finalizados" numFmtId="0" hierarchy="152" level="1">
      <sharedItems containsSemiMixedTypes="0" containsString="0" containsNumber="1" containsInteger="1" minValue="0" maxValue="6" count="4">
        <n v="0"/>
        <n v="6"/>
        <n v="1"/>
        <n v="4"/>
      </sharedItems>
      <extLst>
        <ext xmlns:x15="http://schemas.microsoft.com/office/spreadsheetml/2010/11/main" uri="{4F2E5C28-24EA-4eb8-9CBF-B6C8F9C3D259}">
          <x15:cachedUniqueNames>
            <x15:cachedUniqueName index="0" name="[finalizacion].[Cursos Finalizados].&amp;[0]"/>
            <x15:cachedUniqueName index="1" name="[finalizacion].[Cursos Finalizados].&amp;[6]"/>
            <x15:cachedUniqueName index="2" name="[finalizacion].[Cursos Finalizados].&amp;[1]"/>
            <x15:cachedUniqueName index="3" name="[finalizacion].[Cursos Finalizados].&amp;[4]"/>
          </x15:cachedUniqueNames>
        </ext>
      </extLst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7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3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8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2" memberValueDatatype="20" unbalanced="0">
      <fieldsUsage count="2">
        <fieldUsage x="-1"/>
        <fieldUsage x="6"/>
      </fieldsUsage>
    </cacheHierarchy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saveData="0" refreshedBy="Daniel Chiriboga" refreshedDate="44929.486810879629" backgroundQuery="1" createdVersion="6" refreshedVersion="8" minRefreshableVersion="3" recordCount="0" supportSubquery="1" supportAdvancedDrill="1">
  <cacheSource type="external" connectionId="4"/>
  <cacheFields count="9">
    <cacheField name="[finalizacion].[Estatus].[Estatus]" caption="Estatus" numFmtId="0" hierarchy="129" level="1">
      <sharedItems count="3">
        <s v="En Curso"/>
        <s v="Finalizado"/>
        <s v="Sin actividad"/>
      </sharedItems>
    </cacheField>
    <cacheField name="[finalizacion].[Género].[Género]" caption="Género" numFmtId="0" hierarchy="142" level="1">
      <sharedItems count="3">
        <s v="Femenino"/>
        <s v="Masculino"/>
        <s v="n/a"/>
      </sharedItems>
    </cacheField>
    <cacheField name="[Measures].[Recuento de Nombre]" caption="Recuento de Nombre" numFmtId="0" hierarchy="164" level="32767"/>
    <cacheField name="[Measures].[Recuento de Cédula]" caption="Recuento de Cédula" numFmtId="0" hierarchy="190" level="32767"/>
    <cacheField name="[finalizacion].[Estatus maximo].[Estatus maximo]" caption="Estatus maximo" numFmtId="0" hierarchy="150" level="1">
      <sharedItems count="3">
        <s v="En Curso"/>
        <s v="Finalizado"/>
        <s v="Sin actividad"/>
      </sharedItems>
    </cacheField>
    <cacheField name="[finalizacion].[Cursos Finalizados].[Cursos Finalizados]" caption="Cursos Finalizados" numFmtId="0" hierarchy="152" level="1">
      <sharedItems containsSemiMixedTypes="0" containsString="0" containsNumber="1" containsInteger="1" minValue="0" maxValue="6" count="4">
        <n v="0"/>
        <n v="1"/>
        <n v="6"/>
        <n v="4"/>
      </sharedItems>
      <extLst>
        <ext xmlns:x15="http://schemas.microsoft.com/office/spreadsheetml/2010/11/main" uri="{4F2E5C28-24EA-4eb8-9CBF-B6C8F9C3D259}">
          <x15:cachedUniqueNames>
            <x15:cachedUniqueName index="0" name="[finalizacion].[Cursos Finalizados].&amp;[0]"/>
            <x15:cachedUniqueName index="1" name="[finalizacion].[Cursos Finalizados].&amp;[1]"/>
            <x15:cachedUniqueName index="2" name="[finalizacion].[Cursos Finalizados].&amp;[6]"/>
            <x15:cachedUniqueName index="3" name="[finalizacion].[Cursos Finalizados].&amp;[4]"/>
          </x15:cachedUniqueNames>
        </ext>
      </extLst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6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2" memberValueDatatype="130" unbalanced="0">
      <fieldsUsage count="2">
        <fieldUsage x="-1"/>
        <fieldUsage x="0"/>
      </fieldsUsage>
    </cacheHierarchy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0" memberValueDatatype="130" unbalanced="0"/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7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2" memberValueDatatype="20" unbalanced="0">
      <fieldsUsage count="2">
        <fieldUsage x="-1"/>
        <fieldUsage x="5"/>
      </fieldsUsage>
    </cacheHierarchy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saveData="0" refreshedBy="Daniel Chiriboga" refreshedDate="44929.486809490743" backgroundQuery="1" createdVersion="6" refreshedVersion="8" minRefreshableVersion="3" recordCount="0" supportSubquery="1" supportAdvancedDrill="1">
  <cacheSource type="external" connectionId="4"/>
  <cacheFields count="9">
    <cacheField name="[Measures].[Recuento de Nombre]" caption="Recuento de Nombre" numFmtId="0" hierarchy="164" level="32767"/>
    <cacheField name="[finalizacion].[Grupo Etáreo].[Grupo Etáreo]" caption="Grupo Etáreo" numFmtId="0" hierarchy="144" level="1">
      <sharedItems count="4">
        <s v="Entre 18 y 29 años"/>
        <s v="Entre 30 y 39 años"/>
        <s v="Menores de edad"/>
        <s v="n/a"/>
      </sharedItems>
    </cacheField>
    <cacheField name="[Measures].[Recuento de Cédula]" caption="Recuento de Cédula" numFmtId="0" hierarchy="190" level="32767"/>
    <cacheField name="[finalizacion].[Género].[Género]" caption="Género" numFmtId="0" hierarchy="142" level="1">
      <sharedItems containsSemiMixedTypes="0" containsNonDate="0" containsString="0"/>
    </cacheField>
    <cacheField name="[finalizacion].[Estatus maximo].[Estatus maximo]" caption="Estatus maximo" numFmtId="0" hierarchy="150" level="1">
      <sharedItems count="3">
        <s v="En Curso"/>
        <s v="Finalizado"/>
        <s v="Sin actividad"/>
      </sharedItems>
    </cacheField>
    <cacheField name="[finalizacion].[Cursos Finalizados].[Cursos Finalizados]" caption="Cursos Finalizados" numFmtId="0" hierarchy="152" level="1">
      <sharedItems containsSemiMixedTypes="0" containsString="0" containsNumber="1" containsInteger="1" minValue="0" maxValue="6" count="4">
        <n v="0"/>
        <n v="1"/>
        <n v="4"/>
        <n v="6"/>
      </sharedItems>
      <extLst>
        <ext xmlns:x15="http://schemas.microsoft.com/office/spreadsheetml/2010/11/main" uri="{4F2E5C28-24EA-4eb8-9CBF-B6C8F9C3D259}">
          <x15:cachedUniqueNames>
            <x15:cachedUniqueName index="0" name="[finalizacion].[Cursos Finalizados].&amp;[0]"/>
            <x15:cachedUniqueName index="1" name="[finalizacion].[Cursos Finalizados].&amp;[1]"/>
            <x15:cachedUniqueName index="2" name="[finalizacion].[Cursos Finalizados].&amp;[4]"/>
            <x15:cachedUniqueName index="3" name="[finalizacion].[Cursos Finalizados].&amp;[6]"/>
          </x15:cachedUniqueNames>
        </ext>
      </extLst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6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3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7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2" memberValueDatatype="20" unbalanced="0">
      <fieldsUsage count="2">
        <fieldUsage x="-1"/>
        <fieldUsage x="5"/>
      </fieldsUsage>
    </cacheHierarchy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saveData="0" refreshedBy="Daniel Chiriboga" refreshedDate="44929.48681840278" backgroundQuery="1" createdVersion="6" refreshedVersion="8" minRefreshableVersion="3" recordCount="0" supportSubquery="1" supportAdvancedDrill="1">
  <cacheSource type="external" connectionId="4"/>
  <cacheFields count="9">
    <cacheField name="[Measures].[Recuento de Nombre]" caption="Recuento de Nombre" numFmtId="0" hierarchy="164" level="32767"/>
    <cacheField name="[finalizacion].[Escolaridad].[Escolaridad]" caption="Escolaridad" numFmtId="0" hierarchy="143" level="1">
      <sharedItems count="6">
        <s v="Formación intermedia (técnica - tecnológica)"/>
        <s v="n/a"/>
        <s v="Postgrado"/>
        <s v="Primaria"/>
        <s v="Secundaria"/>
        <s v="Universitaria"/>
      </sharedItems>
    </cacheField>
    <cacheField name="[finalizacion].[Género].[Género]" caption="Género" numFmtId="0" hierarchy="142" level="1">
      <sharedItems containsSemiMixedTypes="0" containsNonDate="0" containsString="0"/>
    </cacheField>
    <cacheField name="[Measures].[Recuento de Cédula]" caption="Recuento de Cédula" numFmtId="0" hierarchy="190" level="32767"/>
    <cacheField name="[finalizacion].[Estatus maximo].[Estatus maximo]" caption="Estatus maximo" numFmtId="0" hierarchy="150" level="1">
      <sharedItems count="3">
        <s v="En Curso"/>
        <s v="Finalizado"/>
        <s v="Sin actividad"/>
      </sharedItems>
    </cacheField>
    <cacheField name="[finalizacion].[Cursos Finalizados].[Cursos Finalizados]" caption="Cursos Finalizados" numFmtId="0" hierarchy="152" level="1">
      <sharedItems containsSemiMixedTypes="0" containsString="0" containsNumber="1" containsInteger="1" minValue="0" maxValue="6" count="4">
        <n v="4"/>
        <n v="6"/>
        <n v="0"/>
        <n v="1"/>
      </sharedItems>
      <extLst>
        <ext xmlns:x15="http://schemas.microsoft.com/office/spreadsheetml/2010/11/main" uri="{4F2E5C28-24EA-4eb8-9CBF-B6C8F9C3D259}">
          <x15:cachedUniqueNames>
            <x15:cachedUniqueName index="0" name="[finalizacion].[Cursos Finalizados].&amp;[4]"/>
            <x15:cachedUniqueName index="1" name="[finalizacion].[Cursos Finalizados].&amp;[6]"/>
            <x15:cachedUniqueName index="2" name="[finalizacion].[Cursos Finalizados].&amp;[0]"/>
            <x15:cachedUniqueName index="3" name="[finalizacion].[Cursos Finalizados].&amp;[1]"/>
          </x15:cachedUniqueNames>
        </ext>
      </extLst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6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0" memberValueDatatype="130" unbalanced="0"/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7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2" memberValueDatatype="20" unbalanced="0">
      <fieldsUsage count="2">
        <fieldUsage x="-1"/>
        <fieldUsage x="5"/>
      </fieldsUsage>
    </cacheHierarchy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saveData="0" refreshedBy="Daniel Chiriboga" refreshedDate="44929.486814004631" backgroundQuery="1" createdVersion="6" refreshedVersion="8" minRefreshableVersion="3" recordCount="0" supportSubquery="1" supportAdvancedDrill="1">
  <cacheSource type="external" connectionId="4"/>
  <cacheFields count="10">
    <cacheField name="[Measures].[Recuento de Nombre]" caption="Recuento de Nombre" numFmtId="0" hierarchy="164" level="32767"/>
    <cacheField name="[finalizacion].[Grupo Etáreo].[Grupo Etáreo]" caption="Grupo Etáreo" numFmtId="0" hierarchy="144" level="1">
      <sharedItems count="7">
        <s v="Entre 18 y 29 años"/>
        <s v="Entre 30 y 39 años"/>
        <s v="Entre 40 y 49 años"/>
        <s v="Entre 50 y 65 años"/>
        <s v="Mayor a 65 años"/>
        <s v="Menores de edad"/>
        <s v="n/a"/>
      </sharedItems>
    </cacheField>
    <cacheField name="[Measures].[Recuento de Cédula]" caption="Recuento de Cédula" numFmtId="0" hierarchy="190" level="32767"/>
    <cacheField name="[finalizacion].[Provincia].[Provincia]" caption="Provincia" numFmtId="0" hierarchy="146" level="1">
      <sharedItems count="4">
        <s v="El Oro"/>
        <s v="n/a"/>
        <s v="Orellana"/>
        <s v="Sucumbíos"/>
      </sharedItems>
    </cacheField>
    <cacheField name="[finalizacion].[Género].[Género]" caption="Género" numFmtId="0" hierarchy="142" level="1">
      <sharedItems containsSemiMixedTypes="0" containsNonDate="0" containsString="0"/>
    </cacheField>
    <cacheField name="[finalizacion].[Estatus maximo].[Estatus maximo]" caption="Estatus maximo" numFmtId="0" hierarchy="150" level="1">
      <sharedItems count="3">
        <s v="En Curso"/>
        <s v="Finalizado"/>
        <s v="Sin actividad"/>
      </sharedItems>
    </cacheField>
    <cacheField name="[finalizacion].[Cursos Finalizados].[Cursos Finalizados]" caption="Cursos Finalizados" numFmtId="0" hierarchy="152" level="1">
      <sharedItems containsSemiMixedTypes="0" containsString="0" containsNumber="1" containsInteger="1" minValue="0" maxValue="6" count="4">
        <n v="0"/>
        <n v="1"/>
        <n v="4"/>
        <n v="6"/>
      </sharedItems>
      <extLst>
        <ext xmlns:x15="http://schemas.microsoft.com/office/spreadsheetml/2010/11/main" uri="{4F2E5C28-24EA-4eb8-9CBF-B6C8F9C3D259}">
          <x15:cachedUniqueNames>
            <x15:cachedUniqueName index="0" name="[finalizacion].[Cursos Finalizados].&amp;[0]"/>
            <x15:cachedUniqueName index="1" name="[finalizacion].[Cursos Finalizados].&amp;[1]"/>
            <x15:cachedUniqueName index="2" name="[finalizacion].[Cursos Finalizados].&amp;[4]"/>
            <x15:cachedUniqueName index="3" name="[finalizacion].[Cursos Finalizados].&amp;[6]"/>
          </x15:cachedUniqueNames>
        </ext>
      </extLst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7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8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2" memberValueDatatype="130" unbalanced="0">
      <fieldsUsage count="2">
        <fieldUsage x="-1"/>
        <fieldUsage x="3"/>
      </fieldsUsage>
    </cacheHierarchy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2" memberValueDatatype="20" unbalanced="0">
      <fieldsUsage count="2">
        <fieldUsage x="-1"/>
        <fieldUsage x="6"/>
      </fieldsUsage>
    </cacheHierarchy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saveData="0" refreshedBy="Daniel Chiriboga" refreshedDate="44929.486815277778" backgroundQuery="1" createdVersion="6" refreshedVersion="8" minRefreshableVersion="3" recordCount="0" supportSubquery="1" supportAdvancedDrill="1">
  <cacheSource type="external" connectionId="4"/>
  <cacheFields count="10">
    <cacheField name="[Measures].[Recuento de Nombre]" caption="Recuento de Nombre" numFmtId="0" hierarchy="164" level="32767"/>
    <cacheField name="[finalizacion].[Grupo Etáreo].[Grupo Etáreo]" caption="Grupo Etáreo" numFmtId="0" hierarchy="144" level="1">
      <sharedItems count="7">
        <s v="Entre 18 y 29 años"/>
        <s v="Entre 30 y 39 años"/>
        <s v="Entre 40 y 49 años"/>
        <s v="Entre 50 y 65 años"/>
        <s v="Mayor a 65 años"/>
        <s v="Menores de edad"/>
        <s v="n/a"/>
      </sharedItems>
    </cacheField>
    <cacheField name="[Measures].[Recuento de Cédula]" caption="Recuento de Cédula" numFmtId="0" hierarchy="190" level="32767"/>
    <cacheField name="[finalizacion].[Género].[Género]" caption="Género" numFmtId="0" hierarchy="142" level="1">
      <sharedItems containsSemiMixedTypes="0" containsNonDate="0" containsString="0"/>
    </cacheField>
    <cacheField name="[finalizacion].[Actividad económica].[Actividad económica]" caption="Actividad económica" numFmtId="0" hierarchy="147" level="1">
      <sharedItems count="8">
        <s v="Actividades de servicios administrativos y de apoyo"/>
        <s v="Ama de Casa"/>
        <s v="Empleado Privado (solamente si trabajas en relación de dependencia)"/>
        <s v="Empleado Público (en relación de dependencia)"/>
        <s v="Estudiante"/>
        <s v="Industrias manufactureras"/>
        <s v="n/a"/>
        <s v="Otras actividades de servicios"/>
      </sharedItems>
    </cacheField>
    <cacheField name="[finalizacion].[Estatus maximo].[Estatus maximo]" caption="Estatus maximo" numFmtId="0" hierarchy="150" level="1">
      <sharedItems count="3">
        <s v="Finalizado"/>
        <s v="Sin actividad"/>
        <s v="En Curso"/>
      </sharedItems>
    </cacheField>
    <cacheField name="[finalizacion].[Cursos Finalizados].[Cursos Finalizados]" caption="Cursos Finalizados" numFmtId="0" hierarchy="152" level="1">
      <sharedItems containsSemiMixedTypes="0" containsString="0" containsNumber="1" containsInteger="1" minValue="0" maxValue="6" count="4">
        <n v="0"/>
        <n v="6"/>
        <n v="4"/>
        <n v="1"/>
      </sharedItems>
      <extLst>
        <ext xmlns:x15="http://schemas.microsoft.com/office/spreadsheetml/2010/11/main" uri="{4F2E5C28-24EA-4eb8-9CBF-B6C8F9C3D259}">
          <x15:cachedUniqueNames>
            <x15:cachedUniqueName index="0" name="[finalizacion].[Cursos Finalizados].&amp;[0]"/>
            <x15:cachedUniqueName index="1" name="[finalizacion].[Cursos Finalizados].&amp;[6]"/>
            <x15:cachedUniqueName index="2" name="[finalizacion].[Cursos Finalizados].&amp;[4]"/>
            <x15:cachedUniqueName index="3" name="[finalizacion].[Cursos Finalizados].&amp;[1]"/>
          </x15:cachedUniqueNames>
        </ext>
      </extLst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7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3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8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2" memberValueDatatype="20" unbalanced="0">
      <fieldsUsage count="2">
        <fieldUsage x="-1"/>
        <fieldUsage x="6"/>
      </fieldsUsage>
    </cacheHierarchy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saveData="0" refreshedBy="Daniel Chiriboga" refreshedDate="44929.486812384261" backgroundQuery="1" createdVersion="6" refreshedVersion="8" minRefreshableVersion="3" recordCount="0" supportSubquery="1" supportAdvancedDrill="1">
  <cacheSource type="external" connectionId="4"/>
  <cacheFields count="7">
    <cacheField name="[finalizacion].[Estatus].[Estatus]" caption="Estatus" numFmtId="0" hierarchy="129" level="1">
      <sharedItems count="3">
        <s v="En Curso"/>
        <s v="Finalizado"/>
        <s v="Sin actividad"/>
      </sharedItems>
    </cacheField>
    <cacheField name="[Measures].[Recuento de Nombre]" caption="Recuento de Nombre" numFmtId="0" hierarchy="164" level="32767"/>
    <cacheField name="[finalizacion].[Estatus maximo].[Estatus maximo]" caption="Estatus maximo" numFmtId="0" hierarchy="150" level="1">
      <sharedItems count="3">
        <s v="En Curso"/>
        <s v="Finalizado"/>
        <s v="Sin actividad"/>
      </sharedItems>
    </cacheField>
    <cacheField name="[finalizacion].[Cursos Finalizados].[Cursos Finalizados]" caption="Cursos Finalizados" numFmtId="0" hierarchy="152" level="1">
      <sharedItems containsSemiMixedTypes="0" containsString="0" containsNumber="1" containsInteger="1" minValue="0" maxValue="6" count="4">
        <n v="0"/>
        <n v="1"/>
        <n v="4"/>
        <n v="6"/>
      </sharedItems>
      <extLst>
        <ext xmlns:x15="http://schemas.microsoft.com/office/spreadsheetml/2010/11/main" uri="{4F2E5C28-24EA-4eb8-9CBF-B6C8F9C3D259}">
          <x15:cachedUniqueNames>
            <x15:cachedUniqueName index="0" name="[finalizacion].[Cursos Finalizados].&amp;[0]"/>
            <x15:cachedUniqueName index="1" name="[finalizacion].[Cursos Finalizados].&amp;[1]"/>
            <x15:cachedUniqueName index="2" name="[finalizacion].[Cursos Finalizados].&amp;[4]"/>
            <x15:cachedUniqueName index="3" name="[finalizacion].[Cursos Finalizados].&amp;[6]"/>
          </x15:cachedUniqueNames>
        </ext>
      </extLst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2" memberValueDatatype="130" unbalanced="0">
      <fieldsUsage count="2">
        <fieldUsage x="-1"/>
        <fieldUsage x="0"/>
      </fieldsUsage>
    </cacheHierarchy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0" memberValueDatatype="130" unbalanced="0"/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0" memberValueDatatype="130" unbalanced="0"/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2" memberValueDatatype="20" unbalanced="0">
      <fieldsUsage count="2">
        <fieldUsage x="-1"/>
        <fieldUsage x="3"/>
      </fieldsUsage>
    </cacheHierarchy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saveData="0" refreshedBy="Daniel Chiriboga" refreshedDate="44929.486708796299" backgroundQuery="1" createdVersion="6" refreshedVersion="8" minRefreshableVersion="3" recordCount="0" supportSubquery="1" supportAdvancedDrill="1">
  <cacheSource type="external" connectionId="4"/>
  <cacheFields count="7">
    <cacheField name="[finalizacion].[Género].[Género]" caption="Género" numFmtId="0" hierarchy="142" level="1">
      <sharedItems count="3">
        <s v="Femenino"/>
        <s v="Masculino"/>
        <s v="n/a"/>
      </sharedItems>
    </cacheField>
    <cacheField name="[Measures].[Recuento de Nombre]" caption="Recuento de Nombre" numFmtId="0" hierarchy="164" level="32767"/>
    <cacheField name="[finalizacion].[Estatus Curso 1].[Estatus Curso 1]" caption="Estatus Curso 1" numFmtId="0" hierarchy="131" level="1">
      <sharedItems count="3">
        <s v="En Curso"/>
        <s v="Finalizado"/>
        <s v="Sin actividad"/>
      </sharedItems>
    </cacheField>
    <cacheField name="[Measures].[Recuento de Cédula]" caption="Recuento de Cédula" numFmtId="0" hierarchy="190" level="32767"/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0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0" memberValueDatatype="130" unbalanced="0"/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saveData="0" refreshedBy="Daniel Chiriboga" refreshedDate="44929.486768634262" backgroundQuery="1" createdVersion="6" refreshedVersion="8" minRefreshableVersion="3" recordCount="0" supportSubquery="1" supportAdvancedDrill="1">
  <cacheSource type="external" connectionId="4"/>
  <cacheFields count="9">
    <cacheField name="[Measures].[Recuento de Nombre]" caption="Recuento de Nombre" numFmtId="0" hierarchy="164" level="32767"/>
    <cacheField name="[finalizacion].[Grupo Etáreo].[Grupo Etáreo]" caption="Grupo Etáreo" numFmtId="0" hierarchy="144" level="1">
      <sharedItems count="7">
        <s v="Entre 18 y 29 años"/>
        <s v="Entre 30 y 39 años"/>
        <s v="Entre 40 y 49 años"/>
        <s v="Entre 50 y 65 años"/>
        <s v="Mayor a 65 años"/>
        <s v="Menores de edad"/>
        <s v="n/a"/>
      </sharedItems>
    </cacheField>
    <cacheField name="[finalizacion].[Estatus Curso 1].[Estatus Curso 1]" caption="Estatus Curso 1" numFmtId="0" hierarchy="131" level="1">
      <sharedItems count="3">
        <s v="Sin actividad"/>
        <s v="Finalizado"/>
        <s v="En Curso"/>
      </sharedItems>
    </cacheField>
    <cacheField name="[Measures].[Recuento de Cédula]" caption="Recuento de Cédula" numFmtId="0" hierarchy="190" level="32767"/>
    <cacheField name="[finalizacion].[Género].[Género]" caption="Género" numFmtId="0" hierarchy="142" level="1">
      <sharedItems containsSemiMixedTypes="0" containsNonDate="0" containsString="0"/>
    </cacheField>
    <cacheField name="[finalizacion].[Etnia].[Etnia]" caption="Etnia" numFmtId="0" hierarchy="148" level="1">
      <sharedItems count="6">
        <s v="Cholo/a"/>
        <s v="De una nacionalidad o pueblo indígena"/>
        <s v="Mestizo/a"/>
        <s v="Mulato/a"/>
        <s v="n/a"/>
        <s v="Otro/a"/>
      </sharedItems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6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7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saveData="0" refreshedBy="Daniel Chiriboga" refreshedDate="44929.486712268517" backgroundQuery="1" createdVersion="6" refreshedVersion="8" minRefreshableVersion="3" recordCount="0" supportSubquery="1" supportAdvancedDrill="1">
  <cacheSource type="external" connectionId="4"/>
  <cacheFields count="8">
    <cacheField name="[Measures].[Recuento de Nombre]" caption="Recuento de Nombre" numFmtId="0" hierarchy="164" level="32767"/>
    <cacheField name="[finalizacion].[Grupo Etáreo].[Grupo Etáreo]" caption="Grupo Etáreo" numFmtId="0" hierarchy="144" level="1">
      <sharedItems count="4">
        <s v="Entre 18 y 29 años"/>
        <s v="Entre 30 y 39 años"/>
        <s v="Menores de edad"/>
        <s v="n/a"/>
      </sharedItems>
    </cacheField>
    <cacheField name="[finalizacion].[Estatus Curso 1].[Estatus Curso 1]" caption="Estatus Curso 1" numFmtId="0" hierarchy="131" level="1">
      <sharedItems count="3">
        <s v="En Curso"/>
        <s v="Finalizado"/>
        <s v="Sin actividad"/>
      </sharedItems>
    </cacheField>
    <cacheField name="[Measures].[Recuento de Cédula]" caption="Recuento de Cédula" numFmtId="0" hierarchy="190" level="32767"/>
    <cacheField name="[finalizacion].[Género].[Género]" caption="Género" numFmtId="0" hierarchy="142" level="1">
      <sharedItems containsSemiMixedTypes="0" containsNonDate="0" containsString="0"/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6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saveData="0" refreshedBy="Daniel Chiriboga" refreshedDate="44929.48674965278" backgroundQuery="1" createdVersion="6" refreshedVersion="8" minRefreshableVersion="3" recordCount="0" supportSubquery="1" supportAdvancedDrill="1">
  <cacheSource type="external" connectionId="4"/>
  <cacheFields count="5">
    <cacheField name="[Measures].[Recuento de Nombre]" caption="Recuento de Nombre" numFmtId="0" hierarchy="164" level="32767"/>
    <cacheField name="[finalizacion].[Estatus Curso 1].[Estatus Curso 1]" caption="Estatus Curso 1" numFmtId="0" hierarchy="131" level="1">
      <sharedItems count="3">
        <s v="En Curso"/>
        <s v="Finalizado"/>
        <s v="Sin actividad"/>
      </sharedItems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0" memberValueDatatype="130" unbalanced="0"/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0" memberValueDatatype="130" unbalanced="0"/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3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saveData="0" refreshedBy="Daniel Chiriboga" refreshedDate="44929.486778240738" backgroundQuery="1" createdVersion="6" refreshedVersion="8" minRefreshableVersion="3" recordCount="0" supportSubquery="1" supportAdvancedDrill="1">
  <cacheSource type="external" connectionId="4"/>
  <cacheFields count="9">
    <cacheField name="[Measures].[Recuento de Nombre]" caption="Recuento de Nombre" numFmtId="0" hierarchy="164" level="32767"/>
    <cacheField name="[finalizacion].[Grupo Etáreo].[Grupo Etáreo]" caption="Grupo Etáreo" numFmtId="0" hierarchy="144" level="1">
      <sharedItems count="7">
        <s v="Entre 18 y 29 años"/>
        <s v="Entre 30 y 39 años"/>
        <s v="Entre 40 y 49 años"/>
        <s v="Entre 50 y 65 años"/>
        <s v="Mayor a 65 años"/>
        <s v="Menores de edad"/>
        <s v="n/a"/>
      </sharedItems>
    </cacheField>
    <cacheField name="[finalizacion].[Estatus Curso 1].[Estatus Curso 1]" caption="Estatus Curso 1" numFmtId="0" hierarchy="131" level="1">
      <sharedItems count="3">
        <s v="En Curso"/>
        <s v="Finalizado"/>
        <s v="Sin actividad"/>
      </sharedItems>
    </cacheField>
    <cacheField name="[Measures].[Recuento de Cédula]" caption="Recuento de Cédula" numFmtId="0" hierarchy="190" level="32767"/>
    <cacheField name="[finalizacion].[Género].[Género]" caption="Género" numFmtId="0" hierarchy="142" level="1">
      <sharedItems containsSemiMixedTypes="0" containsNonDate="0" containsString="0"/>
    </cacheField>
    <cacheField name="[finalizacion].[Actividad económica].[Actividad económica]" caption="Actividad económica" numFmtId="0" hierarchy="147" level="1">
      <sharedItems count="8">
        <s v="Actividades de servicios administrativos y de apoyo"/>
        <s v="Ama de Casa"/>
        <s v="Empleado Privado (solamente si trabajas en relación de dependencia)"/>
        <s v="Empleado Público (en relación de dependencia)"/>
        <s v="Estudiante"/>
        <s v="Industrias manufactureras"/>
        <s v="n/a"/>
        <s v="Otras actividades de servicios"/>
      </sharedItems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6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7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saveData="0" refreshedBy="Daniel Chiriboga" refreshedDate="44929.486758449071" backgroundQuery="1" createdVersion="6" refreshedVersion="8" minRefreshableVersion="3" recordCount="0" supportSubquery="1" supportAdvancedDrill="1">
  <cacheSource type="external" connectionId="4"/>
  <cacheFields count="9">
    <cacheField name="[Measures].[Recuento de Nombre]" caption="Recuento de Nombre" numFmtId="0" hierarchy="164" level="32767"/>
    <cacheField name="[finalizacion].[Grupo Etáreo].[Grupo Etáreo]" caption="Grupo Etáreo" numFmtId="0" hierarchy="144" level="1">
      <sharedItems count="7">
        <s v="Entre 18 y 29 años"/>
        <s v="Entre 30 y 39 años"/>
        <s v="Entre 40 y 49 años"/>
        <s v="Entre 50 y 65 años"/>
        <s v="Mayor a 65 años"/>
        <s v="Menores de edad"/>
        <s v="n/a"/>
      </sharedItems>
    </cacheField>
    <cacheField name="[finalizacion].[Estatus Curso 1].[Estatus Curso 1]" caption="Estatus Curso 1" numFmtId="0" hierarchy="131" level="1">
      <sharedItems count="3">
        <s v="Sin actividad"/>
        <s v="En Curso"/>
        <s v="Finalizado"/>
      </sharedItems>
    </cacheField>
    <cacheField name="[Measures].[Recuento de Cédula]" caption="Recuento de Cédula" numFmtId="0" hierarchy="190" level="32767"/>
    <cacheField name="[finalizacion].[Género].[Género]" caption="Género" numFmtId="0" hierarchy="142" level="1">
      <sharedItems containsSemiMixedTypes="0" containsNonDate="0" containsString="0"/>
    </cacheField>
    <cacheField name="[finalizacion].[Provincia].[Provincia]" caption="Provincia" numFmtId="0" hierarchy="146" level="1">
      <sharedItems count="4">
        <s v="El Oro"/>
        <s v="n/a"/>
        <s v="Orellana"/>
        <s v="Sucumbíos"/>
      </sharedItems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6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7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saveData="0" refreshedBy="Daniel Chiriboga" refreshedDate="44929.486713541664" backgroundQuery="1" createdVersion="6" refreshedVersion="8" minRefreshableVersion="3" recordCount="0" supportSubquery="1" supportAdvancedDrill="1">
  <cacheSource type="external" connectionId="4"/>
  <cacheFields count="5">
    <cacheField name="[finalizacion].[Nombre].[Nombre]" caption="Nombre" numFmtId="0" hierarchy="39" level="1">
      <sharedItems count="95">
        <s v="Abigail Patricia Tapuy Grefa"/>
        <s v="ALEXANDER MANUEL MERIZALDE TANDAZO"/>
        <s v="ALLISON NICOLE GALORA LÓPEZ"/>
        <s v="Ana Esther Ledesma Briones"/>
        <s v="anabel Chica"/>
        <s v="Andrea Lizbeth Paucar Iza"/>
        <s v="Andrea Maribel Torres Silva"/>
        <s v="angel cristobal tito limaico"/>
        <s v="Angela María Espinoza Olmedo"/>
        <s v="Angelo Javier Quinatoa Salinas"/>
        <s v="ANTONELLA SCARLETT BARRAGÁN LOZANO"/>
        <s v="ARCECIO MODESTO RAMIREZ MALDONADO"/>
        <s v="AZOGUE GOMEZ WILLIAN ALREXANDER"/>
        <s v="Bryan Stalin Calero Armijos"/>
        <s v="CARLOS LEONARDO GREFA TANGOY"/>
        <s v="Christian Pablo Barzola Vera"/>
        <s v="Christopher Fernando Erazo Moran"/>
        <s v="Cristian Alexander Morocho Parreño"/>
        <s v="Cristian Jairo Kuja Wachapa"/>
        <s v="Dalila Mariela Vargas Garófalo"/>
        <s v="DANIELA ESTEFANIA CRUZ GARZON"/>
        <s v="Darlin Daniel Curipoma Angamarca"/>
        <s v="Diana Celeste Urbina Vargas"/>
        <s v="Diana Sayonara Andi Piedra"/>
        <s v="Eddy Alexis Ávila Maza"/>
        <s v="EDER ELVIS GREFA SHIGUANGO"/>
        <s v="Eduardo Rodriguez"/>
        <s v="ERIKA ISABEL REQUELME TURA"/>
        <s v="EVELIN CAROLINA CHAVEZ SOLORZANO"/>
        <s v="EVELYN LIZBETH NARVAEZ CHIMBO"/>
        <s v="Fernanda Veloz"/>
        <s v="Flor Esther Chimbo shiguango"/>
        <s v="Fricson Jhon Marquez Zambrano"/>
        <s v="Gabriel Jeancarlos Herrera Crow"/>
        <s v="GÉNESIS MONSERRATE SOLEDISPA BURGOS"/>
        <s v="GILMAR STALIN HUATATOCA GREFA"/>
        <s v="Harlyz Samayra Gutiérrez Machoa"/>
        <s v="HILBER GEOVANNY HUTATOCA ALVARADO"/>
        <s v="Isabel Berenisce Pereira Cueva"/>
        <s v="Janeth Licuy"/>
        <s v="Jazmira Nathaly Tanguila Huatatoca"/>
        <s v="Jefferson Saúl Vásquez Rosales"/>
        <s v="Jessica juliana Elizalde Becerra"/>
        <s v="Jhoendor Adrián Siquihua Chimbo"/>
        <s v="JHON PEDRO TANGUILA CALAPUCHA"/>
        <s v="JOHEL ROMARIO GREFA TANGUILA"/>
        <s v="JOHHN BENIGNO PUCHA HUATATOCA"/>
        <s v="JOHN BENIGNO PUCHA HUATATOCA"/>
        <s v="JORDY SHERLY TAPUY GREFA"/>
        <s v="José Alfredo Loor Intriag Loor Intriago"/>
        <s v="Josselin Adamaris Pomavilla Guaminga"/>
        <s v="Juli Reascos"/>
        <s v="Karen Ñakushka Chimbo Tanguila"/>
        <s v="KELVIN DAVID MORENO MORENO"/>
        <s v="Kely Tualombo"/>
        <s v="Ketty Yomaira Noa Yuge"/>
        <s v="Laura Elena Castillo Olmedo"/>
        <s v="Lizbeth Ximena Vargas Andi"/>
        <s v="Lorena Cobos"/>
        <s v="Lorena Paulina Alarcon Padilla"/>
        <s v="MARCIA JACQUELINE BONILLA YEPEZ"/>
        <s v="Marcia Verónica Reascos Albán"/>
        <s v="MARCO VINICIO CUEVA PRADO"/>
        <s v="María Eugenia Valarezo Merizalde"/>
        <s v="María Tapay"/>
        <s v="Mario David Suarez Posligua"/>
        <s v="Mauricio Alexander Alvarez Calderon"/>
        <s v="MAYRA INES MAZA CHONGO"/>
        <s v="Melissa Isaura Loaiza Papa"/>
        <s v="Mery Evelin Alvarado Chimbo"/>
        <s v="Mireya Beatriz Alvarado  Coquinche"/>
        <s v="MONICA ALEXANDRA Batallas Pabon"/>
        <s v="MÓNICA González"/>
        <s v="Mónica Lorena Ocampo Castillo"/>
        <s v="NATHALY SILVANA PARREÑO GALORA"/>
        <s v="NAYELI DAYMARA YUMBO SHIGUANGO"/>
        <s v="Nayeli Margarita Quezada Becerra"/>
        <s v="Nidia Balvina Arevalo Guanutashi"/>
        <s v="Otto Jhordy Aguinda Alvarado"/>
        <s v="Paulina Madelen Moreno Moreno"/>
        <s v="Rober Caicedo"/>
        <s v="Robinson armando Cevallos zuña"/>
        <s v="Robinson Evaristo Coox Aveiga"/>
        <s v="Sandra Aracely Tonato Chanatasig"/>
        <s v="SANTIAGO PATRICIO GONZALEZ SANCHEZ"/>
        <s v="SOLANGE CAROLINA GALARZA NUNEZ"/>
        <s v="Thalia Alexandra Tanguila Shiguango"/>
        <s v="Verónica Lucía Salazar Moreira"/>
        <s v="Víctor Caiminagua"/>
        <s v="Viviana Diaz Ordoñez"/>
        <s v="VIVIANA JANETH REQUELME LUCIO"/>
        <s v="Wilma Alexandra Alvarado Vargas"/>
        <s v="Yadira Rodriguez Santana"/>
        <s v="Yesseña Lilibeth Sánchez Cevallos"/>
        <s v="Yushira Tatiana Alvarado Aviles"/>
      </sharedItems>
    </cacheField>
    <cacheField name="[Measures].[Suma de Avance Curso 1]" caption="Suma de Avance Curso 1" numFmtId="0" hierarchy="165" level="32767"/>
    <cacheField name="[finalizacion].[Estatus Curso 1].[Estatus Curso 1]" caption="Estatus Curso 1" numFmtId="0" hierarchy="131" level="1">
      <sharedItems count="3">
        <s v="Finalizado"/>
        <s v="Sin actividad"/>
        <s v="En Curso"/>
      </sharedItems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</cacheFields>
  <cacheHierarchies count="191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2" memberValueDatatype="130" unbalanced="0">
      <fieldsUsage count="2">
        <fieldUsage x="-1"/>
        <fieldUsage x="0"/>
      </fieldsUsage>
    </cacheHierarchy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3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0" memberValueDatatype="130" unbalanced="0"/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0" memberValueDatatype="130" unbalanced="0"/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saveData="0" refreshedBy="Daniel Chiriboga" refreshedDate="44929.486710648147" backgroundQuery="1" createdVersion="6" refreshedVersion="8" minRefreshableVersion="3" recordCount="0" supportSubquery="1" supportAdvancedDrill="1">
  <cacheSource type="external" connectionId="4"/>
  <cacheFields count="8">
    <cacheField name="[Measures].[Recuento de Nombre]" caption="Recuento de Nombre" numFmtId="0" hierarchy="164" level="32767"/>
    <cacheField name="[finalizacion].[Escolaridad].[Escolaridad]" caption="Escolaridad" numFmtId="0" hierarchy="143" level="1">
      <sharedItems count="6">
        <s v="Formación intermedia (técnica - tecnológica)"/>
        <s v="n/a"/>
        <s v="Postgrado"/>
        <s v="Primaria"/>
        <s v="Secundaria"/>
        <s v="Universitaria"/>
      </sharedItems>
    </cacheField>
    <cacheField name="[finalizacion].[Estatus Curso 1].[Estatus Curso 1]" caption="Estatus Curso 1" numFmtId="0" hierarchy="131" level="1">
      <sharedItems count="3">
        <s v="Finalizado"/>
        <s v="Sin actividad"/>
        <s v="En Curso"/>
      </sharedItems>
    </cacheField>
    <cacheField name="[Measures].[Recuento de Cédula]" caption="Recuento de Cédula" numFmtId="0" hierarchy="190" level="32767"/>
    <cacheField name="[finalizacion].[Género].[Género]" caption="Género" numFmtId="0" hierarchy="142" level="1">
      <sharedItems containsSemiMixedTypes="0" containsNonDate="0" containsString="0"/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0" memberValueDatatype="130" unbalanced="0"/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6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saveData="0" refreshedBy="Daniel Chiriboga" refreshedDate="44929.486718055552" backgroundQuery="1" createdVersion="6" refreshedVersion="8" minRefreshableVersion="3" recordCount="0" supportSubquery="1" supportAdvancedDrill="1">
  <cacheSource type="external" connectionId="4"/>
  <cacheFields count="8">
    <cacheField name="[Measures].[Recuento de Nombre]" caption="Recuento de Nombre" numFmtId="0" hierarchy="164" level="32767"/>
    <cacheField name="[finalizacion].[Grupo Etáreo].[Grupo Etáreo]" caption="Grupo Etáreo" numFmtId="0" hierarchy="144" level="1">
      <sharedItems count="4">
        <s v="Entre 18 y 29 años"/>
        <s v="Entre 30 y 39 años"/>
        <s v="Menores de edad"/>
        <s v="n/a"/>
      </sharedItems>
    </cacheField>
    <cacheField name="[finalizacion].[Estatus Curso 2].[Estatus Curso 2]" caption="Estatus Curso 2" numFmtId="0" hierarchy="133" level="1">
      <sharedItems count="3">
        <s v="En Curso"/>
        <s v="Finalizado"/>
        <s v="Sin actividad"/>
      </sharedItems>
    </cacheField>
    <cacheField name="[Measures].[Recuento de Cédula]" caption="Recuento de Cédula" numFmtId="0" hierarchy="190" level="32767"/>
    <cacheField name="[finalizacion].[Género].[Género]" caption="Género" numFmtId="0" hierarchy="142" level="1">
      <sharedItems containsSemiMixedTypes="0" containsNonDate="0" containsString="0"/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6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saveData="0" refreshedBy="Daniel Chiriboga" refreshedDate="44929.486751157405" backgroundQuery="1" createdVersion="6" refreshedVersion="8" minRefreshableVersion="3" recordCount="0" supportSubquery="1" supportAdvancedDrill="1">
  <cacheSource type="external" connectionId="4"/>
  <cacheFields count="5">
    <cacheField name="[Measures].[Recuento de Nombre]" caption="Recuento de Nombre" numFmtId="0" hierarchy="164" level="32767"/>
    <cacheField name="[finalizacion].[Estatus Curso 2].[Estatus Curso 2]" caption="Estatus Curso 2" numFmtId="0" hierarchy="133" level="1">
      <sharedItems count="3">
        <s v="En Curso"/>
        <s v="Finalizado"/>
        <s v="Sin actividad"/>
      </sharedItems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0" memberValueDatatype="130" unbalanced="0"/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0" memberValueDatatype="130" unbalanced="0"/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3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saveData="0" refreshedBy="Daniel Chiriboga" refreshedDate="44929.486719444445" backgroundQuery="1" createdVersion="6" refreshedVersion="8" minRefreshableVersion="3" recordCount="0" supportSubquery="1" supportAdvancedDrill="1">
  <cacheSource type="external" connectionId="4"/>
  <cacheFields count="5">
    <cacheField name="[finalizacion].[Nombre].[Nombre]" caption="Nombre" numFmtId="0" hierarchy="39" level="1">
      <sharedItems count="95">
        <s v="Abigail Patricia Tapuy Grefa"/>
        <s v="ALEXANDER MANUEL MERIZALDE TANDAZO"/>
        <s v="ALLISON NICOLE GALORA LÓPEZ"/>
        <s v="Ana Esther Ledesma Briones"/>
        <s v="anabel Chica"/>
        <s v="Andrea Lizbeth Paucar Iza"/>
        <s v="Andrea Maribel Torres Silva"/>
        <s v="angel cristobal tito limaico"/>
        <s v="Angela María Espinoza Olmedo"/>
        <s v="Angelo Javier Quinatoa Salinas"/>
        <s v="ANTONELLA SCARLETT BARRAGÁN LOZANO"/>
        <s v="ARCECIO MODESTO RAMIREZ MALDONADO"/>
        <s v="AZOGUE GOMEZ WILLIAN ALREXANDER"/>
        <s v="Bryan Stalin Calero Armijos"/>
        <s v="CARLOS LEONARDO GREFA TANGOY"/>
        <s v="Christian Pablo Barzola Vera"/>
        <s v="Christopher Fernando Erazo Moran"/>
        <s v="Cristian Alexander Morocho Parreño"/>
        <s v="Cristian Jairo Kuja Wachapa"/>
        <s v="Dalila Mariela Vargas Garófalo"/>
        <s v="DANIELA ESTEFANIA CRUZ GARZON"/>
        <s v="Darlin Daniel Curipoma Angamarca"/>
        <s v="Diana Celeste Urbina Vargas"/>
        <s v="Diana Sayonara Andi Piedra"/>
        <s v="Eddy Alexis Ávila Maza"/>
        <s v="EDER ELVIS GREFA SHIGUANGO"/>
        <s v="Eduardo Rodriguez"/>
        <s v="ERIKA ISABEL REQUELME TURA"/>
        <s v="EVELIN CAROLINA CHAVEZ SOLORZANO"/>
        <s v="EVELYN LIZBETH NARVAEZ CHIMBO"/>
        <s v="Fernanda Veloz"/>
        <s v="Flor Esther Chimbo shiguango"/>
        <s v="Fricson Jhon Marquez Zambrano"/>
        <s v="Gabriel Jeancarlos Herrera Crow"/>
        <s v="GÉNESIS MONSERRATE SOLEDISPA BURGOS"/>
        <s v="GILMAR STALIN HUATATOCA GREFA"/>
        <s v="Harlyz Samayra Gutiérrez Machoa"/>
        <s v="HILBER GEOVANNY HUTATOCA ALVARADO"/>
        <s v="Isabel Berenisce Pereira Cueva"/>
        <s v="Janeth Licuy"/>
        <s v="Jazmira Nathaly Tanguila Huatatoca"/>
        <s v="Jefferson Saúl Vásquez Rosales"/>
        <s v="Jessica juliana Elizalde Becerra"/>
        <s v="Jhoendor Adrián Siquihua Chimbo"/>
        <s v="JHON PEDRO TANGUILA CALAPUCHA"/>
        <s v="JOHEL ROMARIO GREFA TANGUILA"/>
        <s v="JOHHN BENIGNO PUCHA HUATATOCA"/>
        <s v="JOHN BENIGNO PUCHA HUATATOCA"/>
        <s v="JORDY SHERLY TAPUY GREFA"/>
        <s v="José Alfredo Loor Intriag Loor Intriago"/>
        <s v="Josselin Adamaris Pomavilla Guaminga"/>
        <s v="Juli Reascos"/>
        <s v="Karen Ñakushka Chimbo Tanguila"/>
        <s v="KELVIN DAVID MORENO MORENO"/>
        <s v="Kely Tualombo"/>
        <s v="Ketty Yomaira Noa Yuge"/>
        <s v="Laura Elena Castillo Olmedo"/>
        <s v="Lizbeth Ximena Vargas Andi"/>
        <s v="Lorena Cobos"/>
        <s v="Lorena Paulina Alarcon Padilla"/>
        <s v="MARCIA JACQUELINE BONILLA YEPEZ"/>
        <s v="Marcia Verónica Reascos Albán"/>
        <s v="MARCO VINICIO CUEVA PRADO"/>
        <s v="María Eugenia Valarezo Merizalde"/>
        <s v="María Tapay"/>
        <s v="Mario David Suarez Posligua"/>
        <s v="Mauricio Alexander Alvarez Calderon"/>
        <s v="MAYRA INES MAZA CHONGO"/>
        <s v="Melissa Isaura Loaiza Papa"/>
        <s v="Mery Evelin Alvarado Chimbo"/>
        <s v="Mireya Beatriz Alvarado  Coquinche"/>
        <s v="MONICA ALEXANDRA Batallas Pabon"/>
        <s v="MÓNICA González"/>
        <s v="Mónica Lorena Ocampo Castillo"/>
        <s v="NATHALY SILVANA PARREÑO GALORA"/>
        <s v="NAYELI DAYMARA YUMBO SHIGUANGO"/>
        <s v="Nayeli Margarita Quezada Becerra"/>
        <s v="Nidia Balvina Arevalo Guanutashi"/>
        <s v="Otto Jhordy Aguinda Alvarado"/>
        <s v="Paulina Madelen Moreno Moreno"/>
        <s v="Rober Caicedo"/>
        <s v="Robinson armando Cevallos zuña"/>
        <s v="Robinson Evaristo Coox Aveiga"/>
        <s v="Sandra Aracely Tonato Chanatasig"/>
        <s v="SANTIAGO PATRICIO GONZALEZ SANCHEZ"/>
        <s v="SOLANGE CAROLINA GALARZA NUNEZ"/>
        <s v="Thalia Alexandra Tanguila Shiguango"/>
        <s v="Verónica Lucía Salazar Moreira"/>
        <s v="Víctor Caiminagua"/>
        <s v="Viviana Diaz Ordoñez"/>
        <s v="VIVIANA JANETH REQUELME LUCIO"/>
        <s v="Wilma Alexandra Alvarado Vargas"/>
        <s v="Yadira Rodriguez Santana"/>
        <s v="Yesseña Lilibeth Sánchez Cevallos"/>
        <s v="Yushira Tatiana Alvarado Aviles"/>
      </sharedItems>
    </cacheField>
    <cacheField name="[Measures].[Suma de Avance Curso 2]" caption="Suma de Avance Curso 2" numFmtId="0" hierarchy="166" level="32767"/>
    <cacheField name="[finalizacion].[Estatus Curso 2].[Estatus Curso 2]" caption="Estatus Curso 2" numFmtId="0" hierarchy="133" level="1">
      <sharedItems count="3">
        <s v="Finalizado"/>
        <s v="Sin actividad"/>
        <s v="En Curso"/>
      </sharedItems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</cacheFields>
  <cacheHierarchies count="191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2" memberValueDatatype="130" unbalanced="0">
      <fieldsUsage count="2">
        <fieldUsage x="-1"/>
        <fieldUsage x="0"/>
      </fieldsUsage>
    </cacheHierarchy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3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0" memberValueDatatype="130" unbalanced="0"/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0" memberValueDatatype="130" unbalanced="0"/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saveData="0" refreshedBy="Daniel Chiriboga" refreshedDate="44929.486716435182" backgroundQuery="1" createdVersion="6" refreshedVersion="8" minRefreshableVersion="3" recordCount="0" supportSubquery="1" supportAdvancedDrill="1">
  <cacheSource type="external" connectionId="4"/>
  <cacheFields count="8">
    <cacheField name="[Measures].[Recuento de Nombre]" caption="Recuento de Nombre" numFmtId="0" hierarchy="164" level="32767"/>
    <cacheField name="[finalizacion].[Escolaridad].[Escolaridad]" caption="Escolaridad" numFmtId="0" hierarchy="143" level="1">
      <sharedItems count="6">
        <s v="Formación intermedia (técnica - tecnológica)"/>
        <s v="n/a"/>
        <s v="Postgrado"/>
        <s v="Primaria"/>
        <s v="Secundaria"/>
        <s v="Universitaria"/>
      </sharedItems>
    </cacheField>
    <cacheField name="[finalizacion].[Estatus Curso 2].[Estatus Curso 2]" caption="Estatus Curso 2" numFmtId="0" hierarchy="133" level="1">
      <sharedItems count="3">
        <s v="Finalizado"/>
        <s v="Sin actividad"/>
        <s v="En Curso"/>
      </sharedItems>
    </cacheField>
    <cacheField name="[Measures].[Recuento de Cédula]" caption="Recuento de Cédula" numFmtId="0" hierarchy="190" level="32767"/>
    <cacheField name="[finalizacion].[Género].[Género]" caption="Género" numFmtId="0" hierarchy="142" level="1">
      <sharedItems containsSemiMixedTypes="0" containsNonDate="0" containsString="0"/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0" memberValueDatatype="130" unbalanced="0"/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6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saveData="0" refreshedBy="Daniel Chiriboga" refreshedDate="44929.486779861109" backgroundQuery="1" createdVersion="6" refreshedVersion="8" minRefreshableVersion="3" recordCount="0" supportSubquery="1" supportAdvancedDrill="1">
  <cacheSource type="external" connectionId="4"/>
  <cacheFields count="9">
    <cacheField name="[Measures].[Recuento de Nombre]" caption="Recuento de Nombre" numFmtId="0" hierarchy="164" level="32767"/>
    <cacheField name="[finalizacion].[Grupo Etáreo].[Grupo Etáreo]" caption="Grupo Etáreo" numFmtId="0" hierarchy="144" level="1">
      <sharedItems count="7">
        <s v="Entre 18 y 29 años"/>
        <s v="Entre 30 y 39 años"/>
        <s v="Entre 40 y 49 años"/>
        <s v="Entre 50 y 65 años"/>
        <s v="Mayor a 65 años"/>
        <s v="Menores de edad"/>
        <s v="n/a"/>
      </sharedItems>
    </cacheField>
    <cacheField name="[finalizacion].[Estatus Curso 2].[Estatus Curso 2]" caption="Estatus Curso 2" numFmtId="0" hierarchy="133" level="1">
      <sharedItems count="3">
        <s v="En Curso"/>
        <s v="Finalizado"/>
        <s v="Sin actividad"/>
      </sharedItems>
    </cacheField>
    <cacheField name="[Measures].[Recuento de Cédula]" caption="Recuento de Cédula" numFmtId="0" hierarchy="190" level="32767"/>
    <cacheField name="[finalizacion].[Género].[Género]" caption="Género" numFmtId="0" hierarchy="142" level="1">
      <sharedItems containsSemiMixedTypes="0" containsNonDate="0" containsString="0"/>
    </cacheField>
    <cacheField name="[finalizacion].[Actividad económica].[Actividad económica]" caption="Actividad económica" numFmtId="0" hierarchy="147" level="1">
      <sharedItems count="8">
        <s v="Actividades de servicios administrativos y de apoyo"/>
        <s v="Ama de Casa"/>
        <s v="Empleado Privado (solamente si trabajas en relación de dependencia)"/>
        <s v="Empleado Público (en relación de dependencia)"/>
        <s v="Estudiante"/>
        <s v="Industrias manufactureras"/>
        <s v="n/a"/>
        <s v="Otras actividades de servicios"/>
      </sharedItems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6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7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saveData="0" refreshedBy="Daniel Chiriboga" refreshedDate="44929.486714930557" backgroundQuery="1" createdVersion="6" refreshedVersion="8" minRefreshableVersion="3" recordCount="0" supportSubquery="1" supportAdvancedDrill="1">
  <cacheSource type="external" connectionId="4"/>
  <cacheFields count="7">
    <cacheField name="[finalizacion].[Género].[Género]" caption="Género" numFmtId="0" hierarchy="142" level="1">
      <sharedItems count="3">
        <s v="Femenino"/>
        <s v="Masculino"/>
        <s v="n/a"/>
      </sharedItems>
    </cacheField>
    <cacheField name="[Measures].[Recuento de Nombre]" caption="Recuento de Nombre" numFmtId="0" hierarchy="164" level="32767"/>
    <cacheField name="[finalizacion].[Estatus Curso 2].[Estatus Curso 2]" caption="Estatus Curso 2" numFmtId="0" hierarchy="133" level="1">
      <sharedItems count="3">
        <s v="En Curso"/>
        <s v="Finalizado"/>
        <s v="Sin actividad"/>
      </sharedItems>
    </cacheField>
    <cacheField name="[Measures].[Recuento de Cédula]" caption="Recuento de Cédula" numFmtId="0" hierarchy="190" level="32767"/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0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0" memberValueDatatype="130" unbalanced="0"/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saveData="0" refreshedBy="Daniel Chiriboga" refreshedDate="44929.486759837964" backgroundQuery="1" createdVersion="6" refreshedVersion="8" minRefreshableVersion="3" recordCount="0" supportSubquery="1" supportAdvancedDrill="1">
  <cacheSource type="external" connectionId="4"/>
  <cacheFields count="9">
    <cacheField name="[Measures].[Recuento de Nombre]" caption="Recuento de Nombre" numFmtId="0" hierarchy="164" level="32767"/>
    <cacheField name="[finalizacion].[Grupo Etáreo].[Grupo Etáreo]" caption="Grupo Etáreo" numFmtId="0" hierarchy="144" level="1">
      <sharedItems count="7">
        <s v="Entre 18 y 29 años"/>
        <s v="Entre 30 y 39 años"/>
        <s v="Entre 40 y 49 años"/>
        <s v="Entre 50 y 65 años"/>
        <s v="Mayor a 65 años"/>
        <s v="Menores de edad"/>
        <s v="n/a"/>
      </sharedItems>
    </cacheField>
    <cacheField name="[finalizacion].[Estatus Curso 2].[Estatus Curso 2]" caption="Estatus Curso 2" numFmtId="0" hierarchy="133" level="1">
      <sharedItems count="3">
        <s v="Sin actividad"/>
        <s v="En Curso"/>
        <s v="Finalizado"/>
      </sharedItems>
    </cacheField>
    <cacheField name="[Measures].[Recuento de Cédula]" caption="Recuento de Cédula" numFmtId="0" hierarchy="190" level="32767"/>
    <cacheField name="[finalizacion].[Género].[Género]" caption="Género" numFmtId="0" hierarchy="142" level="1">
      <sharedItems containsSemiMixedTypes="0" containsNonDate="0" containsString="0"/>
    </cacheField>
    <cacheField name="[finalizacion].[Provincia].[Provincia]" caption="Provincia" numFmtId="0" hierarchy="146" level="1">
      <sharedItems count="4">
        <s v="El Oro"/>
        <s v="n/a"/>
        <s v="Orellana"/>
        <s v="Sucumbíos"/>
      </sharedItems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6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7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saveData="0" refreshedBy="Daniel Chiriboga" refreshedDate="44929.486770370371" backgroundQuery="1" createdVersion="6" refreshedVersion="8" minRefreshableVersion="3" recordCount="0" supportSubquery="1" supportAdvancedDrill="1">
  <cacheSource type="external" connectionId="4"/>
  <cacheFields count="9">
    <cacheField name="[Measures].[Recuento de Nombre]" caption="Recuento de Nombre" numFmtId="0" hierarchy="164" level="32767"/>
    <cacheField name="[finalizacion].[Grupo Etáreo].[Grupo Etáreo]" caption="Grupo Etáreo" numFmtId="0" hierarchy="144" level="1">
      <sharedItems count="7">
        <s v="Entre 18 y 29 años"/>
        <s v="Entre 30 y 39 años"/>
        <s v="Entre 40 y 49 años"/>
        <s v="Entre 50 y 65 años"/>
        <s v="Mayor a 65 años"/>
        <s v="Menores de edad"/>
        <s v="n/a"/>
      </sharedItems>
    </cacheField>
    <cacheField name="[finalizacion].[Estatus Curso 2].[Estatus Curso 2]" caption="Estatus Curso 2" numFmtId="0" hierarchy="133" level="1">
      <sharedItems count="3">
        <s v="Sin actividad"/>
        <s v="Finalizado"/>
        <s v="En Curso"/>
      </sharedItems>
    </cacheField>
    <cacheField name="[Measures].[Recuento de Cédula]" caption="Recuento de Cédula" numFmtId="0" hierarchy="190" level="32767"/>
    <cacheField name="[finalizacion].[Género].[Género]" caption="Género" numFmtId="0" hierarchy="142" level="1">
      <sharedItems containsSemiMixedTypes="0" containsNonDate="0" containsString="0"/>
    </cacheField>
    <cacheField name="[finalizacion].[Etnia].[Etnia]" caption="Etnia" numFmtId="0" hierarchy="148" level="1">
      <sharedItems count="6">
        <s v="Cholo/a"/>
        <s v="De una nacionalidad o pueblo indígena"/>
        <s v="Mestizo/a"/>
        <s v="Mulato/a"/>
        <s v="n/a"/>
        <s v="Otro/a"/>
      </sharedItems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6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7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saveData="0" refreshedBy="Daniel Chiriboga" refreshedDate="44929.486761574073" backgroundQuery="1" createdVersion="6" refreshedVersion="8" minRefreshableVersion="3" recordCount="0" supportSubquery="1" supportAdvancedDrill="1">
  <cacheSource type="external" connectionId="4"/>
  <cacheFields count="9">
    <cacheField name="[Measures].[Recuento de Nombre]" caption="Recuento de Nombre" numFmtId="0" hierarchy="164" level="32767"/>
    <cacheField name="[finalizacion].[Grupo Etáreo].[Grupo Etáreo]" caption="Grupo Etáreo" numFmtId="0" hierarchy="144" level="1">
      <sharedItems count="7">
        <s v="Entre 18 y 29 años"/>
        <s v="Entre 30 y 39 años"/>
        <s v="Entre 40 y 49 años"/>
        <s v="Entre 50 y 65 años"/>
        <s v="Mayor a 65 años"/>
        <s v="Menores de edad"/>
        <s v="n/a"/>
      </sharedItems>
    </cacheField>
    <cacheField name="[finalizacion].[Estatus Curso 3].[Estatus Curso 3]" caption="Estatus Curso 3" numFmtId="0" hierarchy="135" level="1">
      <sharedItems count="3">
        <s v="Sin actividad"/>
        <s v="En Curso"/>
        <s v="Finalizado"/>
      </sharedItems>
    </cacheField>
    <cacheField name="[Measures].[Recuento de Cédula]" caption="Recuento de Cédula" numFmtId="0" hierarchy="190" level="32767"/>
    <cacheField name="[finalizacion].[Género].[Género]" caption="Género" numFmtId="0" hierarchy="142" level="1">
      <sharedItems containsSemiMixedTypes="0" containsNonDate="0" containsString="0"/>
    </cacheField>
    <cacheField name="[finalizacion].[Provincia].[Provincia]" caption="Provincia" numFmtId="0" hierarchy="146" level="1">
      <sharedItems count="4">
        <s v="El Oro"/>
        <s v="n/a"/>
        <s v="Orellana"/>
        <s v="Sucumbíos"/>
      </sharedItems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6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7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saveData="0" refreshedBy="Daniel Chiriboga" refreshedDate="44929.486771990742" backgroundQuery="1" createdVersion="6" refreshedVersion="8" minRefreshableVersion="3" recordCount="0" supportSubquery="1" supportAdvancedDrill="1">
  <cacheSource type="external" connectionId="4"/>
  <cacheFields count="9">
    <cacheField name="[Measures].[Recuento de Nombre]" caption="Recuento de Nombre" numFmtId="0" hierarchy="164" level="32767"/>
    <cacheField name="[finalizacion].[Grupo Etáreo].[Grupo Etáreo]" caption="Grupo Etáreo" numFmtId="0" hierarchy="144" level="1">
      <sharedItems count="7">
        <s v="Entre 18 y 29 años"/>
        <s v="Entre 30 y 39 años"/>
        <s v="Entre 40 y 49 años"/>
        <s v="Entre 50 y 65 años"/>
        <s v="Mayor a 65 años"/>
        <s v="Menores de edad"/>
        <s v="n/a"/>
      </sharedItems>
    </cacheField>
    <cacheField name="[finalizacion].[Estatus Curso 3].[Estatus Curso 3]" caption="Estatus Curso 3" numFmtId="0" hierarchy="135" level="1">
      <sharedItems count="3">
        <s v="Sin actividad"/>
        <s v="Finalizado"/>
        <s v="En Curso"/>
      </sharedItems>
    </cacheField>
    <cacheField name="[Measures].[Recuento de Cédula]" caption="Recuento de Cédula" numFmtId="0" hierarchy="190" level="32767"/>
    <cacheField name="[finalizacion].[Género].[Género]" caption="Género" numFmtId="0" hierarchy="142" level="1">
      <sharedItems containsSemiMixedTypes="0" containsNonDate="0" containsString="0"/>
    </cacheField>
    <cacheField name="[finalizacion].[Etnia].[Etnia]" caption="Etnia" numFmtId="0" hierarchy="148" level="1">
      <sharedItems count="6">
        <s v="Cholo/a"/>
        <s v="De una nacionalidad o pueblo indígena"/>
        <s v="Mestizo/a"/>
        <s v="Mulato/a"/>
        <s v="n/a"/>
        <s v="Otro/a"/>
      </sharedItems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6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7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saveData="0" refreshedBy="Daniel Chiriboga" refreshedDate="44929.486721180554" backgroundQuery="1" createdVersion="6" refreshedVersion="8" minRefreshableVersion="3" recordCount="0" supportSubquery="1" supportAdvancedDrill="1">
  <cacheSource type="external" connectionId="4"/>
  <cacheFields count="7">
    <cacheField name="[finalizacion].[Género].[Género]" caption="Género" numFmtId="0" hierarchy="142" level="1">
      <sharedItems count="3">
        <s v="Femenino"/>
        <s v="Masculino"/>
        <s v="n/a"/>
      </sharedItems>
    </cacheField>
    <cacheField name="[Measures].[Recuento de Nombre]" caption="Recuento de Nombre" numFmtId="0" hierarchy="164" level="32767"/>
    <cacheField name="[finalizacion].[Estatus Curso 3].[Estatus Curso 3]" caption="Estatus Curso 3" numFmtId="0" hierarchy="135" level="1">
      <sharedItems count="3">
        <s v="En Curso"/>
        <s v="Finalizado"/>
        <s v="Sin actividad"/>
      </sharedItems>
    </cacheField>
    <cacheField name="[Measures].[Recuento de Cédula]" caption="Recuento de Cédula" numFmtId="0" hierarchy="190" level="32767"/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0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0" memberValueDatatype="130" unbalanced="0"/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saveData="0" refreshedBy="Daniel Chiriboga" refreshedDate="44929.486752546298" backgroundQuery="1" createdVersion="6" refreshedVersion="8" minRefreshableVersion="3" recordCount="0" supportSubquery="1" supportAdvancedDrill="1">
  <cacheSource type="external" connectionId="4"/>
  <cacheFields count="5">
    <cacheField name="[Measures].[Recuento de Nombre]" caption="Recuento de Nombre" numFmtId="0" hierarchy="164" level="32767"/>
    <cacheField name="[finalizacion].[Estatus Curso 3].[Estatus Curso 3]" caption="Estatus Curso 3" numFmtId="0" hierarchy="135" level="1">
      <sharedItems count="3">
        <s v="En Curso"/>
        <s v="Finalizado"/>
        <s v="Sin actividad"/>
      </sharedItems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0" memberValueDatatype="130" unbalanced="0"/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0" memberValueDatatype="130" unbalanced="0"/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3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saveData="0" refreshedBy="Daniel Chiriboga" refreshedDate="44929.486725462964" backgroundQuery="1" createdVersion="6" refreshedVersion="8" minRefreshableVersion="3" recordCount="0" supportSubquery="1" supportAdvancedDrill="1">
  <cacheSource type="external" connectionId="4"/>
  <cacheFields count="5">
    <cacheField name="[finalizacion].[Nombre].[Nombre]" caption="Nombre" numFmtId="0" hierarchy="39" level="1">
      <sharedItems count="95">
        <s v="Abigail Patricia Tapuy Grefa"/>
        <s v="ALEXANDER MANUEL MERIZALDE TANDAZO"/>
        <s v="ALLISON NICOLE GALORA LÓPEZ"/>
        <s v="Ana Esther Ledesma Briones"/>
        <s v="anabel Chica"/>
        <s v="Andrea Lizbeth Paucar Iza"/>
        <s v="Andrea Maribel Torres Silva"/>
        <s v="angel cristobal tito limaico"/>
        <s v="Angela María Espinoza Olmedo"/>
        <s v="Angelo Javier Quinatoa Salinas"/>
        <s v="ANTONELLA SCARLETT BARRAGÁN LOZANO"/>
        <s v="ARCECIO MODESTO RAMIREZ MALDONADO"/>
        <s v="AZOGUE GOMEZ WILLIAN ALREXANDER"/>
        <s v="Bryan Stalin Calero Armijos"/>
        <s v="CARLOS LEONARDO GREFA TANGOY"/>
        <s v="Christian Pablo Barzola Vera"/>
        <s v="Christopher Fernando Erazo Moran"/>
        <s v="Cristian Alexander Morocho Parreño"/>
        <s v="Cristian Jairo Kuja Wachapa"/>
        <s v="Dalila Mariela Vargas Garófalo"/>
        <s v="DANIELA ESTEFANIA CRUZ GARZON"/>
        <s v="Darlin Daniel Curipoma Angamarca"/>
        <s v="Diana Celeste Urbina Vargas"/>
        <s v="Diana Sayonara Andi Piedra"/>
        <s v="Eddy Alexis Ávila Maza"/>
        <s v="EDER ELVIS GREFA SHIGUANGO"/>
        <s v="Eduardo Rodriguez"/>
        <s v="ERIKA ISABEL REQUELME TURA"/>
        <s v="EVELIN CAROLINA CHAVEZ SOLORZANO"/>
        <s v="EVELYN LIZBETH NARVAEZ CHIMBO"/>
        <s v="Fernanda Veloz"/>
        <s v="Flor Esther Chimbo shiguango"/>
        <s v="Fricson Jhon Marquez Zambrano"/>
        <s v="Gabriel Jeancarlos Herrera Crow"/>
        <s v="GÉNESIS MONSERRATE SOLEDISPA BURGOS"/>
        <s v="GILMAR STALIN HUATATOCA GREFA"/>
        <s v="Harlyz Samayra Gutiérrez Machoa"/>
        <s v="HILBER GEOVANNY HUTATOCA ALVARADO"/>
        <s v="Isabel Berenisce Pereira Cueva"/>
        <s v="Janeth Licuy"/>
        <s v="Jazmira Nathaly Tanguila Huatatoca"/>
        <s v="Jefferson Saúl Vásquez Rosales"/>
        <s v="Jessica juliana Elizalde Becerra"/>
        <s v="Jhoendor Adrián Siquihua Chimbo"/>
        <s v="JHON PEDRO TANGUILA CALAPUCHA"/>
        <s v="JOHEL ROMARIO GREFA TANGUILA"/>
        <s v="JOHHN BENIGNO PUCHA HUATATOCA"/>
        <s v="JOHN BENIGNO PUCHA HUATATOCA"/>
        <s v="JORDY SHERLY TAPUY GREFA"/>
        <s v="José Alfredo Loor Intriag Loor Intriago"/>
        <s v="Josselin Adamaris Pomavilla Guaminga"/>
        <s v="Juli Reascos"/>
        <s v="Karen Ñakushka Chimbo Tanguila"/>
        <s v="KELVIN DAVID MORENO MORENO"/>
        <s v="Kely Tualombo"/>
        <s v="Ketty Yomaira Noa Yuge"/>
        <s v="Laura Elena Castillo Olmedo"/>
        <s v="Lizbeth Ximena Vargas Andi"/>
        <s v="Lorena Cobos"/>
        <s v="Lorena Paulina Alarcon Padilla"/>
        <s v="MARCIA JACQUELINE BONILLA YEPEZ"/>
        <s v="Marcia Verónica Reascos Albán"/>
        <s v="MARCO VINICIO CUEVA PRADO"/>
        <s v="María Eugenia Valarezo Merizalde"/>
        <s v="María Tapay"/>
        <s v="Mario David Suarez Posligua"/>
        <s v="Mauricio Alexander Alvarez Calderon"/>
        <s v="MAYRA INES MAZA CHONGO"/>
        <s v="Melissa Isaura Loaiza Papa"/>
        <s v="Mery Evelin Alvarado Chimbo"/>
        <s v="Mireya Beatriz Alvarado  Coquinche"/>
        <s v="MONICA ALEXANDRA Batallas Pabon"/>
        <s v="MÓNICA González"/>
        <s v="Mónica Lorena Ocampo Castillo"/>
        <s v="NATHALY SILVANA PARREÑO GALORA"/>
        <s v="NAYELI DAYMARA YUMBO SHIGUANGO"/>
        <s v="Nayeli Margarita Quezada Becerra"/>
        <s v="Nidia Balvina Arevalo Guanutashi"/>
        <s v="Otto Jhordy Aguinda Alvarado"/>
        <s v="Paulina Madelen Moreno Moreno"/>
        <s v="Rober Caicedo"/>
        <s v="Robinson armando Cevallos zuña"/>
        <s v="Robinson Evaristo Coox Aveiga"/>
        <s v="Sandra Aracely Tonato Chanatasig"/>
        <s v="SANTIAGO PATRICIO GONZALEZ SANCHEZ"/>
        <s v="SOLANGE CAROLINA GALARZA NUNEZ"/>
        <s v="Thalia Alexandra Tanguila Shiguango"/>
        <s v="Verónica Lucía Salazar Moreira"/>
        <s v="Víctor Caiminagua"/>
        <s v="Viviana Diaz Ordoñez"/>
        <s v="VIVIANA JANETH REQUELME LUCIO"/>
        <s v="Wilma Alexandra Alvarado Vargas"/>
        <s v="Yadira Rodriguez Santana"/>
        <s v="Yesseña Lilibeth Sánchez Cevallos"/>
        <s v="Yushira Tatiana Alvarado Aviles"/>
      </sharedItems>
    </cacheField>
    <cacheField name="[finalizacion].[Estatus Curso 3].[Estatus Curso 3]" caption="Estatus Curso 3" numFmtId="0" hierarchy="135" level="1">
      <sharedItems count="3">
        <s v="Finalizado"/>
        <s v="Sin actividad"/>
        <s v="En Curso"/>
      </sharedItems>
    </cacheField>
    <cacheField name="[Measures].[Suma de Avance Curso 3]" caption="Suma de Avance Curso 3" numFmtId="0" hierarchy="167" level="32767"/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</cacheFields>
  <cacheHierarchies count="191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2" memberValueDatatype="130" unbalanced="0">
      <fieldsUsage count="2">
        <fieldUsage x="-1"/>
        <fieldUsage x="0"/>
      </fieldsUsage>
    </cacheHierarchy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3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0" memberValueDatatype="130" unbalanced="0"/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0" memberValueDatatype="130" unbalanced="0"/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saveData="0" refreshedBy="Daniel Chiriboga" refreshedDate="44929.486722569447" backgroundQuery="1" createdVersion="6" refreshedVersion="8" minRefreshableVersion="3" recordCount="0" supportSubquery="1" supportAdvancedDrill="1">
  <cacheSource type="external" connectionId="4"/>
  <cacheFields count="8">
    <cacheField name="[Measures].[Recuento de Nombre]" caption="Recuento de Nombre" numFmtId="0" hierarchy="164" level="32767"/>
    <cacheField name="[finalizacion].[Escolaridad].[Escolaridad]" caption="Escolaridad" numFmtId="0" hierarchy="143" level="1">
      <sharedItems count="6">
        <s v="Formación intermedia (técnica - tecnológica)"/>
        <s v="n/a"/>
        <s v="Postgrado"/>
        <s v="Primaria"/>
        <s v="Secundaria"/>
        <s v="Universitaria"/>
      </sharedItems>
    </cacheField>
    <cacheField name="[finalizacion].[Estatus Curso 3].[Estatus Curso 3]" caption="Estatus Curso 3" numFmtId="0" hierarchy="135" level="1">
      <sharedItems count="3">
        <s v="Finalizado"/>
        <s v="Sin actividad"/>
        <s v="En Curso"/>
      </sharedItems>
    </cacheField>
    <cacheField name="[Measures].[Recuento de Cédula]" caption="Recuento de Cédula" numFmtId="0" hierarchy="190" level="32767"/>
    <cacheField name="[finalizacion].[Género].[Género]" caption="Género" numFmtId="0" hierarchy="142" level="1">
      <sharedItems containsSemiMixedTypes="0" containsNonDate="0" containsString="0"/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0" memberValueDatatype="130" unbalanced="0"/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6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saveData="0" refreshedBy="Daniel Chiriboga" refreshedDate="44929.486723842594" backgroundQuery="1" createdVersion="6" refreshedVersion="8" minRefreshableVersion="3" recordCount="0" supportSubquery="1" supportAdvancedDrill="1">
  <cacheSource type="external" connectionId="4"/>
  <cacheFields count="8">
    <cacheField name="[Measures].[Recuento de Nombre]" caption="Recuento de Nombre" numFmtId="0" hierarchy="164" level="32767"/>
    <cacheField name="[finalizacion].[Grupo Etáreo].[Grupo Etáreo]" caption="Grupo Etáreo" numFmtId="0" hierarchy="144" level="1">
      <sharedItems count="4">
        <s v="Entre 18 y 29 años"/>
        <s v="Entre 30 y 39 años"/>
        <s v="Menores de edad"/>
        <s v="n/a"/>
      </sharedItems>
    </cacheField>
    <cacheField name="[finalizacion].[Estatus Curso 3].[Estatus Curso 3]" caption="Estatus Curso 3" numFmtId="0" hierarchy="135" level="1">
      <sharedItems count="3">
        <s v="En Curso"/>
        <s v="Finalizado"/>
        <s v="Sin actividad"/>
      </sharedItems>
    </cacheField>
    <cacheField name="[Measures].[Recuento de Cédula]" caption="Recuento de Cédula" numFmtId="0" hierarchy="190" level="32767"/>
    <cacheField name="[finalizacion].[Género].[Género]" caption="Género" numFmtId="0" hierarchy="142" level="1">
      <sharedItems containsSemiMixedTypes="0" containsNonDate="0" containsString="0"/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6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saveData="0" refreshedBy="Daniel Chiriboga" refreshedDate="44929.486781481479" backgroundQuery="1" createdVersion="6" refreshedVersion="8" minRefreshableVersion="3" recordCount="0" supportSubquery="1" supportAdvancedDrill="1">
  <cacheSource type="external" connectionId="4"/>
  <cacheFields count="9">
    <cacheField name="[Measures].[Recuento de Nombre]" caption="Recuento de Nombre" numFmtId="0" hierarchy="164" level="32767"/>
    <cacheField name="[finalizacion].[Grupo Etáreo].[Grupo Etáreo]" caption="Grupo Etáreo" numFmtId="0" hierarchy="144" level="1">
      <sharedItems count="7">
        <s v="Entre 18 y 29 años"/>
        <s v="Entre 30 y 39 años"/>
        <s v="Entre 40 y 49 años"/>
        <s v="Entre 50 y 65 años"/>
        <s v="Mayor a 65 años"/>
        <s v="Menores de edad"/>
        <s v="n/a"/>
      </sharedItems>
    </cacheField>
    <cacheField name="[finalizacion].[Estatus Curso 3].[Estatus Curso 3]" caption="Estatus Curso 3" numFmtId="0" hierarchy="135" level="1">
      <sharedItems count="3">
        <s v="Finalizado"/>
        <s v="Sin actividad"/>
        <s v="En Curso"/>
      </sharedItems>
    </cacheField>
    <cacheField name="[Measures].[Recuento de Cédula]" caption="Recuento de Cédula" numFmtId="0" hierarchy="190" level="32767"/>
    <cacheField name="[finalizacion].[Género].[Género]" caption="Género" numFmtId="0" hierarchy="142" level="1">
      <sharedItems containsSemiMixedTypes="0" containsNonDate="0" containsString="0"/>
    </cacheField>
    <cacheField name="[finalizacion].[Actividad económica].[Actividad económica]" caption="Actividad económica" numFmtId="0" hierarchy="147" level="1">
      <sharedItems count="8">
        <s v="Actividades de servicios administrativos y de apoyo"/>
        <s v="Ama de Casa"/>
        <s v="Empleado Privado (solamente si trabajas en relación de dependencia)"/>
        <s v="Empleado Público (en relación de dependencia)"/>
        <s v="Estudiante"/>
        <s v="Industrias manufactureras"/>
        <s v="n/a"/>
        <s v="Otras actividades de servicios"/>
      </sharedItems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6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7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saveData="0" refreshedBy="Daniel Chiriboga" refreshedDate="44929.486726736111" backgroundQuery="1" createdVersion="6" refreshedVersion="8" minRefreshableVersion="3" recordCount="0" supportSubquery="1" supportAdvancedDrill="1">
  <cacheSource type="external" connectionId="4"/>
  <cacheFields count="7">
    <cacheField name="[finalizacion].[Género].[Género]" caption="Género" numFmtId="0" hierarchy="142" level="1">
      <sharedItems count="3">
        <s v="Femenino"/>
        <s v="Masculino"/>
        <s v="n/a"/>
      </sharedItems>
    </cacheField>
    <cacheField name="[Measures].[Recuento de Nombre]" caption="Recuento de Nombre" numFmtId="0" hierarchy="164" level="32767"/>
    <cacheField name="[finalizacion].[Estatus Curso 4].[Estatus Curso 4]" caption="Estatus Curso 4" numFmtId="0" hierarchy="137" level="1">
      <sharedItems count="3">
        <s v="Finalizado"/>
        <s v="Sin actividad"/>
        <s v="En Curso"/>
      </sharedItems>
    </cacheField>
    <cacheField name="[Measures].[Recuento de Cédula]" caption="Recuento de Cédula" numFmtId="0" hierarchy="190" level="32767"/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0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0" memberValueDatatype="130" unbalanced="0"/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saveData="0" refreshedBy="Daniel Chiriboga" refreshedDate="44929.486754050929" backgroundQuery="1" createdVersion="6" refreshedVersion="8" minRefreshableVersion="3" recordCount="0" supportSubquery="1" supportAdvancedDrill="1">
  <cacheSource type="external" connectionId="4"/>
  <cacheFields count="5">
    <cacheField name="[Measures].[Recuento de Nombre]" caption="Recuento de Nombre" numFmtId="0" hierarchy="164" level="32767"/>
    <cacheField name="[finalizacion].[Estatus Curso 4].[Estatus Curso 4]" caption="Estatus Curso 4" numFmtId="0" hierarchy="137" level="1">
      <sharedItems count="3">
        <s v="En Curso"/>
        <s v="Finalizado"/>
        <s v="Sin actividad"/>
      </sharedItems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0" memberValueDatatype="130" unbalanced="0"/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0" memberValueDatatype="130" unbalanced="0"/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3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saveData="0" refreshedBy="Daniel Chiriboga" refreshedDate="44929.48673113426" backgroundQuery="1" createdVersion="6" refreshedVersion="8" minRefreshableVersion="3" recordCount="0" supportSubquery="1" supportAdvancedDrill="1">
  <cacheSource type="external" connectionId="4"/>
  <cacheFields count="5">
    <cacheField name="[finalizacion].[Nombre].[Nombre]" caption="Nombre" numFmtId="0" hierarchy="39" level="1">
      <sharedItems count="95">
        <s v="Abigail Patricia Tapuy Grefa"/>
        <s v="ALEXANDER MANUEL MERIZALDE TANDAZO"/>
        <s v="ALLISON NICOLE GALORA LÓPEZ"/>
        <s v="Ana Esther Ledesma Briones"/>
        <s v="anabel Chica"/>
        <s v="Andrea Lizbeth Paucar Iza"/>
        <s v="Andrea Maribel Torres Silva"/>
        <s v="angel cristobal tito limaico"/>
        <s v="Angela María Espinoza Olmedo"/>
        <s v="Angelo Javier Quinatoa Salinas"/>
        <s v="ANTONELLA SCARLETT BARRAGÁN LOZANO"/>
        <s v="ARCECIO MODESTO RAMIREZ MALDONADO"/>
        <s v="AZOGUE GOMEZ WILLIAN ALREXANDER"/>
        <s v="Bryan Stalin Calero Armijos"/>
        <s v="CARLOS LEONARDO GREFA TANGOY"/>
        <s v="Christian Pablo Barzola Vera"/>
        <s v="Christopher Fernando Erazo Moran"/>
        <s v="Cristian Alexander Morocho Parreño"/>
        <s v="Cristian Jairo Kuja Wachapa"/>
        <s v="Dalila Mariela Vargas Garófalo"/>
        <s v="DANIELA ESTEFANIA CRUZ GARZON"/>
        <s v="Darlin Daniel Curipoma Angamarca"/>
        <s v="Diana Celeste Urbina Vargas"/>
        <s v="Diana Sayonara Andi Piedra"/>
        <s v="Eddy Alexis Ávila Maza"/>
        <s v="EDER ELVIS GREFA SHIGUANGO"/>
        <s v="Eduardo Rodriguez"/>
        <s v="ERIKA ISABEL REQUELME TURA"/>
        <s v="EVELIN CAROLINA CHAVEZ SOLORZANO"/>
        <s v="EVELYN LIZBETH NARVAEZ CHIMBO"/>
        <s v="Fernanda Veloz"/>
        <s v="Flor Esther Chimbo shiguango"/>
        <s v="Fricson Jhon Marquez Zambrano"/>
        <s v="Gabriel Jeancarlos Herrera Crow"/>
        <s v="GÉNESIS MONSERRATE SOLEDISPA BURGOS"/>
        <s v="GILMAR STALIN HUATATOCA GREFA"/>
        <s v="Harlyz Samayra Gutiérrez Machoa"/>
        <s v="HILBER GEOVANNY HUTATOCA ALVARADO"/>
        <s v="Isabel Berenisce Pereira Cueva"/>
        <s v="Janeth Licuy"/>
        <s v="Jazmira Nathaly Tanguila Huatatoca"/>
        <s v="Jefferson Saúl Vásquez Rosales"/>
        <s v="Jessica juliana Elizalde Becerra"/>
        <s v="Jhoendor Adrián Siquihua Chimbo"/>
        <s v="JHON PEDRO TANGUILA CALAPUCHA"/>
        <s v="JOHEL ROMARIO GREFA TANGUILA"/>
        <s v="JOHHN BENIGNO PUCHA HUATATOCA"/>
        <s v="JOHN BENIGNO PUCHA HUATATOCA"/>
        <s v="JORDY SHERLY TAPUY GREFA"/>
        <s v="José Alfredo Loor Intriag Loor Intriago"/>
        <s v="Josselin Adamaris Pomavilla Guaminga"/>
        <s v="Juli Reascos"/>
        <s v="Karen Ñakushka Chimbo Tanguila"/>
        <s v="KELVIN DAVID MORENO MORENO"/>
        <s v="Kely Tualombo"/>
        <s v="Ketty Yomaira Noa Yuge"/>
        <s v="Laura Elena Castillo Olmedo"/>
        <s v="Lizbeth Ximena Vargas Andi"/>
        <s v="Lorena Cobos"/>
        <s v="Lorena Paulina Alarcon Padilla"/>
        <s v="MARCIA JACQUELINE BONILLA YEPEZ"/>
        <s v="Marcia Verónica Reascos Albán"/>
        <s v="MARCO VINICIO CUEVA PRADO"/>
        <s v="María Eugenia Valarezo Merizalde"/>
        <s v="María Tapay"/>
        <s v="Mario David Suarez Posligua"/>
        <s v="Mauricio Alexander Alvarez Calderon"/>
        <s v="MAYRA INES MAZA CHONGO"/>
        <s v="Melissa Isaura Loaiza Papa"/>
        <s v="Mery Evelin Alvarado Chimbo"/>
        <s v="Mireya Beatriz Alvarado  Coquinche"/>
        <s v="MONICA ALEXANDRA Batallas Pabon"/>
        <s v="MÓNICA González"/>
        <s v="Mónica Lorena Ocampo Castillo"/>
        <s v="NATHALY SILVANA PARREÑO GALORA"/>
        <s v="NAYELI DAYMARA YUMBO SHIGUANGO"/>
        <s v="Nayeli Margarita Quezada Becerra"/>
        <s v="Nidia Balvina Arevalo Guanutashi"/>
        <s v="Otto Jhordy Aguinda Alvarado"/>
        <s v="Paulina Madelen Moreno Moreno"/>
        <s v="Rober Caicedo"/>
        <s v="Robinson armando Cevallos zuña"/>
        <s v="Robinson Evaristo Coox Aveiga"/>
        <s v="Sandra Aracely Tonato Chanatasig"/>
        <s v="SANTIAGO PATRICIO GONZALEZ SANCHEZ"/>
        <s v="SOLANGE CAROLINA GALARZA NUNEZ"/>
        <s v="Thalia Alexandra Tanguila Shiguango"/>
        <s v="Verónica Lucía Salazar Moreira"/>
        <s v="Víctor Caiminagua"/>
        <s v="Viviana Diaz Ordoñez"/>
        <s v="VIVIANA JANETH REQUELME LUCIO"/>
        <s v="Wilma Alexandra Alvarado Vargas"/>
        <s v="Yadira Rodriguez Santana"/>
        <s v="Yesseña Lilibeth Sánchez Cevallos"/>
        <s v="Yushira Tatiana Alvarado Aviles"/>
      </sharedItems>
    </cacheField>
    <cacheField name="[finalizacion].[Estatus Curso 4].[Estatus Curso 4]" caption="Estatus Curso 4" numFmtId="0" hierarchy="137" level="1">
      <sharedItems count="3">
        <s v="Finalizado"/>
        <s v="Sin actividad"/>
        <s v="En Curso"/>
      </sharedItems>
    </cacheField>
    <cacheField name="[Measures].[Suma de Avance Curso 4]" caption="Suma de Avance Curso 4" numFmtId="0" hierarchy="169" level="32767"/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</cacheFields>
  <cacheHierarchies count="191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2" memberValueDatatype="130" unbalanced="0">
      <fieldsUsage count="2">
        <fieldUsage x="-1"/>
        <fieldUsage x="0"/>
      </fieldsUsage>
    </cacheHierarchy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3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0" memberValueDatatype="130" unbalanced="0"/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0" memberValueDatatype="130" unbalanced="0"/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saveData="0" refreshedBy="Daniel Chiriboga" refreshedDate="44929.486762962966" backgroundQuery="1" createdVersion="6" refreshedVersion="8" minRefreshableVersion="3" recordCount="0" supportSubquery="1" supportAdvancedDrill="1">
  <cacheSource type="external" connectionId="4"/>
  <cacheFields count="10">
    <cacheField name="[Measures].[Recuento de Nombre]" caption="Recuento de Nombre" numFmtId="0" hierarchy="164" level="32767"/>
    <cacheField name="[finalizacion].[Grupo Etáreo].[Grupo Etáreo]" caption="Grupo Etáreo" numFmtId="0" hierarchy="144" level="1">
      <sharedItems count="7">
        <s v="Entre 18 y 29 años"/>
        <s v="Entre 30 y 39 años"/>
        <s v="Entre 40 y 49 años"/>
        <s v="Entre 50 y 65 años"/>
        <s v="Mayor a 65 años"/>
        <s v="Menores de edad"/>
        <s v="n/a"/>
      </sharedItems>
    </cacheField>
    <cacheField name="[finalizacion].[Estatus Curso 3].[Estatus Curso 3]" caption="Estatus Curso 3" numFmtId="0" hierarchy="135" level="1">
      <sharedItems count="2">
        <s v="Finalizado"/>
        <s v="Sin actividad"/>
      </sharedItems>
    </cacheField>
    <cacheField name="[finalizacion].[Estatus Curso 4].[Estatus Curso 4]" caption="Estatus Curso 4" numFmtId="0" hierarchy="137" level="1">
      <sharedItems count="3">
        <s v="Sin actividad"/>
        <s v="En Curso"/>
        <s v="Finalizado"/>
      </sharedItems>
    </cacheField>
    <cacheField name="[Measures].[Recuento de Cédula]" caption="Recuento de Cédula" numFmtId="0" hierarchy="190" level="32767"/>
    <cacheField name="[finalizacion].[Género].[Género]" caption="Género" numFmtId="0" hierarchy="142" level="1">
      <sharedItems containsSemiMixedTypes="0" containsNonDate="0" containsString="0"/>
    </cacheField>
    <cacheField name="[finalizacion].[Provincia].[Provincia]" caption="Provincia" numFmtId="0" hierarchy="146" level="1">
      <sharedItems count="4">
        <s v="El Oro"/>
        <s v="n/a"/>
        <s v="Orellana"/>
        <s v="Sucumbíos"/>
      </sharedItems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7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2" memberValueDatatype="130" unbalanced="0">
      <fieldsUsage count="2">
        <fieldUsage x="-1"/>
        <fieldUsage x="3"/>
      </fieldsUsage>
    </cacheHierarchy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8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2" memberValueDatatype="130" unbalanced="0">
      <fieldsUsage count="2">
        <fieldUsage x="-1"/>
        <fieldUsage x="6"/>
      </fieldsUsage>
    </cacheHierarchy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saveData="0" refreshedBy="Daniel Chiriboga" refreshedDate="44929.486728240743" backgroundQuery="1" createdVersion="6" refreshedVersion="8" minRefreshableVersion="3" recordCount="0" supportSubquery="1" supportAdvancedDrill="1">
  <cacheSource type="external" connectionId="4"/>
  <cacheFields count="8">
    <cacheField name="[Measures].[Recuento de Nombre]" caption="Recuento de Nombre" numFmtId="0" hierarchy="164" level="32767"/>
    <cacheField name="[finalizacion].[Escolaridad].[Escolaridad]" caption="Escolaridad" numFmtId="0" hierarchy="143" level="1">
      <sharedItems count="6">
        <s v="Formación intermedia (técnica - tecnológica)"/>
        <s v="n/a"/>
        <s v="Postgrado"/>
        <s v="Primaria"/>
        <s v="Secundaria"/>
        <s v="Universitaria"/>
      </sharedItems>
    </cacheField>
    <cacheField name="[finalizacion].[Estatus Curso 4].[Estatus Curso 4]" caption="Estatus Curso 4" numFmtId="0" hierarchy="137" level="1">
      <sharedItems count="3">
        <s v="Finalizado"/>
        <s v="Sin actividad"/>
        <s v="En Curso"/>
      </sharedItems>
    </cacheField>
    <cacheField name="[Measures].[Recuento de Cédula]" caption="Recuento de Cédula" numFmtId="0" hierarchy="190" level="32767"/>
    <cacheField name="[finalizacion].[Género].[Género]" caption="Género" numFmtId="0" hierarchy="142" level="1">
      <sharedItems containsSemiMixedTypes="0" containsNonDate="0" containsString="0"/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0" memberValueDatatype="130" unbalanced="0"/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6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saveData="0" refreshedBy="Daniel Chiriboga" refreshedDate="44929.486782754633" backgroundQuery="1" createdVersion="6" refreshedVersion="8" minRefreshableVersion="3" recordCount="0" supportSubquery="1" supportAdvancedDrill="1">
  <cacheSource type="external" connectionId="4"/>
  <cacheFields count="10">
    <cacheField name="[Measures].[Recuento de Nombre]" caption="Recuento de Nombre" numFmtId="0" hierarchy="164" level="32767"/>
    <cacheField name="[finalizacion].[Grupo Etáreo].[Grupo Etáreo]" caption="Grupo Etáreo" numFmtId="0" hierarchy="144" level="1">
      <sharedItems count="7">
        <s v="Entre 18 y 29 años"/>
        <s v="Entre 30 y 39 años"/>
        <s v="Entre 40 y 49 años"/>
        <s v="Entre 50 y 65 años"/>
        <s v="Mayor a 65 años"/>
        <s v="Menores de edad"/>
        <s v="n/a"/>
      </sharedItems>
    </cacheField>
    <cacheField name="[finalizacion].[Estatus Curso 3].[Estatus Curso 3]" caption="Estatus Curso 3" numFmtId="0" hierarchy="135" level="1">
      <sharedItems count="2">
        <s v="Finalizado"/>
        <s v="Sin actividad"/>
      </sharedItems>
    </cacheField>
    <cacheField name="[finalizacion].[Estatus Curso 4].[Estatus Curso 4]" caption="Estatus Curso 4" numFmtId="0" hierarchy="137" level="1">
      <sharedItems count="3">
        <s v="Finalizado"/>
        <s v="Sin actividad"/>
        <s v="En Curso"/>
      </sharedItems>
    </cacheField>
    <cacheField name="[Measures].[Recuento de Cédula]" caption="Recuento de Cédula" numFmtId="0" hierarchy="190" level="32767"/>
    <cacheField name="[finalizacion].[Género].[Género]" caption="Género" numFmtId="0" hierarchy="142" level="1">
      <sharedItems containsSemiMixedTypes="0" containsNonDate="0" containsString="0"/>
    </cacheField>
    <cacheField name="[finalizacion].[Actividad económica].[Actividad económica]" caption="Actividad económica" numFmtId="0" hierarchy="147" level="1">
      <sharedItems count="8">
        <s v="Actividades de servicios administrativos y de apoyo"/>
        <s v="Ama de Casa"/>
        <s v="Empleado Privado (solamente si trabajas en relación de dependencia)"/>
        <s v="Empleado Público (en relación de dependencia)"/>
        <s v="Estudiante"/>
        <s v="Industrias manufactureras"/>
        <s v="n/a"/>
        <s v="Otras actividades de servicios"/>
      </sharedItems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7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2" memberValueDatatype="130" unbalanced="0">
      <fieldsUsage count="2">
        <fieldUsage x="-1"/>
        <fieldUsage x="3"/>
      </fieldsUsage>
    </cacheHierarchy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8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2" memberValueDatatype="130" unbalanced="0">
      <fieldsUsage count="2">
        <fieldUsage x="-1"/>
        <fieldUsage x="6"/>
      </fieldsUsage>
    </cacheHierarchy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saveData="0" refreshedBy="Daniel Chiriboga" refreshedDate="44929.486729629629" backgroundQuery="1" createdVersion="6" refreshedVersion="8" minRefreshableVersion="3" recordCount="0" supportSubquery="1" supportAdvancedDrill="1">
  <cacheSource type="external" connectionId="4"/>
  <cacheFields count="9">
    <cacheField name="[Measures].[Recuento de Nombre]" caption="Recuento de Nombre" numFmtId="0" hierarchy="164" level="32767"/>
    <cacheField name="[finalizacion].[Grupo Etáreo].[Grupo Etáreo]" caption="Grupo Etáreo" numFmtId="0" hierarchy="144" level="1">
      <sharedItems count="4">
        <s v="Entre 18 y 29 años"/>
        <s v="Entre 30 y 39 años"/>
        <s v="Menores de edad"/>
        <s v="n/a"/>
      </sharedItems>
    </cacheField>
    <cacheField name="[finalizacion].[Estatus Curso 3].[Estatus Curso 3]" caption="Estatus Curso 3" numFmtId="0" hierarchy="135" level="1">
      <sharedItems count="2">
        <s v="Finalizado"/>
        <s v="Sin actividad"/>
      </sharedItems>
    </cacheField>
    <cacheField name="[finalizacion].[Estatus Curso 4].[Estatus Curso 4]" caption="Estatus Curso 4" numFmtId="0" hierarchy="137" level="1">
      <sharedItems count="3">
        <s v="En Curso"/>
        <s v="Finalizado"/>
        <s v="Sin actividad"/>
      </sharedItems>
    </cacheField>
    <cacheField name="[Measures].[Recuento de Cédula]" caption="Recuento de Cédula" numFmtId="0" hierarchy="190" level="32767"/>
    <cacheField name="[finalizacion].[Género].[Género]" caption="Género" numFmtId="0" hierarchy="142" level="1">
      <sharedItems containsSemiMixedTypes="0" containsNonDate="0" containsString="0"/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6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2" memberValueDatatype="130" unbalanced="0">
      <fieldsUsage count="2">
        <fieldUsage x="-1"/>
        <fieldUsage x="3"/>
      </fieldsUsage>
    </cacheHierarchy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7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saveData="0" refreshedBy="Daniel Chiriboga" refreshedDate="44929.486773611112" backgroundQuery="1" createdVersion="6" refreshedVersion="8" minRefreshableVersion="3" recordCount="0" supportSubquery="1" supportAdvancedDrill="1">
  <cacheSource type="external" connectionId="4"/>
  <cacheFields count="10">
    <cacheField name="[Measures].[Recuento de Nombre]" caption="Recuento de Nombre" numFmtId="0" hierarchy="164" level="32767"/>
    <cacheField name="[finalizacion].[Grupo Etáreo].[Grupo Etáreo]" caption="Grupo Etáreo" numFmtId="0" hierarchy="144" level="1">
      <sharedItems count="7">
        <s v="Entre 18 y 29 años"/>
        <s v="Entre 30 y 39 años"/>
        <s v="Entre 40 y 49 años"/>
        <s v="Entre 50 y 65 años"/>
        <s v="Mayor a 65 años"/>
        <s v="Menores de edad"/>
        <s v="n/a"/>
      </sharedItems>
    </cacheField>
    <cacheField name="[finalizacion].[Estatus Curso 3].[Estatus Curso 3]" caption="Estatus Curso 3" numFmtId="0" hierarchy="135" level="1">
      <sharedItems count="2">
        <s v="Finalizado"/>
        <s v="Sin actividad"/>
      </sharedItems>
    </cacheField>
    <cacheField name="[finalizacion].[Estatus Curso 4].[Estatus Curso 4]" caption="Estatus Curso 4" numFmtId="0" hierarchy="137" level="1">
      <sharedItems count="3">
        <s v="Sin actividad"/>
        <s v="Finalizado"/>
        <s v="En Curso"/>
      </sharedItems>
    </cacheField>
    <cacheField name="[Measures].[Recuento de Cédula]" caption="Recuento de Cédula" numFmtId="0" hierarchy="190" level="32767"/>
    <cacheField name="[finalizacion].[Género].[Género]" caption="Género" numFmtId="0" hierarchy="142" level="1">
      <sharedItems containsSemiMixedTypes="0" containsNonDate="0" containsString="0"/>
    </cacheField>
    <cacheField name="[finalizacion].[Etnia].[Etnia]" caption="Etnia" numFmtId="0" hierarchy="148" level="1">
      <sharedItems count="6">
        <s v="Cholo/a"/>
        <s v="De una nacionalidad o pueblo indígena"/>
        <s v="Mestizo/a"/>
        <s v="Mulato/a"/>
        <s v="n/a"/>
        <s v="Otro/a"/>
      </sharedItems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7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2" memberValueDatatype="130" unbalanced="0">
      <fieldsUsage count="2">
        <fieldUsage x="-1"/>
        <fieldUsage x="3"/>
      </fieldsUsage>
    </cacheHierarchy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8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2" memberValueDatatype="130" unbalanced="0">
      <fieldsUsage count="2">
        <fieldUsage x="-1"/>
        <fieldUsage x="6"/>
      </fieldsUsage>
    </cacheHierarchy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saveData="0" refreshedBy="Daniel Chiriboga" refreshedDate="44929.48673553241" backgroundQuery="1" createdVersion="6" refreshedVersion="8" minRefreshableVersion="3" recordCount="0" supportSubquery="1" supportAdvancedDrill="1">
  <cacheSource type="external" connectionId="4"/>
  <cacheFields count="10">
    <cacheField name="[Measures].[Recuento de Nombre]" caption="Recuento de Nombre" numFmtId="0" hierarchy="164" level="32767"/>
    <cacheField name="[finalizacion].[Grupo Etáreo].[Grupo Etáreo]" caption="Grupo Etáreo" numFmtId="0" hierarchy="144" level="1">
      <sharedItems count="4">
        <s v="Entre 18 y 29 años"/>
        <s v="Entre 30 y 39 años"/>
        <s v="Menores de edad"/>
        <s v="n/a"/>
      </sharedItems>
    </cacheField>
    <cacheField name="[finalizacion].[Estatus Curso 3].[Estatus Curso 3]" caption="Estatus Curso 3" numFmtId="0" hierarchy="135" level="1">
      <sharedItems count="2">
        <s v="Finalizado"/>
        <s v="Sin actividad"/>
      </sharedItems>
    </cacheField>
    <cacheField name="[finalizacion].[Estatus Curso 4].[Estatus Curso 4]" caption="Estatus Curso 4" numFmtId="0" hierarchy="137" level="1">
      <sharedItems count="2">
        <s v="Finalizado"/>
        <s v="Sin actividad"/>
      </sharedItems>
    </cacheField>
    <cacheField name="[finalizacion].[Estatus Curso 5].[Estatus Curso 5]" caption="Estatus Curso 5" numFmtId="0" hierarchy="139" level="1">
      <sharedItems count="3">
        <s v="En Curso"/>
        <s v="Finalizado"/>
        <s v="Sin actividad"/>
      </sharedItems>
    </cacheField>
    <cacheField name="[Measures].[Recuento de Cédula]" caption="Recuento de Cédula" numFmtId="0" hierarchy="190" level="32767"/>
    <cacheField name="[finalizacion].[Género].[Género]" caption="Género" numFmtId="0" hierarchy="142" level="1">
      <sharedItems containsSemiMixedTypes="0" containsNonDate="0" containsString="0"/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7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2" memberValueDatatype="130" unbalanced="0">
      <fieldsUsage count="2">
        <fieldUsage x="-1"/>
        <fieldUsage x="3"/>
      </fieldsUsage>
    </cacheHierarchy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6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8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saveData="0" refreshedBy="Daniel Chiriboga" refreshedDate="44929.486764583336" backgroundQuery="1" createdVersion="6" refreshedVersion="8" minRefreshableVersion="3" recordCount="0" supportSubquery="1" supportAdvancedDrill="1">
  <cacheSource type="external" connectionId="4"/>
  <cacheFields count="11">
    <cacheField name="[Measures].[Recuento de Nombre]" caption="Recuento de Nombre" numFmtId="0" hierarchy="164" level="32767"/>
    <cacheField name="[finalizacion].[Grupo Etáreo].[Grupo Etáreo]" caption="Grupo Etáreo" numFmtId="0" hierarchy="144" level="1">
      <sharedItems count="7">
        <s v="Entre 18 y 29 años"/>
        <s v="Entre 30 y 39 años"/>
        <s v="Entre 40 y 49 años"/>
        <s v="Entre 50 y 65 años"/>
        <s v="Mayor a 65 años"/>
        <s v="Menores de edad"/>
        <s v="n/a"/>
      </sharedItems>
    </cacheField>
    <cacheField name="[finalizacion].[Estatus Curso 3].[Estatus Curso 3]" caption="Estatus Curso 3" numFmtId="0" hierarchy="135" level="1">
      <sharedItems count="2">
        <s v="Finalizado"/>
        <s v="Sin actividad"/>
      </sharedItems>
    </cacheField>
    <cacheField name="[finalizacion].[Estatus Curso 4].[Estatus Curso 4]" caption="Estatus Curso 4" numFmtId="0" hierarchy="137" level="1">
      <sharedItems count="2">
        <s v="Finalizado"/>
        <s v="Sin actividad"/>
      </sharedItems>
    </cacheField>
    <cacheField name="[finalizacion].[Estatus Curso 5].[Estatus Curso 5]" caption="Estatus Curso 5" numFmtId="0" hierarchy="139" level="1">
      <sharedItems count="3">
        <s v="Sin actividad"/>
        <s v="En Curso"/>
        <s v="Finalizado"/>
      </sharedItems>
    </cacheField>
    <cacheField name="[Measures].[Recuento de Cédula]" caption="Recuento de Cédula" numFmtId="0" hierarchy="190" level="32767"/>
    <cacheField name="[finalizacion].[Género].[Género]" caption="Género" numFmtId="0" hierarchy="142" level="1">
      <sharedItems containsSemiMixedTypes="0" containsNonDate="0" containsString="0"/>
    </cacheField>
    <cacheField name="[finalizacion].[Provincia].[Provincia]" caption="Provincia" numFmtId="0" hierarchy="146" level="1">
      <sharedItems count="4">
        <s v="El Oro"/>
        <s v="n/a"/>
        <s v="Orellana"/>
        <s v="Sucumbíos"/>
      </sharedItems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8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2" memberValueDatatype="130" unbalanced="0">
      <fieldsUsage count="2">
        <fieldUsage x="-1"/>
        <fieldUsage x="3"/>
      </fieldsUsage>
    </cacheHierarchy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6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9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2" memberValueDatatype="130" unbalanced="0">
      <fieldsUsage count="2">
        <fieldUsage x="-1"/>
        <fieldUsage x="7"/>
      </fieldsUsage>
    </cacheHierarchy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saveData="0" refreshedBy="Daniel Chiriboga" refreshedDate="44929.486736805557" backgroundQuery="1" createdVersion="6" refreshedVersion="8" minRefreshableVersion="3" recordCount="0" supportSubquery="1" supportAdvancedDrill="1">
  <cacheSource type="external" connectionId="4"/>
  <cacheFields count="6">
    <cacheField name="[finalizacion].[Nombre].[Nombre]" caption="Nombre" numFmtId="0" hierarchy="39" level="1">
      <sharedItems count="95">
        <s v="Abigail Patricia Tapuy Grefa"/>
        <s v="ALEXANDER MANUEL MERIZALDE TANDAZO"/>
        <s v="ALLISON NICOLE GALORA LÓPEZ"/>
        <s v="Ana Esther Ledesma Briones"/>
        <s v="anabel Chica"/>
        <s v="Andrea Lizbeth Paucar Iza"/>
        <s v="Andrea Maribel Torres Silva"/>
        <s v="angel cristobal tito limaico"/>
        <s v="Angela María Espinoza Olmedo"/>
        <s v="Angelo Javier Quinatoa Salinas"/>
        <s v="ANTONELLA SCARLETT BARRAGÁN LOZANO"/>
        <s v="ARCECIO MODESTO RAMIREZ MALDONADO"/>
        <s v="AZOGUE GOMEZ WILLIAN ALREXANDER"/>
        <s v="Bryan Stalin Calero Armijos"/>
        <s v="CARLOS LEONARDO GREFA TANGOY"/>
        <s v="Christian Pablo Barzola Vera"/>
        <s v="Christopher Fernando Erazo Moran"/>
        <s v="Cristian Alexander Morocho Parreño"/>
        <s v="Cristian Jairo Kuja Wachapa"/>
        <s v="Dalila Mariela Vargas Garófalo"/>
        <s v="DANIELA ESTEFANIA CRUZ GARZON"/>
        <s v="Darlin Daniel Curipoma Angamarca"/>
        <s v="Diana Celeste Urbina Vargas"/>
        <s v="Diana Sayonara Andi Piedra"/>
        <s v="Eddy Alexis Ávila Maza"/>
        <s v="EDER ELVIS GREFA SHIGUANGO"/>
        <s v="Eduardo Rodriguez"/>
        <s v="ERIKA ISABEL REQUELME TURA"/>
        <s v="EVELIN CAROLINA CHAVEZ SOLORZANO"/>
        <s v="EVELYN LIZBETH NARVAEZ CHIMBO"/>
        <s v="Fernanda Veloz"/>
        <s v="Flor Esther Chimbo shiguango"/>
        <s v="Fricson Jhon Marquez Zambrano"/>
        <s v="Gabriel Jeancarlos Herrera Crow"/>
        <s v="GÉNESIS MONSERRATE SOLEDISPA BURGOS"/>
        <s v="GILMAR STALIN HUATATOCA GREFA"/>
        <s v="Harlyz Samayra Gutiérrez Machoa"/>
        <s v="HILBER GEOVANNY HUTATOCA ALVARADO"/>
        <s v="Isabel Berenisce Pereira Cueva"/>
        <s v="Janeth Licuy"/>
        <s v="Jazmira Nathaly Tanguila Huatatoca"/>
        <s v="Jefferson Saúl Vásquez Rosales"/>
        <s v="Jessica juliana Elizalde Becerra"/>
        <s v="Jhoendor Adrián Siquihua Chimbo"/>
        <s v="JHON PEDRO TANGUILA CALAPUCHA"/>
        <s v="JOHEL ROMARIO GREFA TANGUILA"/>
        <s v="JOHHN BENIGNO PUCHA HUATATOCA"/>
        <s v="JOHN BENIGNO PUCHA HUATATOCA"/>
        <s v="JORDY SHERLY TAPUY GREFA"/>
        <s v="José Alfredo Loor Intriag Loor Intriago"/>
        <s v="Josselin Adamaris Pomavilla Guaminga"/>
        <s v="Juli Reascos"/>
        <s v="Karen Ñakushka Chimbo Tanguila"/>
        <s v="KELVIN DAVID MORENO MORENO"/>
        <s v="Kely Tualombo"/>
        <s v="Ketty Yomaira Noa Yuge"/>
        <s v="Laura Elena Castillo Olmedo"/>
        <s v="Lizbeth Ximena Vargas Andi"/>
        <s v="Lorena Cobos"/>
        <s v="Lorena Paulina Alarcon Padilla"/>
        <s v="MARCIA JACQUELINE BONILLA YEPEZ"/>
        <s v="Marcia Verónica Reascos Albán"/>
        <s v="MARCO VINICIO CUEVA PRADO"/>
        <s v="María Eugenia Valarezo Merizalde"/>
        <s v="María Tapay"/>
        <s v="Mario David Suarez Posligua"/>
        <s v="Mauricio Alexander Alvarez Calderon"/>
        <s v="MAYRA INES MAZA CHONGO"/>
        <s v="Melissa Isaura Loaiza Papa"/>
        <s v="Mery Evelin Alvarado Chimbo"/>
        <s v="Mireya Beatriz Alvarado  Coquinche"/>
        <s v="MONICA ALEXANDRA Batallas Pabon"/>
        <s v="MÓNICA González"/>
        <s v="Mónica Lorena Ocampo Castillo"/>
        <s v="NATHALY SILVANA PARREÑO GALORA"/>
        <s v="NAYELI DAYMARA YUMBO SHIGUANGO"/>
        <s v="Nayeli Margarita Quezada Becerra"/>
        <s v="Nidia Balvina Arevalo Guanutashi"/>
        <s v="Otto Jhordy Aguinda Alvarado"/>
        <s v="Paulina Madelen Moreno Moreno"/>
        <s v="Rober Caicedo"/>
        <s v="Robinson armando Cevallos zuña"/>
        <s v="Robinson Evaristo Coox Aveiga"/>
        <s v="Sandra Aracely Tonato Chanatasig"/>
        <s v="SANTIAGO PATRICIO GONZALEZ SANCHEZ"/>
        <s v="SOLANGE CAROLINA GALARZA NUNEZ"/>
        <s v="Thalia Alexandra Tanguila Shiguango"/>
        <s v="Verónica Lucía Salazar Moreira"/>
        <s v="Víctor Caiminagua"/>
        <s v="Viviana Diaz Ordoñez"/>
        <s v="VIVIANA JANETH REQUELME LUCIO"/>
        <s v="Wilma Alexandra Alvarado Vargas"/>
        <s v="Yadira Rodriguez Santana"/>
        <s v="Yesseña Lilibeth Sánchez Cevallos"/>
        <s v="Yushira Tatiana Alvarado Aviles"/>
      </sharedItems>
    </cacheField>
    <cacheField name="[finalizacion].[Estatus Curso 4].[Estatus Curso 4]" caption="Estatus Curso 4" numFmtId="0" hierarchy="137" level="1">
      <sharedItems count="2">
        <s v="Sin actividad"/>
        <s v="Finalizado"/>
      </sharedItems>
    </cacheField>
    <cacheField name="[finalizacion].[Estatus Curso 5].[Estatus Curso 5]" caption="Estatus Curso 5" numFmtId="0" hierarchy="139" level="1">
      <sharedItems count="3">
        <s v="Finalizado"/>
        <s v="Sin actividad"/>
        <s v="En Curso"/>
      </sharedItems>
    </cacheField>
    <cacheField name="[Measures].[Suma de Avance Curso 5]" caption="Suma de Avance Curso 5" numFmtId="0" hierarchy="168" level="32767"/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</cacheFields>
  <cacheHierarchies count="191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2" memberValueDatatype="130" unbalanced="0">
      <fieldsUsage count="2">
        <fieldUsage x="-1"/>
        <fieldUsage x="0"/>
      </fieldsUsage>
    </cacheHierarchy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0" memberValueDatatype="130" unbalanced="0"/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0" memberValueDatatype="130" unbalanced="0"/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saveData="0" refreshedBy="Daniel Chiriboga" refreshedDate="44929.486775347221" backgroundQuery="1" createdVersion="6" refreshedVersion="8" minRefreshableVersion="3" recordCount="0" supportSubquery="1" supportAdvancedDrill="1">
  <cacheSource type="external" connectionId="4"/>
  <cacheFields count="11">
    <cacheField name="[Measures].[Recuento de Nombre]" caption="Recuento de Nombre" numFmtId="0" hierarchy="164" level="32767"/>
    <cacheField name="[finalizacion].[Grupo Etáreo].[Grupo Etáreo]" caption="Grupo Etáreo" numFmtId="0" hierarchy="144" level="1">
      <sharedItems count="7">
        <s v="Entre 18 y 29 años"/>
        <s v="Entre 30 y 39 años"/>
        <s v="Entre 40 y 49 años"/>
        <s v="Entre 50 y 65 años"/>
        <s v="Mayor a 65 años"/>
        <s v="Menores de edad"/>
        <s v="n/a"/>
      </sharedItems>
    </cacheField>
    <cacheField name="[finalizacion].[Estatus Curso 3].[Estatus Curso 3]" caption="Estatus Curso 3" numFmtId="0" hierarchy="135" level="1">
      <sharedItems count="2">
        <s v="Finalizado"/>
        <s v="Sin actividad"/>
      </sharedItems>
    </cacheField>
    <cacheField name="[finalizacion].[Estatus Curso 4].[Estatus Curso 4]" caption="Estatus Curso 4" numFmtId="0" hierarchy="137" level="1">
      <sharedItems count="2">
        <s v="Finalizado"/>
        <s v="Sin actividad"/>
      </sharedItems>
    </cacheField>
    <cacheField name="[finalizacion].[Estatus Curso 5].[Estatus Curso 5]" caption="Estatus Curso 5" numFmtId="0" hierarchy="139" level="1">
      <sharedItems count="3">
        <s v="Sin actividad"/>
        <s v="Finalizado"/>
        <s v="En Curso"/>
      </sharedItems>
    </cacheField>
    <cacheField name="[Measures].[Recuento de Cédula]" caption="Recuento de Cédula" numFmtId="0" hierarchy="190" level="32767"/>
    <cacheField name="[finalizacion].[Género].[Género]" caption="Género" numFmtId="0" hierarchy="142" level="1">
      <sharedItems containsSemiMixedTypes="0" containsNonDate="0" containsString="0"/>
    </cacheField>
    <cacheField name="[finalizacion].[Etnia].[Etnia]" caption="Etnia" numFmtId="0" hierarchy="148" level="1">
      <sharedItems count="6">
        <s v="Cholo/a"/>
        <s v="De una nacionalidad o pueblo indígena"/>
        <s v="Mestizo/a"/>
        <s v="Mulato/a"/>
        <s v="n/a"/>
        <s v="Otro/a"/>
      </sharedItems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8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2" memberValueDatatype="130" unbalanced="0">
      <fieldsUsage count="2">
        <fieldUsage x="-1"/>
        <fieldUsage x="3"/>
      </fieldsUsage>
    </cacheHierarchy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6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9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2" memberValueDatatype="130" unbalanced="0">
      <fieldsUsage count="2">
        <fieldUsage x="-1"/>
        <fieldUsage x="7"/>
      </fieldsUsage>
    </cacheHierarchy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saveData="0" refreshedBy="Daniel Chiriboga" refreshedDate="44929.486755439815" backgroundQuery="1" createdVersion="6" refreshedVersion="8" minRefreshableVersion="3" recordCount="0" supportSubquery="1" supportAdvancedDrill="1">
  <cacheSource type="external" connectionId="4"/>
  <cacheFields count="6">
    <cacheField name="[Measures].[Recuento de Nombre]" caption="Recuento de Nombre" numFmtId="0" hierarchy="164" level="32767"/>
    <cacheField name="[finalizacion].[Estatus Curso 4].[Estatus Curso 4]" caption="Estatus Curso 4" numFmtId="0" hierarchy="137" level="1">
      <sharedItems count="2">
        <s v="Finalizado"/>
        <s v="Sin actividad"/>
      </sharedItems>
    </cacheField>
    <cacheField name="[finalizacion].[Estatus Curso 5].[Estatus Curso 5]" caption="Estatus Curso 5" numFmtId="0" hierarchy="139" level="1">
      <sharedItems count="3">
        <s v="En Curso"/>
        <s v="Finalizado"/>
        <s v="Sin actividad"/>
      </sharedItems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3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0" memberValueDatatype="130" unbalanced="0"/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0" memberValueDatatype="130" unbalanced="0"/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saveData="0" refreshedBy="Daniel Chiriboga" refreshedDate="44929.486784375003" backgroundQuery="1" createdVersion="6" refreshedVersion="8" minRefreshableVersion="3" recordCount="0" supportSubquery="1" supportAdvancedDrill="1">
  <cacheSource type="external" connectionId="4"/>
  <cacheFields count="11">
    <cacheField name="[Measures].[Recuento de Nombre]" caption="Recuento de Nombre" numFmtId="0" hierarchy="164" level="32767"/>
    <cacheField name="[finalizacion].[Grupo Etáreo].[Grupo Etáreo]" caption="Grupo Etáreo" numFmtId="0" hierarchy="144" level="1">
      <sharedItems count="7">
        <s v="Entre 18 y 29 años"/>
        <s v="Entre 30 y 39 años"/>
        <s v="Entre 40 y 49 años"/>
        <s v="Entre 50 y 65 años"/>
        <s v="Mayor a 65 años"/>
        <s v="Menores de edad"/>
        <s v="n/a"/>
      </sharedItems>
    </cacheField>
    <cacheField name="[finalizacion].[Estatus Curso 3].[Estatus Curso 3]" caption="Estatus Curso 3" numFmtId="0" hierarchy="135" level="1">
      <sharedItems count="2">
        <s v="Finalizado"/>
        <s v="Sin actividad"/>
      </sharedItems>
    </cacheField>
    <cacheField name="[finalizacion].[Estatus Curso 4].[Estatus Curso 4]" caption="Estatus Curso 4" numFmtId="0" hierarchy="137" level="1">
      <sharedItems count="2">
        <s v="Finalizado"/>
        <s v="Sin actividad"/>
      </sharedItems>
    </cacheField>
    <cacheField name="[finalizacion].[Estatus Curso 5].[Estatus Curso 5]" caption="Estatus Curso 5" numFmtId="0" hierarchy="139" level="1">
      <sharedItems count="3">
        <s v="Finalizado"/>
        <s v="Sin actividad"/>
        <s v="En Curso"/>
      </sharedItems>
    </cacheField>
    <cacheField name="[Measures].[Recuento de Cédula]" caption="Recuento de Cédula" numFmtId="0" hierarchy="190" level="32767"/>
    <cacheField name="[finalizacion].[Género].[Género]" caption="Género" numFmtId="0" hierarchy="142" level="1">
      <sharedItems containsSemiMixedTypes="0" containsNonDate="0" containsString="0"/>
    </cacheField>
    <cacheField name="[finalizacion].[Actividad económica].[Actividad económica]" caption="Actividad económica" numFmtId="0" hierarchy="147" level="1">
      <sharedItems count="8">
        <s v="Actividades de servicios administrativos y de apoyo"/>
        <s v="Ama de Casa"/>
        <s v="Empleado Privado (solamente si trabajas en relación de dependencia)"/>
        <s v="Empleado Público (en relación de dependencia)"/>
        <s v="Estudiante"/>
        <s v="Industrias manufactureras"/>
        <s v="n/a"/>
        <s v="Otras actividades de servicios"/>
      </sharedItems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8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2" memberValueDatatype="130" unbalanced="0">
      <fieldsUsage count="2">
        <fieldUsage x="-1"/>
        <fieldUsage x="3"/>
      </fieldsUsage>
    </cacheHierarchy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6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9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2" memberValueDatatype="130" unbalanced="0">
      <fieldsUsage count="2">
        <fieldUsage x="-1"/>
        <fieldUsage x="7"/>
      </fieldsUsage>
    </cacheHierarchy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saveData="0" refreshedBy="Daniel Chiriboga" refreshedDate="44929.486732638892" backgroundQuery="1" createdVersion="6" refreshedVersion="8" minRefreshableVersion="3" recordCount="0" supportSubquery="1" supportAdvancedDrill="1">
  <cacheSource type="external" connectionId="4"/>
  <cacheFields count="8">
    <cacheField name="[finalizacion].[Género].[Género]" caption="Género" numFmtId="0" hierarchy="142" level="1">
      <sharedItems count="3">
        <s v="Femenino"/>
        <s v="Masculino"/>
        <s v="n/a"/>
      </sharedItems>
    </cacheField>
    <cacheField name="[Measures].[Recuento de Nombre]" caption="Recuento de Nombre" numFmtId="0" hierarchy="164" level="32767"/>
    <cacheField name="[finalizacion].[Estatus Curso 4].[Estatus Curso 4]" caption="Estatus Curso 4" numFmtId="0" hierarchy="137" level="1">
      <sharedItems count="2">
        <s v="Finalizado"/>
        <s v="Sin actividad"/>
      </sharedItems>
    </cacheField>
    <cacheField name="[finalizacion].[Estatus Curso 5].[Estatus Curso 5]" caption="Estatus Curso 5" numFmtId="0" hierarchy="139" level="1">
      <sharedItems count="3">
        <s v="Finalizado"/>
        <s v="Sin actividad"/>
        <s v="En Curso"/>
      </sharedItems>
    </cacheField>
    <cacheField name="[Measures].[Recuento de Cédula]" caption="Recuento de Cédula" numFmtId="0" hierarchy="190" level="32767"/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2" memberValueDatatype="130" unbalanced="0">
      <fieldsUsage count="2">
        <fieldUsage x="-1"/>
        <fieldUsage x="3"/>
      </fieldsUsage>
    </cacheHierarchy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0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0" memberValueDatatype="130" unbalanced="0"/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6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saveData="0" refreshedBy="Daniel Chiriboga" refreshedDate="44929.486733912039" backgroundQuery="1" createdVersion="6" refreshedVersion="8" minRefreshableVersion="3" recordCount="0" supportSubquery="1" supportAdvancedDrill="1">
  <cacheSource type="external" connectionId="4"/>
  <cacheFields count="9">
    <cacheField name="[Measures].[Recuento de Nombre]" caption="Recuento de Nombre" numFmtId="0" hierarchy="164" level="32767"/>
    <cacheField name="[finalizacion].[Escolaridad].[Escolaridad]" caption="Escolaridad" numFmtId="0" hierarchy="143" level="1">
      <sharedItems count="6">
        <s v="Formación intermedia (técnica - tecnológica)"/>
        <s v="n/a"/>
        <s v="Postgrado"/>
        <s v="Primaria"/>
        <s v="Secundaria"/>
        <s v="Universitaria"/>
      </sharedItems>
    </cacheField>
    <cacheField name="[finalizacion].[Estatus Curso 4].[Estatus Curso 4]" caption="Estatus Curso 4" numFmtId="0" hierarchy="137" level="1">
      <sharedItems count="2">
        <s v="Sin actividad"/>
        <s v="Finalizado"/>
      </sharedItems>
    </cacheField>
    <cacheField name="[finalizacion].[Estatus Curso 5].[Estatus Curso 5]" caption="Estatus Curso 5" numFmtId="0" hierarchy="139" level="1">
      <sharedItems count="3">
        <s v="Finalizado"/>
        <s v="Sin actividad"/>
        <s v="En Curso"/>
      </sharedItems>
    </cacheField>
    <cacheField name="[Measures].[Recuento de Cédula]" caption="Recuento de Cédula" numFmtId="0" hierarchy="190" level="32767"/>
    <cacheField name="[finalizacion].[Género].[Género]" caption="Género" numFmtId="0" hierarchy="142" level="1">
      <sharedItems containsSemiMixedTypes="0" containsNonDate="0" containsString="0"/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6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2" memberValueDatatype="130" unbalanced="0">
      <fieldsUsage count="2">
        <fieldUsage x="-1"/>
        <fieldUsage x="3"/>
      </fieldsUsage>
    </cacheHierarchy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0" memberValueDatatype="130" unbalanced="0"/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7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saveData="0" refreshedBy="Daniel Chiriboga" refreshedDate="44929.486739583335" backgroundQuery="1" createdVersion="6" refreshedVersion="8" minRefreshableVersion="3" recordCount="0" supportSubquery="1" supportAdvancedDrill="1">
  <cacheSource type="external" connectionId="4"/>
  <cacheFields count="10">
    <cacheField name="[Measures].[Recuento de Nombre]" caption="Recuento de Nombre" numFmtId="0" hierarchy="164" level="32767"/>
    <cacheField name="[finalizacion].[Escolaridad].[Escolaridad]" caption="Escolaridad" numFmtId="0" hierarchy="143" level="1">
      <sharedItems count="6">
        <s v="Formación intermedia (técnica - tecnológica)"/>
        <s v="n/a"/>
        <s v="Postgrado"/>
        <s v="Primaria"/>
        <s v="Secundaria"/>
        <s v="Universitaria"/>
      </sharedItems>
    </cacheField>
    <cacheField name="[finalizacion].[Estatus Curso 4].[Estatus Curso 4]" caption="Estatus Curso 4" numFmtId="0" hierarchy="137" level="1">
      <sharedItems count="2">
        <s v="Sin actividad"/>
        <s v="Finalizado"/>
      </sharedItems>
    </cacheField>
    <cacheField name="[finalizacion].[Estatus Curso 5].[Estatus Curso 5]" caption="Estatus Curso 5" numFmtId="0" hierarchy="139" level="1">
      <sharedItems count="3">
        <s v="Sin actividad"/>
        <s v="En Curso"/>
        <s v="Finalizado"/>
      </sharedItems>
    </cacheField>
    <cacheField name="[finalizacion].[Estatus Curso 6].[Estatus Curso 6]" caption="Estatus Curso 6" numFmtId="0" hierarchy="141" level="1">
      <sharedItems count="3">
        <s v="Finalizado"/>
        <s v="Sin actividad"/>
        <s v="En Curso"/>
      </sharedItems>
    </cacheField>
    <cacheField name="[Measures].[Recuento de Cédula]" caption="Recuento de Cédula" numFmtId="0" hierarchy="190" level="32767"/>
    <cacheField name="[finalizacion].[Género].[Género]" caption="Género" numFmtId="0" hierarchy="142" level="1">
      <sharedItems containsSemiMixedTypes="0" containsNonDate="0" containsString="0"/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7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2" memberValueDatatype="130" unbalanced="0">
      <fieldsUsage count="2">
        <fieldUsage x="-1"/>
        <fieldUsage x="3"/>
      </fieldsUsage>
    </cacheHierarchy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6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0" memberValueDatatype="130" unbalanced="0"/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8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saveData="0" refreshedBy="Daniel Chiriboga" refreshedDate="44929.486776967591" backgroundQuery="1" createdVersion="6" refreshedVersion="8" minRefreshableVersion="3" recordCount="0" supportSubquery="1" supportAdvancedDrill="1">
  <cacheSource type="external" connectionId="4"/>
  <cacheFields count="12">
    <cacheField name="[Measures].[Recuento de Nombre]" caption="Recuento de Nombre" numFmtId="0" hierarchy="164" level="32767"/>
    <cacheField name="[finalizacion].[Grupo Etáreo].[Grupo Etáreo]" caption="Grupo Etáreo" numFmtId="0" hierarchy="144" level="1">
      <sharedItems count="7">
        <s v="Entre 18 y 29 años"/>
        <s v="Entre 30 y 39 años"/>
        <s v="Entre 40 y 49 años"/>
        <s v="Entre 50 y 65 años"/>
        <s v="Mayor a 65 años"/>
        <s v="Menores de edad"/>
        <s v="n/a"/>
      </sharedItems>
    </cacheField>
    <cacheField name="[finalizacion].[Estatus Curso 3].[Estatus Curso 3]" caption="Estatus Curso 3" numFmtId="0" hierarchy="135" level="1">
      <sharedItems count="2">
        <s v="Finalizado"/>
        <s v="Sin actividad"/>
      </sharedItems>
    </cacheField>
    <cacheField name="[finalizacion].[Estatus Curso 4].[Estatus Curso 4]" caption="Estatus Curso 4" numFmtId="0" hierarchy="137" level="1">
      <sharedItems count="2">
        <s v="Finalizado"/>
        <s v="Sin actividad"/>
      </sharedItems>
    </cacheField>
    <cacheField name="[finalizacion].[Estatus Curso 5].[Estatus Curso 5]" caption="Estatus Curso 5" numFmtId="0" hierarchy="139" level="1">
      <sharedItems count="3">
        <s v="Finalizado"/>
        <s v="Sin actividad"/>
        <s v="En Curso"/>
      </sharedItems>
    </cacheField>
    <cacheField name="[finalizacion].[Estatus Curso 6].[Estatus Curso 6]" caption="Estatus Curso 6" numFmtId="0" hierarchy="141" level="1">
      <sharedItems count="3">
        <s v="En Curso"/>
        <s v="Finalizado"/>
        <s v="Sin actividad"/>
      </sharedItems>
    </cacheField>
    <cacheField name="[Measures].[Recuento de Cédula]" caption="Recuento de Cédula" numFmtId="0" hierarchy="190" level="32767"/>
    <cacheField name="[finalizacion].[Género].[Género]" caption="Género" numFmtId="0" hierarchy="142" level="1">
      <sharedItems containsSemiMixedTypes="0" containsNonDate="0" containsString="0"/>
    </cacheField>
    <cacheField name="[finalizacion].[Etnia].[Etnia]" caption="Etnia" numFmtId="0" hierarchy="148" level="1">
      <sharedItems count="6">
        <s v="Cholo/a"/>
        <s v="De una nacionalidad o pueblo indígena"/>
        <s v="Mestizo/a"/>
        <s v="Mulato/a"/>
        <s v="n/a"/>
        <s v="Otro/a"/>
      </sharedItems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9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2" memberValueDatatype="130" unbalanced="0">
      <fieldsUsage count="2">
        <fieldUsage x="-1"/>
        <fieldUsage x="3"/>
      </fieldsUsage>
    </cacheHierarchy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7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10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2" memberValueDatatype="130" unbalanced="0">
      <fieldsUsage count="2">
        <fieldUsage x="-1"/>
        <fieldUsage x="8"/>
      </fieldsUsage>
    </cacheHierarchy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saveData="0" refreshedBy="Daniel Chiriboga" refreshedDate="44929.486742592591" backgroundQuery="1" createdVersion="6" refreshedVersion="8" minRefreshableVersion="3" recordCount="0" supportSubquery="1" supportAdvancedDrill="1">
  <cacheSource type="external" connectionId="4"/>
  <cacheFields count="7">
    <cacheField name="[finalizacion].[Nombre].[Nombre]" caption="Nombre" numFmtId="0" hierarchy="39" level="1">
      <sharedItems count="95">
        <s v="Abigail Patricia Tapuy Grefa"/>
        <s v="ALEXANDER MANUEL MERIZALDE TANDAZO"/>
        <s v="ALLISON NICOLE GALORA LÓPEZ"/>
        <s v="Ana Esther Ledesma Briones"/>
        <s v="anabel Chica"/>
        <s v="Andrea Lizbeth Paucar Iza"/>
        <s v="Andrea Maribel Torres Silva"/>
        <s v="angel cristobal tito limaico"/>
        <s v="Angela María Espinoza Olmedo"/>
        <s v="Angelo Javier Quinatoa Salinas"/>
        <s v="ANTONELLA SCARLETT BARRAGÁN LOZANO"/>
        <s v="ARCECIO MODESTO RAMIREZ MALDONADO"/>
        <s v="AZOGUE GOMEZ WILLIAN ALREXANDER"/>
        <s v="Bryan Stalin Calero Armijos"/>
        <s v="CARLOS LEONARDO GREFA TANGOY"/>
        <s v="Christian Pablo Barzola Vera"/>
        <s v="Christopher Fernando Erazo Moran"/>
        <s v="Cristian Alexander Morocho Parreño"/>
        <s v="Cristian Jairo Kuja Wachapa"/>
        <s v="Dalila Mariela Vargas Garófalo"/>
        <s v="DANIELA ESTEFANIA CRUZ GARZON"/>
        <s v="Darlin Daniel Curipoma Angamarca"/>
        <s v="Diana Celeste Urbina Vargas"/>
        <s v="Diana Sayonara Andi Piedra"/>
        <s v="Eddy Alexis Ávila Maza"/>
        <s v="EDER ELVIS GREFA SHIGUANGO"/>
        <s v="Eduardo Rodriguez"/>
        <s v="ERIKA ISABEL REQUELME TURA"/>
        <s v="EVELIN CAROLINA CHAVEZ SOLORZANO"/>
        <s v="EVELYN LIZBETH NARVAEZ CHIMBO"/>
        <s v="Fernanda Veloz"/>
        <s v="Flor Esther Chimbo shiguango"/>
        <s v="Fricson Jhon Marquez Zambrano"/>
        <s v="Gabriel Jeancarlos Herrera Crow"/>
        <s v="GÉNESIS MONSERRATE SOLEDISPA BURGOS"/>
        <s v="GILMAR STALIN HUATATOCA GREFA"/>
        <s v="Harlyz Samayra Gutiérrez Machoa"/>
        <s v="HILBER GEOVANNY HUTATOCA ALVARADO"/>
        <s v="Isabel Berenisce Pereira Cueva"/>
        <s v="Janeth Licuy"/>
        <s v="Jazmira Nathaly Tanguila Huatatoca"/>
        <s v="Jefferson Saúl Vásquez Rosales"/>
        <s v="Jessica juliana Elizalde Becerra"/>
        <s v="Jhoendor Adrián Siquihua Chimbo"/>
        <s v="JHON PEDRO TANGUILA CALAPUCHA"/>
        <s v="JOHEL ROMARIO GREFA TANGUILA"/>
        <s v="JOHHN BENIGNO PUCHA HUATATOCA"/>
        <s v="JOHN BENIGNO PUCHA HUATATOCA"/>
        <s v="JORDY SHERLY TAPUY GREFA"/>
        <s v="José Alfredo Loor Intriag Loor Intriago"/>
        <s v="Josselin Adamaris Pomavilla Guaminga"/>
        <s v="Juli Reascos"/>
        <s v="Karen Ñakushka Chimbo Tanguila"/>
        <s v="KELVIN DAVID MORENO MORENO"/>
        <s v="Kely Tualombo"/>
        <s v="Ketty Yomaira Noa Yuge"/>
        <s v="Laura Elena Castillo Olmedo"/>
        <s v="Lizbeth Ximena Vargas Andi"/>
        <s v="Lorena Cobos"/>
        <s v="Lorena Paulina Alarcon Padilla"/>
        <s v="MARCIA JACQUELINE BONILLA YEPEZ"/>
        <s v="Marcia Verónica Reascos Albán"/>
        <s v="MARCO VINICIO CUEVA PRADO"/>
        <s v="María Eugenia Valarezo Merizalde"/>
        <s v="María Tapay"/>
        <s v="Mario David Suarez Posligua"/>
        <s v="Mauricio Alexander Alvarez Calderon"/>
        <s v="MAYRA INES MAZA CHONGO"/>
        <s v="Melissa Isaura Loaiza Papa"/>
        <s v="Mery Evelin Alvarado Chimbo"/>
        <s v="Mireya Beatriz Alvarado  Coquinche"/>
        <s v="MONICA ALEXANDRA Batallas Pabon"/>
        <s v="MÓNICA González"/>
        <s v="Mónica Lorena Ocampo Castillo"/>
        <s v="NATHALY SILVANA PARREÑO GALORA"/>
        <s v="NAYELI DAYMARA YUMBO SHIGUANGO"/>
        <s v="Nayeli Margarita Quezada Becerra"/>
        <s v="Nidia Balvina Arevalo Guanutashi"/>
        <s v="Otto Jhordy Aguinda Alvarado"/>
        <s v="Paulina Madelen Moreno Moreno"/>
        <s v="Rober Caicedo"/>
        <s v="Robinson armando Cevallos zuña"/>
        <s v="Robinson Evaristo Coox Aveiga"/>
        <s v="Sandra Aracely Tonato Chanatasig"/>
        <s v="SANTIAGO PATRICIO GONZALEZ SANCHEZ"/>
        <s v="SOLANGE CAROLINA GALARZA NUNEZ"/>
        <s v="Thalia Alexandra Tanguila Shiguango"/>
        <s v="Verónica Lucía Salazar Moreira"/>
        <s v="Víctor Caiminagua"/>
        <s v="Viviana Diaz Ordoñez"/>
        <s v="VIVIANA JANETH REQUELME LUCIO"/>
        <s v="Wilma Alexandra Alvarado Vargas"/>
        <s v="Yadira Rodriguez Santana"/>
        <s v="Yesseña Lilibeth Sánchez Cevallos"/>
        <s v="Yushira Tatiana Alvarado Aviles"/>
      </sharedItems>
    </cacheField>
    <cacheField name="[finalizacion].[Estatus Curso 4].[Estatus Curso 4]" caption="Estatus Curso 4" numFmtId="0" hierarchy="137" level="1">
      <sharedItems count="2">
        <s v="Sin actividad"/>
        <s v="Finalizado"/>
      </sharedItems>
    </cacheField>
    <cacheField name="[finalizacion].[Estatus Curso 5].[Estatus Curso 5]" caption="Estatus Curso 5" numFmtId="0" hierarchy="139" level="1">
      <sharedItems count="3">
        <s v="Sin actividad"/>
        <s v="Finalizado"/>
        <s v="En Curso"/>
      </sharedItems>
    </cacheField>
    <cacheField name="[Measures].[Suma de Avance Curso 6]" caption="Suma de Avance Curso 6" numFmtId="0" hierarchy="185" level="32767"/>
    <cacheField name="[finalizacion].[Estatus Curso 6].[Estatus Curso 6]" caption="Estatus Curso 6" numFmtId="0" hierarchy="141" level="1">
      <sharedItems count="3">
        <s v="Finalizado"/>
        <s v="Sin actividad"/>
        <s v="En Curso"/>
      </sharedItems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</cacheFields>
  <cacheHierarchies count="191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2" memberValueDatatype="130" unbalanced="0">
      <fieldsUsage count="2">
        <fieldUsage x="-1"/>
        <fieldUsage x="0"/>
      </fieldsUsage>
    </cacheHierarchy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Género]" caption="Género" attribute="1" defaultMemberUniqueName="[finalizacion].[Género].[All]" allUniqueName="[finalizacion].[Género].[All]" dimensionUniqueName="[finalizacion]" displayFolder="" count="0" memberValueDatatype="130" unbalanced="0"/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0" memberValueDatatype="130" unbalanced="0"/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6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saveData="0" refreshedBy="Daniel Chiriboga" refreshedDate="44929.486756944447" backgroundQuery="1" createdVersion="6" refreshedVersion="8" minRefreshableVersion="3" recordCount="0" supportSubquery="1" supportAdvancedDrill="1">
  <cacheSource type="external" connectionId="4"/>
  <cacheFields count="6">
    <cacheField name="[Measures].[Recuento de Nombre]" caption="Recuento de Nombre" numFmtId="0" hierarchy="164" level="32767"/>
    <cacheField name="[finalizacion].[Estatus Curso 4].[Estatus Curso 4]" caption="Estatus Curso 4" numFmtId="0" hierarchy="137" level="1">
      <sharedItems count="2">
        <s v="Finalizado"/>
        <s v="Sin actividad"/>
      </sharedItems>
    </cacheField>
    <cacheField name="[finalizacion].[Estatus Curso 6].[Estatus Curso 6]" caption="Estatus Curso 6" numFmtId="0" hierarchy="141" level="1">
      <sharedItems count="3">
        <s v="En Curso"/>
        <s v="Finalizado"/>
        <s v="Sin actividad"/>
      </sharedItems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3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Género]" caption="Género" attribute="1" defaultMemberUniqueName="[finalizacion].[Género].[All]" allUniqueName="[finalizacion].[Género].[All]" dimensionUniqueName="[finalizacion]" displayFolder="" count="0" memberValueDatatype="130" unbalanced="0"/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0" memberValueDatatype="130" unbalanced="0"/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saveData="0" refreshedBy="Daniel Chiriboga" refreshedDate="44929.486786226851" backgroundQuery="1" createdVersion="6" refreshedVersion="8" minRefreshableVersion="3" recordCount="0" supportSubquery="1" supportAdvancedDrill="1">
  <cacheSource type="external" connectionId="4"/>
  <cacheFields count="12">
    <cacheField name="[Measures].[Recuento de Nombre]" caption="Recuento de Nombre" numFmtId="0" hierarchy="164" level="32767"/>
    <cacheField name="[finalizacion].[Grupo Etáreo].[Grupo Etáreo]" caption="Grupo Etáreo" numFmtId="0" hierarchy="144" level="1">
      <sharedItems count="7">
        <s v="Entre 18 y 29 años"/>
        <s v="Entre 30 y 39 años"/>
        <s v="Entre 40 y 49 años"/>
        <s v="Entre 50 y 65 años"/>
        <s v="Mayor a 65 años"/>
        <s v="Menores de edad"/>
        <s v="n/a"/>
      </sharedItems>
    </cacheField>
    <cacheField name="[finalizacion].[Estatus Curso 3].[Estatus Curso 3]" caption="Estatus Curso 3" numFmtId="0" hierarchy="135" level="1">
      <sharedItems count="2">
        <s v="Finalizado"/>
        <s v="Sin actividad"/>
      </sharedItems>
    </cacheField>
    <cacheField name="[finalizacion].[Estatus Curso 4].[Estatus Curso 4]" caption="Estatus Curso 4" numFmtId="0" hierarchy="137" level="1">
      <sharedItems count="2">
        <s v="Finalizado"/>
        <s v="Sin actividad"/>
      </sharedItems>
    </cacheField>
    <cacheField name="[finalizacion].[Estatus Curso 5].[Estatus Curso 5]" caption="Estatus Curso 5" numFmtId="0" hierarchy="139" level="1">
      <sharedItems count="3">
        <s v="Finalizado"/>
        <s v="Sin actividad"/>
        <s v="En Curso"/>
      </sharedItems>
    </cacheField>
    <cacheField name="[finalizacion].[Estatus Curso 6].[Estatus Curso 6]" caption="Estatus Curso 6" numFmtId="0" hierarchy="141" level="1">
      <sharedItems count="3">
        <s v="Finalizado"/>
        <s v="Sin actividad"/>
        <s v="En Curso"/>
      </sharedItems>
    </cacheField>
    <cacheField name="[Measures].[Recuento de Cédula]" caption="Recuento de Cédula" numFmtId="0" hierarchy="190" level="32767"/>
    <cacheField name="[finalizacion].[Género].[Género]" caption="Género" numFmtId="0" hierarchy="142" level="1">
      <sharedItems containsSemiMixedTypes="0" containsNonDate="0" containsString="0"/>
    </cacheField>
    <cacheField name="[finalizacion].[Actividad económica].[Actividad económica]" caption="Actividad económica" numFmtId="0" hierarchy="147" level="1">
      <sharedItems count="8">
        <s v="Actividades de servicios administrativos y de apoyo"/>
        <s v="Ama de Casa"/>
        <s v="Empleado Privado (solamente si trabajas en relación de dependencia)"/>
        <s v="Empleado Público (en relación de dependencia)"/>
        <s v="Estudiante"/>
        <s v="Industrias manufactureras"/>
        <s v="n/a"/>
        <s v="Otras actividades de servicios"/>
      </sharedItems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9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2" memberValueDatatype="130" unbalanced="0">
      <fieldsUsage count="2">
        <fieldUsage x="-1"/>
        <fieldUsage x="3"/>
      </fieldsUsage>
    </cacheHierarchy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7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10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2" memberValueDatatype="130" unbalanced="0">
      <fieldsUsage count="2">
        <fieldUsage x="-1"/>
        <fieldUsage x="8"/>
      </fieldsUsage>
    </cacheHierarchy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saveData="0" refreshedBy="Daniel Chiriboga" refreshedDate="44929.486766203707" backgroundQuery="1" createdVersion="6" refreshedVersion="8" minRefreshableVersion="3" recordCount="0" supportSubquery="1" supportAdvancedDrill="1">
  <cacheSource type="external" connectionId="4"/>
  <cacheFields count="12">
    <cacheField name="[Measures].[Recuento de Nombre]" caption="Recuento de Nombre" numFmtId="0" hierarchy="164" level="32767"/>
    <cacheField name="[finalizacion].[Grupo Etáreo].[Grupo Etáreo]" caption="Grupo Etáreo" numFmtId="0" hierarchy="144" level="1">
      <sharedItems count="7">
        <s v="Entre 18 y 29 años"/>
        <s v="Entre 30 y 39 años"/>
        <s v="Entre 40 y 49 años"/>
        <s v="Entre 50 y 65 años"/>
        <s v="Mayor a 65 años"/>
        <s v="Menores de edad"/>
        <s v="n/a"/>
      </sharedItems>
    </cacheField>
    <cacheField name="[finalizacion].[Estatus Curso 3].[Estatus Curso 3]" caption="Estatus Curso 3" numFmtId="0" hierarchy="135" level="1">
      <sharedItems count="2">
        <s v="Finalizado"/>
        <s v="Sin actividad"/>
      </sharedItems>
    </cacheField>
    <cacheField name="[finalizacion].[Estatus Curso 4].[Estatus Curso 4]" caption="Estatus Curso 4" numFmtId="0" hierarchy="137" level="1">
      <sharedItems count="2">
        <s v="Finalizado"/>
        <s v="Sin actividad"/>
      </sharedItems>
    </cacheField>
    <cacheField name="[finalizacion].[Estatus Curso 5].[Estatus Curso 5]" caption="Estatus Curso 5" numFmtId="0" hierarchy="139" level="1">
      <sharedItems count="3">
        <s v="Finalizado"/>
        <s v="Sin actividad"/>
        <s v="En Curso"/>
      </sharedItems>
    </cacheField>
    <cacheField name="[finalizacion].[Estatus Curso 6].[Estatus Curso 6]" caption="Estatus Curso 6" numFmtId="0" hierarchy="141" level="1">
      <sharedItems count="3">
        <s v="En Curso"/>
        <s v="Sin actividad"/>
        <s v="Finalizado"/>
      </sharedItems>
    </cacheField>
    <cacheField name="[Measures].[Recuento de Cédula]" caption="Recuento de Cédula" numFmtId="0" hierarchy="190" level="32767"/>
    <cacheField name="[finalizacion].[Provincia].[Provincia]" caption="Provincia" numFmtId="0" hierarchy="146" level="1">
      <sharedItems count="4">
        <s v="El Oro"/>
        <s v="n/a"/>
        <s v="Orellana"/>
        <s v="Sucumbíos"/>
      </sharedItems>
    </cacheField>
    <cacheField name="[finalizacion].[Género].[Género]" caption="Género" numFmtId="0" hierarchy="142" level="1">
      <sharedItems containsSemiMixedTypes="0" containsNonDate="0" containsString="0"/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9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2" memberValueDatatype="130" unbalanced="0">
      <fieldsUsage count="2">
        <fieldUsage x="-1"/>
        <fieldUsage x="3"/>
      </fieldsUsage>
    </cacheHierarchy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8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10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2" memberValueDatatype="130" unbalanced="0">
      <fieldsUsage count="2">
        <fieldUsage x="-1"/>
        <fieldUsage x="7"/>
      </fieldsUsage>
    </cacheHierarchy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saveData="0" refreshedBy="Daniel Chiriboga" refreshedDate="44929.48674108796" backgroundQuery="1" createdVersion="6" refreshedVersion="8" minRefreshableVersion="3" recordCount="0" supportSubquery="1" supportAdvancedDrill="1">
  <cacheSource type="external" connectionId="4"/>
  <cacheFields count="11">
    <cacheField name="[Measures].[Recuento de Nombre]" caption="Recuento de Nombre" numFmtId="0" hierarchy="164" level="32767"/>
    <cacheField name="[finalizacion].[Grupo Etáreo].[Grupo Etáreo]" caption="Grupo Etáreo" numFmtId="0" hierarchy="144" level="1">
      <sharedItems count="4">
        <s v="Entre 18 y 29 años"/>
        <s v="Entre 30 y 39 años"/>
        <s v="Menores de edad"/>
        <s v="n/a"/>
      </sharedItems>
    </cacheField>
    <cacheField name="[finalizacion].[Estatus Curso 3].[Estatus Curso 3]" caption="Estatus Curso 3" numFmtId="0" hierarchy="135" level="1">
      <sharedItems count="2">
        <s v="Finalizado"/>
        <s v="Sin actividad"/>
      </sharedItems>
    </cacheField>
    <cacheField name="[finalizacion].[Estatus Curso 4].[Estatus Curso 4]" caption="Estatus Curso 4" numFmtId="0" hierarchy="137" level="1">
      <sharedItems count="2">
        <s v="Finalizado"/>
        <s v="Sin actividad"/>
      </sharedItems>
    </cacheField>
    <cacheField name="[finalizacion].[Estatus Curso 5].[Estatus Curso 5]" caption="Estatus Curso 5" numFmtId="0" hierarchy="139" level="1">
      <sharedItems count="3">
        <s v="Finalizado"/>
        <s v="Sin actividad"/>
        <s v="En Curso"/>
      </sharedItems>
    </cacheField>
    <cacheField name="[finalizacion].[Estatus Curso 6].[Estatus Curso 6]" caption="Estatus Curso 6" numFmtId="0" hierarchy="141" level="1">
      <sharedItems count="3">
        <s v="En Curso"/>
        <s v="Finalizado"/>
        <s v="Sin actividad"/>
      </sharedItems>
    </cacheField>
    <cacheField name="[Measures].[Recuento de Cédula]" caption="Recuento de Cédula" numFmtId="0" hierarchy="190" level="32767"/>
    <cacheField name="[finalizacion].[Género].[Género]" caption="Género" numFmtId="0" hierarchy="142" level="1">
      <sharedItems containsSemiMixedTypes="0" containsNonDate="0" containsString="0"/>
    </cacheField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8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2" memberValueDatatype="130" unbalanced="0">
      <fieldsUsage count="2">
        <fieldUsage x="-1"/>
        <fieldUsage x="3"/>
      </fieldsUsage>
    </cacheHierarchy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2" memberValueDatatype="130" unbalanced="0">
      <fieldsUsage count="2">
        <fieldUsage x="-1"/>
        <fieldUsage x="4"/>
      </fieldsUsage>
    </cacheHierarchy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7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2" memberValueDatatype="130" unbalanced="0">
      <fieldsUsage count="2">
        <fieldUsage x="-1"/>
        <fieldUsage x="1"/>
      </fieldsUsage>
    </cacheHierarchy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9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saveData="0" refreshedBy="Daniel Chiriboga" refreshedDate="44929.486738194442" backgroundQuery="1" createdVersion="6" refreshedVersion="8" minRefreshableVersion="3" recordCount="0" supportSubquery="1" supportAdvancedDrill="1">
  <cacheSource type="external" connectionId="4"/>
  <cacheFields count="8">
    <cacheField name="[finalizacion].[Género].[Género]" caption="Género" numFmtId="0" hierarchy="142" level="1">
      <sharedItems count="3">
        <s v="Femenino"/>
        <s v="Masculino"/>
        <s v="n/a"/>
      </sharedItems>
    </cacheField>
    <cacheField name="[Measures].[Recuento de Nombre]" caption="Recuento de Nombre" numFmtId="0" hierarchy="164" level="32767"/>
    <cacheField name="[finalizacion].[Estatus Curso 4].[Estatus Curso 4]" caption="Estatus Curso 4" numFmtId="0" hierarchy="137" level="1">
      <sharedItems count="2">
        <s v="Finalizado"/>
        <s v="Sin actividad"/>
      </sharedItems>
    </cacheField>
    <cacheField name="[finalizacion].[Estatus Curso 6].[Estatus Curso 6]" caption="Estatus Curso 6" numFmtId="0" hierarchy="141" level="1">
      <sharedItems count="3">
        <s v="En Curso"/>
        <s v="Finalizado"/>
        <s v="Sin actividad"/>
      </sharedItems>
    </cacheField>
    <cacheField name="[Measures].[Recuento de Cédula]" caption="Recuento de Cédula" numFmtId="0" hierarchy="190" level="32767"/>
    <cacheField name="[finalizacion].[Grupo].[Grupo]" caption="Grupo" numFmtId="0" hierarchy="127" level="1">
      <sharedItems containsSemiMixedTypes="0" containsNonDate="0" containsString="0"/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2" memberValueDatatype="130" unbalanced="0">
      <fieldsUsage count="2">
        <fieldUsage x="-1"/>
        <fieldUsage x="3"/>
      </fieldsUsage>
    </cacheHierarchy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0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0" memberValueDatatype="130" unbalanced="0"/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6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saveData="0" refreshedBy="Daniel Chiriboga" refreshedDate="44929.486789467592" backgroundQuery="1" createdVersion="6" refreshedVersion="8" minRefreshableVersion="3" recordCount="0" supportSubquery="1" supportAdvancedDrill="1">
  <cacheSource type="external" connectionId="4"/>
  <cacheFields count="9">
    <cacheField name="[finalizacion].[Género].[Género]" caption="Género" numFmtId="0" hierarchy="142" level="1">
      <sharedItems count="2">
        <s v="Femenino"/>
        <s v="Masculino"/>
      </sharedItems>
    </cacheField>
    <cacheField name="[Measures].[Recuento de Nombre]" caption="Recuento de Nombre" numFmtId="0" hierarchy="164" level="32767"/>
    <cacheField name="[finalizacion].[Estatus Curso 4].[Estatus Curso 4]" caption="Estatus Curso 4" numFmtId="0" hierarchy="137" level="1">
      <sharedItems count="2">
        <s v="Finalizado"/>
        <s v="Sin actividad"/>
      </sharedItems>
    </cacheField>
    <cacheField name="[finalizacion].[Estatus Curso 6].[Estatus Curso 6]" caption="Estatus Curso 6" numFmtId="0" hierarchy="141" level="1">
      <sharedItems containsSemiMixedTypes="0" containsNonDate="0" containsString="0"/>
    </cacheField>
    <cacheField name="[Measures].[Recuento de Cédula]" caption="Recuento de Cédula" numFmtId="0" hierarchy="190" level="32767"/>
    <cacheField name="[finalizacion].[Grupo].[Grupo]" caption="Grupo" numFmtId="0" hierarchy="127" level="1">
      <sharedItems containsSemiMixedTypes="0" containsNonDate="0" containsString="0"/>
    </cacheField>
    <cacheField name="[finalizacion].[Edad para GMW].[Edad para GMW]" caption="Edad para GMW" numFmtId="0" hierarchy="153" level="1">
      <sharedItems count="4">
        <s v="30 años o mayor"/>
        <s v="Entre 13 y 18 años"/>
        <s v="Entre 19 y 29 años"/>
        <s v="Hasta 12 años"/>
      </sharedItems>
    </cacheField>
    <cacheField name="[finalizacion].[Socio].[Socio]" caption="Socio" numFmtId="0" hierarchy="145" level="1">
      <sharedItems containsSemiMixedTypes="0" containsNonDate="0" containsString="0"/>
    </cacheField>
    <cacheField name="Dummy0" numFmtId="0" hierarchy="19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2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2" memberValueDatatype="130" unbalanced="0">
      <fieldsUsage count="2">
        <fieldUsage x="-1"/>
        <fieldUsage x="5"/>
      </fieldsUsage>
    </cacheHierarchy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2" memberValueDatatype="130" unbalanced="0">
      <fieldsUsage count="2">
        <fieldUsage x="-1"/>
        <fieldUsage x="2"/>
      </fieldsUsage>
    </cacheHierarchy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2" memberValueDatatype="130" unbalanced="0">
      <fieldsUsage count="2">
        <fieldUsage x="-1"/>
        <fieldUsage x="3"/>
      </fieldsUsage>
    </cacheHierarchy>
    <cacheHierarchy uniqueName="[finalizacion].[Género]" caption="Género" attribute="1" defaultMemberUniqueName="[finalizacion].[Género].[All]" allUniqueName="[finalizacion].[Género].[All]" dimensionUniqueName="[finalizacion]" displayFolder="" count="2" memberValueDatatype="130" unbalanced="0">
      <fieldsUsage count="2">
        <fieldUsage x="-1"/>
        <fieldUsage x="0"/>
      </fieldsUsage>
    </cacheHierarchy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0" memberValueDatatype="130" unbalanced="0"/>
    <cacheHierarchy uniqueName="[finalizacion].[Socio]" caption="Socio" attribute="1" defaultMemberUniqueName="[finalizacion].[Socio].[All]" allUniqueName="[finalizacion].[Socio].[All]" dimensionUniqueName="[finalizacion]" displayFolder="" count="2" memberValueDatatype="130" unbalanced="0">
      <fieldsUsage count="2">
        <fieldUsage x="-1"/>
        <fieldUsage x="7"/>
      </fieldsUsage>
    </cacheHierarchy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2" memberValueDatatype="130" unbalanced="0">
      <fieldsUsage count="2">
        <fieldUsage x="-1"/>
        <fieldUsage x="6"/>
      </fieldsUsage>
    </cacheHierarchy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Dummy0" caption="Nomb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saveData="0" refreshedBy="Daniel Chiriboga" refreshedDate="44929.499773495372" backgroundQuery="1" createdVersion="6" refreshedVersion="8" minRefreshableVersion="3" recordCount="0" supportSubquery="1" supportAdvancedDrill="1">
  <cacheSource type="external" connectionId="4"/>
  <cacheFields count="23">
    <cacheField name="[calificaciones].[Nombre].[Nombre]" caption="Nombre" numFmtId="0" level="1">
      <sharedItems count="95">
        <s v="Abigail Patricia"/>
        <s v="ALEXANDER MANUEL"/>
        <s v="ALLISON NICOLE"/>
        <s v="Ana Esther"/>
        <s v="anabel"/>
        <s v="Andrea Lizbeth"/>
        <s v="Andrea Maribel"/>
        <s v="angel cristobal"/>
        <s v="Angela María"/>
        <s v="Angelo Javier"/>
        <s v="ANTONELLA SCARLETT"/>
        <s v="ARCECIO MODESTO"/>
        <s v="AZOGUE GOMEZ"/>
        <s v="Bryan Stalin"/>
        <s v="CARLOS LEONARDO"/>
        <s v="Christian Pablo"/>
        <s v="Christopher Fernando"/>
        <s v="Cristian Alexander"/>
        <s v="Cristian Jairo"/>
        <s v="Dalila Mariela"/>
        <s v="DANIELA ESTEFANIA"/>
        <s v="Darlin Daniel"/>
        <s v="Diana Celeste"/>
        <s v="Diana Sayonara"/>
        <s v="Eddy Alexis"/>
        <s v="EDER ELVIS"/>
        <s v="Eduardo"/>
        <s v="ERIKA ISABEL"/>
        <s v="EVELIN CAROLINA"/>
        <s v="EVELYN LIZBETH"/>
        <s v="Fernanda"/>
        <s v="Flor Esther"/>
        <s v="Fricson Jhon"/>
        <s v="Gabriel Jeancarlos"/>
        <s v="GÉNESIS MONSERRATE"/>
        <s v="GILMAR STALIN"/>
        <s v="Harlyz Samayra"/>
        <s v="HILBER GEOVANNY"/>
        <s v="Isabel Berenisce"/>
        <s v="Janeth"/>
        <s v="Jazmira Nathaly"/>
        <s v="Jefferson Saúl"/>
        <s v="Jessica juliana"/>
        <s v="Jhoendor Adrián"/>
        <s v="JHON PEDRO"/>
        <s v="JOHEL ROMARIO"/>
        <s v="JOHHN BENIGNO"/>
        <s v="JOHN BENIGNO"/>
        <s v="JORDY SHERLY"/>
        <s v="José Alfredo Loor Intriag"/>
        <s v="Josselin Adamaris"/>
        <s v="Juli"/>
        <s v="Karen Ñakushka"/>
        <s v="KELVIN DAVID"/>
        <s v="Kely"/>
        <s v="Ketty Yomaira"/>
        <s v="Laura Elena"/>
        <s v="Lizbeth Ximena"/>
        <s v="Lorena"/>
        <s v="Lorena Paulina"/>
        <s v="MARCIA JACQUELINE"/>
        <s v="Marcia Verónica"/>
        <s v="MARCO VINICIO"/>
        <s v="María"/>
        <s v="María Eugenia"/>
        <s v="Mario David"/>
        <s v="Mauricio Alexander"/>
        <s v="MAYRA INES"/>
        <s v="Melissa Isaura"/>
        <s v="Mery Evelin"/>
        <s v="Mireya Beatriz"/>
        <s v="MÓNICA"/>
        <s v="MONICA ALEXANDRA"/>
        <s v="Mónica Lorena"/>
        <s v="NATHALY SILVANA"/>
        <s v="NAYELI DAYMARA"/>
        <s v="Nayeli Margarita"/>
        <s v="Nidia Balvina"/>
        <s v="Otto Jhordy"/>
        <s v="Paulina Madelen"/>
        <s v="Rober"/>
        <s v="Robinson armando"/>
        <s v="Robinson Evaristo"/>
        <s v="Sandra Aracely"/>
        <s v="SANTIAGO PATRICIO"/>
        <s v="SOLANGE CAROLINA"/>
        <s v="Thalia Alexandra"/>
        <s v="Verónica Lucía"/>
        <s v="Víctor"/>
        <s v="Viviana"/>
        <s v="VIVIANA JANETH"/>
        <s v="Wilma Alexandra"/>
        <s v="Yadira"/>
        <s v="Yesseña Lilibeth"/>
        <s v="Yushira Tatiana"/>
      </sharedItems>
    </cacheField>
    <cacheField name="[calificaciones].[Apellido(s)].[Apellido(s)]" caption="Apellido(s)" numFmtId="0" hierarchy="1" level="1">
      <sharedItems count="92">
        <s v="Tapuy Grefa"/>
        <s v="MERIZALDE TANDAZO"/>
        <s v="GALORA LÓPEZ"/>
        <s v="Ledesma Briones"/>
        <s v="Chica"/>
        <s v="Paucar Iza"/>
        <s v="Torres Silva"/>
        <s v="tito limaico"/>
        <s v="Espinoza Olmedo"/>
        <s v="Quinatoa Salinas"/>
        <s v="BARRAGÁN LOZANO"/>
        <s v="RAMIREZ MALDONADO"/>
        <s v="WILLIAN ALREXANDER"/>
        <s v="Calero Armijos"/>
        <s v="GREFA TANGOY"/>
        <s v="Barzola Vera"/>
        <s v="Erazo Moran"/>
        <s v="Morocho Parreño"/>
        <s v="Kuja Wachapa"/>
        <s v="Vargas Garófalo"/>
        <s v="CRUZ GARZON"/>
        <s v="Curipoma Angamarca"/>
        <s v="Urbina Vargas"/>
        <s v="Andi Piedra"/>
        <s v="Ávila Maza"/>
        <s v="GREFA SHIGUANGO"/>
        <s v="Rodriguez"/>
        <s v="REQUELME TURA"/>
        <s v="CHAVEZ SOLORZANO"/>
        <s v="NARVAEZ CHIMBO"/>
        <s v="Veloz"/>
        <s v="Chimbo shiguango"/>
        <s v="Marquez Zambrano"/>
        <s v="Herrera Crow"/>
        <s v="SOLEDISPA BURGOS"/>
        <s v="HUATATOCA GREFA"/>
        <s v="Gutiérrez Machoa"/>
        <s v="HUTATOCA ALVARADO"/>
        <s v="Pereira Cueva"/>
        <s v="Licuy"/>
        <s v="Tanguila Huatatoca"/>
        <s v="Vásquez Rosales"/>
        <s v="Elizalde Becerra"/>
        <s v="Siquihua Chimbo"/>
        <s v="TANGUILA CALAPUCHA"/>
        <s v="GREFA TANGUILA"/>
        <s v="PUCHA HUATATOCA"/>
        <s v="Loor Intriago"/>
        <s v="Pomavilla Guaminga"/>
        <s v="Reascos"/>
        <s v="Chimbo Tanguila"/>
        <s v="MORENO MORENO"/>
        <s v="Tualombo"/>
        <s v="Noa Yuge"/>
        <s v="Castillo Olmedo"/>
        <s v="Vargas Andi"/>
        <s v="Cobos"/>
        <s v="Alarcon Padilla"/>
        <s v="BONILLA YEPEZ"/>
        <s v="Reascos Albán"/>
        <s v="CUEVA PRADO"/>
        <s v="Tapay"/>
        <s v="Valarezo Merizalde"/>
        <s v="Suarez Posligua"/>
        <s v="Alvarez Calderon"/>
        <s v="MAZA CHONGO"/>
        <s v="Loaiza Papa"/>
        <s v="Alvarado Chimbo"/>
        <s v="Alvarado  Coquinche"/>
        <s v="González"/>
        <s v="Batallas Pabon"/>
        <s v="Ocampo Castillo"/>
        <s v="PARREÑO GALORA"/>
        <s v="YUMBO SHIGUANGO"/>
        <s v="Quezada Becerra"/>
        <s v="Arevalo Guanutashi"/>
        <s v="Aguinda Alvarado"/>
        <s v="Caicedo"/>
        <s v="Cevallos zuña"/>
        <s v="Coox Aveiga"/>
        <s v="Tonato Chanatasig"/>
        <s v="GONZALEZ SANCHEZ"/>
        <s v="GALARZA NUNEZ"/>
        <s v="Tanguila Shiguango"/>
        <s v="Salazar Moreira"/>
        <s v="Caiminagua"/>
        <s v="Diaz Ordoñez"/>
        <s v="REQUELME LUCIO"/>
        <s v="Alvarado Vargas"/>
        <s v="Rodriguez Santana"/>
        <s v="Sánchez Cevallos"/>
        <s v="Alvarado Aviles"/>
      </sharedItems>
    </cacheField>
    <cacheField name="[Measures].[Suma de Inicial 1]" caption="Suma de Inicial 1" numFmtId="0" hierarchy="173" level="32767"/>
    <cacheField name="[Measures].[Suma de Final 1]" caption="Suma de Final 1" numFmtId="0" hierarchy="174" level="32767"/>
    <cacheField name="[Measures].[Suma de Inicial 2]" caption="Suma de Inicial 2" numFmtId="0" hierarchy="175" level="32767"/>
    <cacheField name="[Measures].[Suma de Final 2]" caption="Suma de Final 2" numFmtId="0" hierarchy="176" level="32767"/>
    <cacheField name="[Measures].[Suma de Inicial 3]" caption="Suma de Inicial 3" numFmtId="0" hierarchy="177" level="32767"/>
    <cacheField name="[Measures].[Suma de Final 3]" caption="Suma de Final 3" numFmtId="0" hierarchy="178" level="32767"/>
    <cacheField name="[Measures].[Suma de Inicial 4]" caption="Suma de Inicial 4" numFmtId="0" hierarchy="179" level="32767"/>
    <cacheField name="[Measures].[Suma de Final 4]" caption="Suma de Final 4" numFmtId="0" hierarchy="180" level="32767"/>
    <cacheField name="[Measures].[Suma de Inicial 5]" caption="Suma de Inicial 5" numFmtId="0" hierarchy="181" level="32767"/>
    <cacheField name="[Measures].[Suma de Final 5]" caption="Suma de Final 5" numFmtId="0" hierarchy="182" level="32767"/>
    <cacheField name="[calificaciones].[Género].[Género]" caption="Género" numFmtId="0" hierarchy="32" level="1">
      <sharedItems containsSemiMixedTypes="0" containsNonDate="0" containsString="0"/>
    </cacheField>
    <cacheField name="[calificaciones].[Escolaridad].[Escolaridad]" caption="Escolaridad" numFmtId="0" hierarchy="33" level="1">
      <sharedItems containsSemiMixedTypes="0" containsNonDate="0" containsString="0"/>
    </cacheField>
    <cacheField name="[calificaciones].[Grupo Etáreo].[Grupo Etáreo]" caption="Grupo Etáreo" numFmtId="0" hierarchy="34" level="1">
      <sharedItems containsSemiMixedTypes="0" containsNonDate="0" containsString="0"/>
    </cacheField>
    <cacheField name="[Measures].[Suma de Total Inicial]" caption="Suma de Total Inicial" numFmtId="0" hierarchy="184" level="32767"/>
    <cacheField name="[Measures].[Suma de Inicial 6]" caption="Suma de Inicial 6" numFmtId="0" hierarchy="186" level="32767"/>
    <cacheField name="[Measures].[Suma de Final 6]" caption="Suma de Final 6" numFmtId="0" hierarchy="187" level="32767"/>
    <cacheField name="[Measures].[Suma de Total Final]" caption="Suma de Total Final" numFmtId="0" hierarchy="189" level="32767"/>
    <cacheField name="[calificaciones].[Provincia].[Provincia]" caption="Provincia" numFmtId="0" hierarchy="36" level="1">
      <sharedItems containsSemiMixedTypes="0" containsNonDate="0" containsString="0"/>
    </cacheField>
    <cacheField name="[calificaciones].[Actividad económica].[Actividad económica]" caption="Actividad económica" numFmtId="0" hierarchy="37" level="1">
      <sharedItems containsSemiMixedTypes="0" containsNonDate="0" containsString="0"/>
    </cacheField>
    <cacheField name="[calificaciones].[Etnia].[Etnia]" caption="Etnia" numFmtId="0" hierarchy="38" level="1">
      <sharedItems containsSemiMixedTypes="0" containsNonDate="0" containsString="0"/>
    </cacheField>
    <cacheField name="[calificaciones].[Socio].[Socio]" caption="Socio" numFmtId="0" hierarchy="35" level="1">
      <sharedItems containsSemiMixedTypes="0" containsNonDate="0" containsString="0"/>
    </cacheField>
  </cacheFields>
  <cacheHierarchies count="191">
    <cacheHierarchy uniqueName="[calificaciones].[Nombre]" caption="Nombre" attribute="1" defaultMemberUniqueName="[calificaciones].[Nombre].[All]" allUniqueName="[calificaciones].[Nombre].[All]" dimensionUniqueName="[calificaciones]" displayFolder="" count="2" memberValueDatatype="130" unbalanced="0">
      <fieldsUsage count="2">
        <fieldUsage x="-1"/>
        <fieldUsage x="0"/>
      </fieldsUsage>
    </cacheHierarchy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2" memberValueDatatype="130" unbalanced="0">
      <fieldsUsage count="2">
        <fieldUsage x="-1"/>
        <fieldUsage x="1"/>
      </fieldsUsage>
    </cacheHierarchy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2" memberValueDatatype="130" unbalanced="0">
      <fieldsUsage count="2">
        <fieldUsage x="-1"/>
        <fieldUsage x="12"/>
      </fieldsUsage>
    </cacheHierarchy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2" memberValueDatatype="130" unbalanced="0">
      <fieldsUsage count="2">
        <fieldUsage x="-1"/>
        <fieldUsage x="13"/>
      </fieldsUsage>
    </cacheHierarchy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2" memberValueDatatype="130" unbalanced="0">
      <fieldsUsage count="2">
        <fieldUsage x="-1"/>
        <fieldUsage x="14"/>
      </fieldsUsage>
    </cacheHierarchy>
    <cacheHierarchy uniqueName="[calificaciones].[Socio]" caption="Socio" attribute="1" defaultMemberUniqueName="[calificaciones].[Socio].[All]" allUniqueName="[calificaciones].[Socio].[All]" dimensionUniqueName="[calificaciones]" displayFolder="" count="2" memberValueDatatype="130" unbalanced="0">
      <fieldsUsage count="2">
        <fieldUsage x="-1"/>
        <fieldUsage x="22"/>
      </fieldsUsage>
    </cacheHierarchy>
    <cacheHierarchy uniqueName="[calificaciones].[Provincia]" caption="Provincia" attribute="1" defaultMemberUniqueName="[calificaciones].[Provincia].[All]" allUniqueName="[calificaciones].[Provincia].[All]" dimensionUniqueName="[calificaciones]" displayFolder="" count="2" memberValueDatatype="130" unbalanced="0">
      <fieldsUsage count="2">
        <fieldUsage x="-1"/>
        <fieldUsage x="19"/>
      </fieldsUsage>
    </cacheHierarchy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2" memberValueDatatype="130" unbalanced="0">
      <fieldsUsage count="2">
        <fieldUsage x="-1"/>
        <fieldUsage x="20"/>
      </fieldsUsage>
    </cacheHierarchy>
    <cacheHierarchy uniqueName="[calificaciones].[Etnia]" caption="Etnia" attribute="1" defaultMemberUniqueName="[calificaciones].[Etnia].[All]" allUniqueName="[calificaciones].[Etnia].[All]" dimensionUniqueName="[calificaciones]" displayFolder="" count="2" memberValueDatatype="130" unbalanced="0">
      <fieldsUsage count="2">
        <fieldUsage x="-1"/>
        <fieldUsage x="21"/>
      </fieldsUsage>
    </cacheHierarchy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0" memberValueDatatype="130" unbalanced="0"/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0" memberValueDatatype="130" unbalanced="0"/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0" memberValueDatatype="130" unbalanced="0"/>
    <cacheHierarchy uniqueName="[finalizacion].[Socio]" caption="Socio" attribute="1" defaultMemberUniqueName="[finalizacion].[Socio].[All]" allUniqueName="[finalizacion].[Socio].[All]" dimensionUniqueName="[finalizacion]" displayFolder="" count="0" memberValueDatatype="130" unbalanced="0"/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oneField="1" hidden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oneField="1" hidden="1">
      <fieldsUsage count="1">
        <fieldUsage x="15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oneField="1" hidden="1">
      <fieldsUsage count="1">
        <fieldUsage x="16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oneField="1" hidden="1">
      <fieldsUsage count="1">
        <fieldUsage x="17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oneField="1" hidden="1">
      <fieldsUsage count="1">
        <fieldUsage x="18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saveData="0" refreshedBy="Daniel Chiriboga" refreshedDate="44929.496653819442" backgroundQuery="1" createdVersion="3" refreshedVersion="8" minRefreshableVersion="3" recordCount="0" supportSubquery="1" supportAdvancedDrill="1">
  <cacheSource type="external" connectionId="4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91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0" memberValueDatatype="130" unbalanced="0"/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0" memberValueDatatype="130" unbalanced="0"/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0" memberValueDatatype="130" unbalanced="0"/>
    <cacheHierarchy uniqueName="[finalizacion].[Socio]" caption="Socio" attribute="1" defaultMemberUniqueName="[finalizacion].[Socio].[All]" allUniqueName="[finalizacion].[Socio].[All]" dimensionUniqueName="[finalizacion]" displayFolder="" count="0" memberValueDatatype="130" unbalanced="0"/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licerData="1" pivotCacheId="5006822" supportSubqueryNonVisual="1" supportSubqueryCalcMem="1" supportAddCalcMems="1"/>
    </ext>
  </extLst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saveData="0" refreshedBy="Daniel Chiriboga" refreshedDate="44929.486808333335" backgroundQuery="1" createdVersion="3" refreshedVersion="8" minRefreshableVersion="3" recordCount="0" supportSubquery="1" supportAdvancedDrill="1">
  <cacheSource type="external" connectionId="4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91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0" memberValueDatatype="130" unbalanced="0"/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0" memberValueDatatype="130" unbalanced="0"/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0" memberValueDatatype="130" unbalanced="0"/>
    <cacheHierarchy uniqueName="[finalizacion].[Socio]" caption="Socio" attribute="1" defaultMemberUniqueName="[finalizacion].[Socio].[All]" allUniqueName="[finalizacion].[Socio].[All]" dimensionUniqueName="[finalizacion]" displayFolder="" count="0" memberValueDatatype="130" unbalanced="0"/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licerData="1" pivotCacheId="2048829461" supportSubqueryNonVisual="1" supportSubqueryCalcMem="1" supportAddCalcMems="1"/>
    </ext>
  </extLst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saveData="0" refreshedBy="Daniel Chiriboga" refreshedDate="44929.486701851849" backgroundQuery="1" createdVersion="3" refreshedVersion="8" minRefreshableVersion="3" recordCount="0" supportSubquery="1" supportAdvancedDrill="1">
  <cacheSource type="external" connectionId="4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91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0" memberValueDatatype="130" unbalanced="0"/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0" memberValueDatatype="130" unbalanced="0"/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0" memberValueDatatype="130" unbalanced="0"/>
    <cacheHierarchy uniqueName="[finalizacion].[Socio]" caption="Socio" attribute="1" defaultMemberUniqueName="[finalizacion].[Socio].[All]" allUniqueName="[finalizacion].[Socio].[All]" dimensionUniqueName="[finalizacion]" displayFolder="" count="0" memberValueDatatype="130" unbalanced="0"/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licerData="1" pivotCacheId="1404794155" supportSubqueryNonVisual="1" supportSubqueryCalcMem="1" supportAddCalcMems="1"/>
    </ext>
  </extLst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saveData="0" refreshedBy="Daniel Chiriboga" refreshedDate="44929.486794791665" backgroundQuery="1" createdVersion="3" refreshedVersion="8" minRefreshableVersion="3" recordCount="0" supportSubquery="1" supportAdvancedDrill="1">
  <cacheSource type="external" connectionId="4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91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0" memberValueDatatype="130" unbalanced="0"/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0" memberValueDatatype="130" unbalanced="0"/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0" memberValueDatatype="130" unbalanced="0"/>
    <cacheHierarchy uniqueName="[finalizacion].[Socio]" caption="Socio" attribute="1" defaultMemberUniqueName="[finalizacion].[Socio].[All]" allUniqueName="[finalizacion].[Socio].[All]" dimensionUniqueName="[finalizacion]" displayFolder="" count="0" memberValueDatatype="130" unbalanced="0"/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licerData="1" pivotCacheId="2146604708" supportSubqueryNonVisual="1" supportSubqueryCalcMem="1" supportAddCalcMems="1"/>
    </ext>
  </extLst>
</pivotCacheDefinition>
</file>

<file path=xl/pivotCache/pivotCacheDefinition78.xml><?xml version="1.0" encoding="utf-8"?>
<pivotCacheDefinition xmlns="http://schemas.openxmlformats.org/spreadsheetml/2006/main" xmlns:r="http://schemas.openxmlformats.org/officeDocument/2006/relationships" saveData="0" refreshedBy="Daniel Chiriboga" refreshedDate="44929.499771643517" backgroundQuery="1" createdVersion="3" refreshedVersion="8" minRefreshableVersion="3" recordCount="0" supportSubquery="1" supportAdvancedDrill="1">
  <cacheSource type="external" connectionId="4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91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2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0" memberValueDatatype="130" unbalanced="0"/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0" memberValueDatatype="130" unbalanced="0"/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0" memberValueDatatype="130" unbalanced="0"/>
    <cacheHierarchy uniqueName="[finalizacion].[Socio]" caption="Socio" attribute="1" defaultMemberUniqueName="[finalizacion].[Socio].[All]" allUniqueName="[finalizacion].[Socio].[All]" dimensionUniqueName="[finalizacion]" displayFolder="" count="0" memberValueDatatype="130" unbalanced="0"/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0" memberValueDatatype="130" unbalanced="0"/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hidden="1"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912506482" supportSubqueryNonVisual="1" supportSubqueryCalcMem="1" supportAddCalcMems="1"/>
    </ext>
  </extLst>
</pivotCacheDefinition>
</file>

<file path=xl/pivotCache/pivotCacheDefinition79.xml><?xml version="1.0" encoding="utf-8"?>
<pivotCacheDefinition xmlns="http://schemas.openxmlformats.org/spreadsheetml/2006/main" xmlns:r="http://schemas.openxmlformats.org/officeDocument/2006/relationships" saveData="0" refreshedBy="Daniel Chiriboga" refreshedDate="44929.499420138891" backgroundQuery="1" createdVersion="6" refreshedVersion="8" minRefreshableVersion="3" recordCount="0" supportSubquery="1" supportAdvancedDrill="1">
  <cacheSource type="external" connectionId="4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Measures].[Recuento de Calificación]" caption="Recuento de Calificación" numFmtId="0" hierarchy="170" level="32767"/>
    <cacheField name="[Tabla7].[Calificación].[Calificación]" caption="Calificación" numFmtId="0" hierarchy="156" level="1">
      <sharedItems count="5">
        <s v="1"/>
        <s v="2"/>
        <s v="3"/>
        <s v="4"/>
        <s v="5"/>
      </sharedItems>
    </cacheField>
  </cacheFields>
  <cacheHierarchies count="191">
    <cacheHierarchy uniqueName="[calificaciones].[Nombre]" caption="Nombre" attribute="1" defaultMemberUniqueName="[calificaciones].[Nombre].[All]" allUniqueName="[calificaciones].[Nombre].[All]" dimensionUniqueName="[calificaciones]" displayFolder="" count="0" memberValueDatatype="130" unbalanced="0"/>
    <cacheHierarchy uniqueName="[calificaciones].[Apellido(s)]" caption="Apellido(s)" attribute="1" defaultMemberUniqueName="[calificaciones].[Apellido(s)].[All]" allUniqueName="[calificaciones].[Apellido(s)].[All]" dimensionUniqueName="[calificaciones]" displayFolder="" count="0" memberValueDatatype="130" unbalanced="0"/>
    <cacheHierarchy uniqueName="[calificaciones].[Cédula]" caption="Cédula" attribute="1" defaultMemberUniqueName="[calificaciones].[Cédula].[All]" allUniqueName="[calificaciones].[Cédula].[All]" dimensionUniqueName="[calificaciones]" displayFolder="" count="0" memberValueDatatype="130" unbalanced="0"/>
    <cacheHierarchy uniqueName="[calificaciones].[Dirección de correo]" caption="Dirección de correo" attribute="1" defaultMemberUniqueName="[calificaciones].[Dirección de correo].[All]" allUniqueName="[calificaciones].[Dirección de correo].[All]" dimensionUniqueName="[calificaciones]" displayFolder="" count="0" memberValueDatatype="130" unbalanced="0"/>
    <cacheHierarchy uniqueName="[calificaciones].[Cuestionario:Ahorro - 2: Evaluación inicial (Real)]" caption="Cuestionario:Ahorro - 2: Evaluación inicial (Real)" attribute="1" defaultMemberUniqueName="[calificaciones].[Cuestionario:Ahorro - 2: Evaluación inicial (Real)].[All]" allUniqueName="[calificaciones].[Cuestionario:Ahorro - 2: Evaluación inicial (Real)].[All]" dimensionUniqueName="[calificaciones]" displayFolder="" count="0" memberValueDatatype="130" unbalanced="0"/>
    <cacheHierarchy uniqueName="[calificaciones].[Cuestionario:Ahorro - 4: Evaluación final (Real)]" caption="Cuestionario:Ahorro - 4: Evaluación final (Real)" attribute="1" defaultMemberUniqueName="[calificaciones].[Cuestionario:Ahorro - 4: Evaluación final (Real)].[All]" allUniqueName="[calificaciones].[Cuestionario:Ahorro - 4: Evaluación final (Real)].[All]" dimensionUniqueName="[calificaciones]" displayFolder="" count="0" memberValueDatatype="130" unbalanced="0"/>
    <cacheHierarchy uniqueName="[calificaciones].[Cuestionario:Planificación - 2: Evaluación inicial (Real)]" caption="Cuestionario:Planificación - 2: Evaluación inicial (Real)" attribute="1" defaultMemberUniqueName="[calificaciones].[Cuestionario:Planificación - 2: Evaluación inicial (Real)].[All]" allUniqueName="[calificaciones].[Cuestionario:Planificación - 2: Evaluación inicial (Real)].[All]" dimensionUniqueName="[calificaciones]" displayFolder="" count="0" memberValueDatatype="130" unbalanced="0"/>
    <cacheHierarchy uniqueName="[calificaciones].[Cuestionario:Planificación - 4: Evaluación final (Real)]" caption="Cuestionario:Planificación - 4: Evaluación final (Real)" attribute="1" defaultMemberUniqueName="[calificaciones].[Cuestionario:Planificación - 4: Evaluación final (Real)].[All]" allUniqueName="[calificaciones].[Cuestionario:Planificación - 4: Evaluación final (Real)].[All]" dimensionUniqueName="[calificaciones]" displayFolder="" count="0" memberValueDatatype="130" unbalanced="0"/>
    <cacheHierarchy uniqueName="[calificaciones].[Cuestionario:Endeudamiento - 2: Evaluación inicial (Real)]" caption="Cuestionario:Endeudamiento - 2: Evaluación inicial (Real)" attribute="1" defaultMemberUniqueName="[calificaciones].[Cuestionario:Endeudamiento - 2: Evaluación inicial (Real)].[All]" allUniqueName="[calificaciones].[Cuestionario:Endeudamiento - 2: Evaluación inicial (Real)].[All]" dimensionUniqueName="[calificaciones]" displayFolder="" count="0" memberValueDatatype="130" unbalanced="0"/>
    <cacheHierarchy uniqueName="[calificaciones].[Cuestionario:Endeudamiento - 4: Evaluación final (Real)]" caption="Cuestionario:Endeudamiento - 4: Evaluación final (Real)" attribute="1" defaultMemberUniqueName="[calificaciones].[Cuestionario:Endeudamiento - 4: Evaluación final (Real)].[All]" allUniqueName="[calificaciones].[Cuestionario:Endeudamiento - 4: Evaluación final (Real)].[All]" dimensionUniqueName="[calificaciones]" displayFolder="" count="0" memberValueDatatype="130" unbalanced="0"/>
    <cacheHierarchy uniqueName="[calificaciones].[Cuestionario:Productos - 2: Evaluación inicial (Real)]" caption="Cuestionario:Productos - 2: Evaluación inicial (Real)" attribute="1" defaultMemberUniqueName="[calificaciones].[Cuestionario:Productos - 2: Evaluación inicial (Real)].[All]" allUniqueName="[calificaciones].[Cuestionario:Productos - 2: Evaluación inicial (Real)].[All]" dimensionUniqueName="[calificaciones]" displayFolder="" count="0" memberValueDatatype="130" unbalanced="0"/>
    <cacheHierarchy uniqueName="[calificaciones].[Cuestionario:Productos - 4: Evaluación final (Real)]" caption="Cuestionario:Productos - 4: Evaluación final (Real)" attribute="1" defaultMemberUniqueName="[calificaciones].[Cuestionario:Productos - 4: Evaluación final (Real)].[All]" allUniqueName="[calificaciones].[Cuestionario:Productos - 4: Evaluación final (Real)].[All]" dimensionUniqueName="[calificaciones]" displayFolder="" count="0" memberValueDatatype="130" unbalanced="0"/>
    <cacheHierarchy uniqueName="[calificaciones].[Cuestionario:Cooperativismo - 2: Evaluación inicial (Real)]" caption="Cuestionario:Cooperativismo - 2: Evaluación inicial (Real)" attribute="1" defaultMemberUniqueName="[calificaciones].[Cuestionario:Cooperativismo - 2: Evaluación inicial (Real)].[All]" allUniqueName="[calificaciones].[Cuestionario:Cooperativismo - 2: Evaluación inicial (Real)].[All]" dimensionUniqueName="[calificaciones]" displayFolder="" count="0" memberValueDatatype="130" unbalanced="0"/>
    <cacheHierarchy uniqueName="[calificaciones].[Cuestionario:Cooperativismo - 4: Evaluación final (Real)]" caption="Cuestionario:Cooperativismo - 4: Evaluación final (Real)" attribute="1" defaultMemberUniqueName="[calificaciones].[Cuestionario:Cooperativismo - 4: Evaluación final (Real)].[All]" allUniqueName="[calificaciones].[Cuestionario:Cooperativismo - 4: Evaluación final (Real)].[All]" dimensionUniqueName="[calificaciones]" displayFolder="" count="0" memberValueDatatype="130" unbalanced="0"/>
    <cacheHierarchy uniqueName="[calificaciones].[Cuestionario:Alcanza tu Sueño - 2: Evaluación inicial (Real)]" caption="Cuestionario:Alcanza tu Sueño - 2: Evaluación inicial (Real)" attribute="1" defaultMemberUniqueName="[calificaciones].[Cuestionario:Alcanza tu Sueño - 2: Evaluación inicial (Real)].[All]" allUniqueName="[calificaciones].[Cuestionario:Alcanza tu Sueño - 2: Evaluación inicial (Real)].[All]" dimensionUniqueName="[calificaciones]" displayFolder="" count="0" memberValueDatatype="130" unbalanced="0"/>
    <cacheHierarchy uniqueName="[calificaciones].[H5P:Alcanza tu Sueño - 4 Evaluación Final (Real)]" caption="H5P:Alcanza tu Sueño - 4 Evaluación Final (Real)" attribute="1" defaultMemberUniqueName="[calificaciones].[H5P:Alcanza tu Sueño - 4 Evaluación Final (Real)].[All]" allUniqueName="[calificaciones].[H5P:Alcanza tu Sueño - 4 Evaluación Final (Real)].[All]" dimensionUniqueName="[calificaciones]" displayFolder="" count="0" memberValueDatatype="130" unbalanced="0"/>
    <cacheHierarchy uniqueName="[calificaciones].[Total del curso (Real)]" caption="Total del curso (Real)" attribute="1" defaultMemberUniqueName="[calificaciones].[Total del curso (Real)].[All]" allUniqueName="[calificaciones].[Total del curso (Real)].[All]" dimensionUniqueName="[calificaciones]" displayFolder="" count="0" memberValueDatatype="130" unbalanced="0"/>
    <cacheHierarchy uniqueName="[calificaciones].[Última descarga de este curso]" caption="Última descarga de este curso" attribute="1" defaultMemberUniqueName="[calificaciones].[Última descarga de este curso].[All]" allUniqueName="[calificaciones].[Última descarga de este curso].[All]" dimensionUniqueName="[calificaciones]" displayFolder="" count="0" memberValueDatatype="130" unbalanced="0"/>
    <cacheHierarchy uniqueName="[calificaciones].[Inicial 1]" caption="Inicial 1" attribute="1" defaultMemberUniqueName="[calificaciones].[Inicial 1].[All]" allUniqueName="[calificaciones].[Inicial 1].[All]" dimensionUniqueName="[calificaciones]" displayFolder="" count="0" memberValueDatatype="20" unbalanced="0"/>
    <cacheHierarchy uniqueName="[calificaciones].[Final 1]" caption="Final 1" attribute="1" defaultMemberUniqueName="[calificaciones].[Final 1].[All]" allUniqueName="[calificaciones].[Final 1].[All]" dimensionUniqueName="[calificaciones]" displayFolder="" count="0" memberValueDatatype="20" unbalanced="0"/>
    <cacheHierarchy uniqueName="[calificaciones].[Inicial 2]" caption="Inicial 2" attribute="1" defaultMemberUniqueName="[calificaciones].[Inicial 2].[All]" allUniqueName="[calificaciones].[Inicial 2].[All]" dimensionUniqueName="[calificaciones]" displayFolder="" count="0" memberValueDatatype="20" unbalanced="0"/>
    <cacheHierarchy uniqueName="[calificaciones].[Final 2]" caption="Final 2" attribute="1" defaultMemberUniqueName="[calificaciones].[Final 2].[All]" allUniqueName="[calificaciones].[Final 2].[All]" dimensionUniqueName="[calificaciones]" displayFolder="" count="0" memberValueDatatype="20" unbalanced="0"/>
    <cacheHierarchy uniqueName="[calificaciones].[Inicial 3]" caption="Inicial 3" attribute="1" defaultMemberUniqueName="[calificaciones].[Inicial 3].[All]" allUniqueName="[calificaciones].[Inicial 3].[All]" dimensionUniqueName="[calificaciones]" displayFolder="" count="0" memberValueDatatype="20" unbalanced="0"/>
    <cacheHierarchy uniqueName="[calificaciones].[Final 3]" caption="Final 3" attribute="1" defaultMemberUniqueName="[calificaciones].[Final 3].[All]" allUniqueName="[calificaciones].[Final 3].[All]" dimensionUniqueName="[calificaciones]" displayFolder="" count="0" memberValueDatatype="20" unbalanced="0"/>
    <cacheHierarchy uniqueName="[calificaciones].[Inicial 4]" caption="Inicial 4" attribute="1" defaultMemberUniqueName="[calificaciones].[Inicial 4].[All]" allUniqueName="[calificaciones].[Inicial 4].[All]" dimensionUniqueName="[calificaciones]" displayFolder="" count="0" memberValueDatatype="5" unbalanced="0"/>
    <cacheHierarchy uniqueName="[calificaciones].[Final 4]" caption="Final 4" attribute="1" defaultMemberUniqueName="[calificaciones].[Final 4].[All]" allUniqueName="[calificaciones].[Final 4].[All]" dimensionUniqueName="[calificaciones]" displayFolder="" count="0" memberValueDatatype="20" unbalanced="0"/>
    <cacheHierarchy uniqueName="[calificaciones].[Inicial 5]" caption="Inicial 5" attribute="1" defaultMemberUniqueName="[calificaciones].[Inicial 5].[All]" allUniqueName="[calificaciones].[Inicial 5].[All]" dimensionUniqueName="[calificaciones]" displayFolder="" count="0" memberValueDatatype="20" unbalanced="0"/>
    <cacheHierarchy uniqueName="[calificaciones].[Final 5]" caption="Final 5" attribute="1" defaultMemberUniqueName="[calificaciones].[Final 5].[All]" allUniqueName="[calificaciones].[Final 5].[All]" dimensionUniqueName="[calificaciones]" displayFolder="" count="0" memberValueDatatype="20" unbalanced="0"/>
    <cacheHierarchy uniqueName="[calificaciones].[Inicial 6]" caption="Inicial 6" attribute="1" defaultMemberUniqueName="[calificaciones].[Inicial 6].[All]" allUniqueName="[calificaciones].[Inicial 6].[All]" dimensionUniqueName="[calificaciones]" displayFolder="" count="0" memberValueDatatype="20" unbalanced="0"/>
    <cacheHierarchy uniqueName="[calificaciones].[Final 6]" caption="Final 6" attribute="1" defaultMemberUniqueName="[calificaciones].[Final 6].[All]" allUniqueName="[calificaciones].[Final 6].[All]" dimensionUniqueName="[calificaciones]" displayFolder="" count="0" memberValueDatatype="20" unbalanced="0"/>
    <cacheHierarchy uniqueName="[calificaciones].[Total Inicial]" caption="Total Inicial" attribute="1" defaultMemberUniqueName="[calificaciones].[Total Inicial].[All]" allUniqueName="[calificaciones].[Total Inicial].[All]" dimensionUniqueName="[calificaciones]" displayFolder="" count="0" memberValueDatatype="5" unbalanced="0"/>
    <cacheHierarchy uniqueName="[calificaciones].[Total Final]" caption="Total Final" attribute="1" defaultMemberUniqueName="[calificaciones].[Total Final].[All]" allUniqueName="[calificaciones].[Total Final].[All]" dimensionUniqueName="[calificaciones]" displayFolder="" count="0" memberValueDatatype="20" unbalanced="0"/>
    <cacheHierarchy uniqueName="[calificaciones].[Género]" caption="Género" attribute="1" defaultMemberUniqueName="[calificaciones].[Género].[All]" allUniqueName="[calificaciones].[Género].[All]" dimensionUniqueName="[calificaciones]" displayFolder="" count="0" memberValueDatatype="130" unbalanced="0"/>
    <cacheHierarchy uniqueName="[calificaciones].[Escolaridad]" caption="Escolaridad" attribute="1" defaultMemberUniqueName="[calificaciones].[Escolaridad].[All]" allUniqueName="[calificaciones].[Escolaridad].[All]" dimensionUniqueName="[calificaciones]" displayFolder="" count="0" memberValueDatatype="130" unbalanced="0"/>
    <cacheHierarchy uniqueName="[calificaciones].[Grupo Etáreo]" caption="Grupo Etáreo" attribute="1" defaultMemberUniqueName="[calificaciones].[Grupo Etáreo].[All]" allUniqueName="[calificaciones].[Grupo Etáreo].[All]" dimensionUniqueName="[calificaciones]" displayFolder="" count="0" memberValueDatatype="130" unbalanced="0"/>
    <cacheHierarchy uniqueName="[calificaciones].[Socio]" caption="Socio" attribute="1" defaultMemberUniqueName="[calificaciones].[Socio].[All]" allUniqueName="[calificaciones].[Socio].[All]" dimensionUniqueName="[calificaciones]" displayFolder="" count="0" memberValueDatatype="130" unbalanced="0"/>
    <cacheHierarchy uniqueName="[calificaciones].[Provincia]" caption="Provincia" attribute="1" defaultMemberUniqueName="[calificaciones].[Provincia].[All]" allUniqueName="[calificaciones].[Provincia].[All]" dimensionUniqueName="[calificaciones]" displayFolder="" count="0" memberValueDatatype="130" unbalanced="0"/>
    <cacheHierarchy uniqueName="[calificaciones].[Actividad económica]" caption="Actividad económica" attribute="1" defaultMemberUniqueName="[calificaciones].[Actividad económica].[All]" allUniqueName="[calificaciones].[Actividad económica].[All]" dimensionUniqueName="[calificaciones]" displayFolder="" count="0" memberValueDatatype="130" unbalanced="0"/>
    <cacheHierarchy uniqueName="[calificaciones].[Etnia]" caption="Etnia" attribute="1" defaultMemberUniqueName="[calificaciones].[Etnia].[All]" allUniqueName="[calificaciones].[Etnia].[All]" dimensionUniqueName="[calificaciones]" displayFolder="" count="0" memberValueDatatype="130" unbalanced="0"/>
    <cacheHierarchy uniqueName="[finalizacion].[Nombre]" caption="Nombre" attribute="1" defaultMemberUniqueName="[finalizacion].[Nombre].[All]" allUniqueName="[finalizacion].[Nombre].[All]" dimensionUniqueName="[finalizacion]" displayFolder="" count="0" memberValueDatatype="130" unbalanced="0"/>
    <cacheHierarchy uniqueName="[finalizacion].[Cédula]" caption="Cédula" attribute="1" defaultMemberUniqueName="[finalizacion].[Cédula].[All]" allUniqueName="[finalizacion].[Cédula].[All]" dimensionUniqueName="[finalizacion]" displayFolder="" count="0" memberValueDatatype="130" unbalanced="0"/>
    <cacheHierarchy uniqueName="[finalizacion].[Dirección de correo]" caption="Dirección de correo" attribute="1" defaultMemberUniqueName="[finalizacion].[Dirección de correo].[All]" allUniqueName="[finalizacion].[Dirección de correo].[All]" dimensionUniqueName="[finalizacion]" displayFolder="" count="0" memberValueDatatype="130" unbalanced="0"/>
    <cacheHierarchy uniqueName="[finalizacion].[Teléfono]" caption="Teléfono" attribute="1" defaultMemberUniqueName="[finalizacion].[Teléfono].[All]" allUniqueName="[finalizacion].[Teléfono].[All]" dimensionUniqueName="[finalizacion]" displayFolder="" count="0" memberValueDatatype="5" unbalanced="0"/>
    <cacheHierarchy uniqueName="[finalizacion].[Ahorro - 1: Iniciemos]" caption="Ahorro - 1: Iniciemos" attribute="1" defaultMemberUniqueName="[finalizacion].[Ahorro - 1: Iniciemos].[All]" allUniqueName="[finalizacion].[Ahorro - 1: Iniciemos].[All]" dimensionUniqueName="[finalizacion]" displayFolder="" count="0" memberValueDatatype="130" unbalanced="0"/>
    <cacheHierarchy uniqueName="[finalizacion].[Ahorro - 1: Iniciemos fecha]" caption="Ahorro - 1: Iniciemos fecha" attribute="1" defaultMemberUniqueName="[finalizacion].[Ahorro - 1: Iniciemos fecha].[All]" allUniqueName="[finalizacion].[Ahorro - 1: Iniciemos fecha].[All]" dimensionUniqueName="[finalizacion]" displayFolder="" count="0" memberValueDatatype="130" unbalanced="0"/>
    <cacheHierarchy uniqueName="[finalizacion].[Ahorro - 2: Evaluación inicial]" caption="Ahorro - 2: Evaluación inicial" attribute="1" defaultMemberUniqueName="[finalizacion].[Ahorro - 2: Evaluación inicial].[All]" allUniqueName="[finalizacion].[Ahorro - 2: Evaluación inicial].[All]" dimensionUniqueName="[finalizacion]" displayFolder="" count="0" memberValueDatatype="130" unbalanced="0"/>
    <cacheHierarchy uniqueName="[finalizacion].[Ahorro - 2: Evaluación inicial fecha]" caption="Ahorro - 2: Evaluación inicial fecha" attribute="1" defaultMemberUniqueName="[finalizacion].[Ahorro - 2: Evaluación inicial fecha].[All]" allUniqueName="[finalizacion].[Ahorro - 2: Evaluación inicial fecha].[All]" dimensionUniqueName="[finalizacion]" displayFolder="" count="0" memberValueDatatype="130" unbalanced="0"/>
    <cacheHierarchy uniqueName="[finalizacion].[Ahorro - 3: Videos]" caption="Ahorro - 3: Videos" attribute="1" defaultMemberUniqueName="[finalizacion].[Ahorro - 3: Videos].[All]" allUniqueName="[finalizacion].[Ahorro - 3: Videos].[All]" dimensionUniqueName="[finalizacion]" displayFolder="" count="0" memberValueDatatype="130" unbalanced="0"/>
    <cacheHierarchy uniqueName="[finalizacion].[Ahorro - 3: Videos fecha]" caption="Ahorro - 3: Videos fecha" attribute="1" defaultMemberUniqueName="[finalizacion].[Ahorro - 3: Videos fecha].[All]" allUniqueName="[finalizacion].[Ahorro - 3: Videos fecha].[All]" dimensionUniqueName="[finalizacion]" displayFolder="" count="0" memberValueDatatype="130" unbalanced="0"/>
    <cacheHierarchy uniqueName="[finalizacion].[Ahorro - 4: Evaluación final]" caption="Ahorro - 4: Evaluación final" attribute="1" defaultMemberUniqueName="[finalizacion].[Ahorro - 4: Evaluación final].[All]" allUniqueName="[finalizacion].[Ahorro - 4: Evaluación final].[All]" dimensionUniqueName="[finalizacion]" displayFolder="" count="0" memberValueDatatype="130" unbalanced="0"/>
    <cacheHierarchy uniqueName="[finalizacion].[Ahorro - 4: Evaluación final fecha]" caption="Ahorro - 4: Evaluación final fecha" attribute="1" defaultMemberUniqueName="[finalizacion].[Ahorro - 4: Evaluación final fecha].[All]" allUniqueName="[finalizacion].[Ahorro - 4: Evaluación final fecha].[All]" dimensionUniqueName="[finalizacion]" displayFolder="" count="0" memberValueDatatype="130" unbalanced="0"/>
    <cacheHierarchy uniqueName="[finalizacion].[Ahorro - 5: Danos tu Opinión]" caption="Ahorro - 5: Danos tu Opinión" attribute="1" defaultMemberUniqueName="[finalizacion].[Ahorro - 5: Danos tu Opinión].[All]" allUniqueName="[finalizacion].[Ahorro - 5: Danos tu Opinión].[All]" dimensionUniqueName="[finalizacion]" displayFolder="" count="0" memberValueDatatype="130" unbalanced="0"/>
    <cacheHierarchy uniqueName="[finalizacion].[Ahorro - 5: Danos tu Opinión fecha]" caption="Ahorro - 5: Danos tu Opinión fecha" attribute="1" defaultMemberUniqueName="[finalizacion].[Ahorro - 5: Danos tu Opinión fecha].[All]" allUniqueName="[finalizacion].[Ahorro - 5: Danos tu Opinión fecha].[All]" dimensionUniqueName="[finalizacion]" displayFolder="" count="0" memberValueDatatype="130" unbalanced="0"/>
    <cacheHierarchy uniqueName="[finalizacion].[Ahorro - 6: Certificado]" caption="Ahorro - 6: Certificado" attribute="1" defaultMemberUniqueName="[finalizacion].[Ahorro - 6: Certificado].[All]" allUniqueName="[finalizacion].[Ahorro - 6: Certificado].[All]" dimensionUniqueName="[finalizacion]" displayFolder="" count="0" memberValueDatatype="130" unbalanced="0"/>
    <cacheHierarchy uniqueName="[finalizacion].[Ahorro - 6: Certificado fecha]" caption="Ahorro - 6: Certificado fecha" attribute="1" defaultMemberUniqueName="[finalizacion].[Ahorro - 6: Certificado fecha].[All]" allUniqueName="[finalizacion].[Ahorro - 6: Certificado fecha].[All]" dimensionUniqueName="[finalizacion]" displayFolder="" count="0" memberValueDatatype="130" unbalanced="0"/>
    <cacheHierarchy uniqueName="[finalizacion].[Planificación - 1: Iniciemos]" caption="Planificación - 1: Iniciemos" attribute="1" defaultMemberUniqueName="[finalizacion].[Planificación - 1: Iniciemos].[All]" allUniqueName="[finalizacion].[Planificación - 1: Iniciemos].[All]" dimensionUniqueName="[finalizacion]" displayFolder="" count="0" memberValueDatatype="130" unbalanced="0"/>
    <cacheHierarchy uniqueName="[finalizacion].[Planificación - 1: Iniciemos fecha]" caption="Planificación - 1: Iniciemos fecha" attribute="1" defaultMemberUniqueName="[finalizacion].[Planificación - 1: Iniciemos fecha].[All]" allUniqueName="[finalizacion].[Planificación - 1: Iniciemos fecha].[All]" dimensionUniqueName="[finalizacion]" displayFolder="" count="0" memberValueDatatype="130" unbalanced="0"/>
    <cacheHierarchy uniqueName="[finalizacion].[Planificación - 2: Evaluación inicial]" caption="Planificación - 2: Evaluación inicial" attribute="1" defaultMemberUniqueName="[finalizacion].[Planificación - 2: Evaluación inicial].[All]" allUniqueName="[finalizacion].[Planificación - 2: Evaluación inicial].[All]" dimensionUniqueName="[finalizacion]" displayFolder="" count="0" memberValueDatatype="130" unbalanced="0"/>
    <cacheHierarchy uniqueName="[finalizacion].[Planificación - 2: Evaluación inicial fecha]" caption="Planificación - 2: Evaluación inicial fecha" attribute="1" defaultMemberUniqueName="[finalizacion].[Planificación - 2: Evaluación inicial fecha].[All]" allUniqueName="[finalizacion].[Planificación - 2: Evaluación inicial fecha].[All]" dimensionUniqueName="[finalizacion]" displayFolder="" count="0" memberValueDatatype="130" unbalanced="0"/>
    <cacheHierarchy uniqueName="[finalizacion].[Planificación - 3: Videos]" caption="Planificación - 3: Videos" attribute="1" defaultMemberUniqueName="[finalizacion].[Planificación - 3: Videos].[All]" allUniqueName="[finalizacion].[Planificación - 3: Videos].[All]" dimensionUniqueName="[finalizacion]" displayFolder="" count="0" memberValueDatatype="130" unbalanced="0"/>
    <cacheHierarchy uniqueName="[finalizacion].[Planificación - 3: Videos fecha]" caption="Planificación - 3: Videos fecha" attribute="1" defaultMemberUniqueName="[finalizacion].[Planificación - 3: Videos fecha].[All]" allUniqueName="[finalizacion].[Planificación - 3: Videos fecha].[All]" dimensionUniqueName="[finalizacion]" displayFolder="" count="0" memberValueDatatype="130" unbalanced="0"/>
    <cacheHierarchy uniqueName="[finalizacion].[Planificación - 4: Evaluación final]" caption="Planificación - 4: Evaluación final" attribute="1" defaultMemberUniqueName="[finalizacion].[Planificación - 4: Evaluación final].[All]" allUniqueName="[finalizacion].[Planificación - 4: Evaluación final].[All]" dimensionUniqueName="[finalizacion]" displayFolder="" count="0" memberValueDatatype="130" unbalanced="0"/>
    <cacheHierarchy uniqueName="[finalizacion].[Planificación - 4: Evaluación final fecha]" caption="Planificación - 4: Evaluación final fecha" attribute="1" defaultMemberUniqueName="[finalizacion].[Planificación - 4: Evaluación final fecha].[All]" allUniqueName="[finalizacion].[Planificación - 4: Evaluación final fecha].[All]" dimensionUniqueName="[finalizacion]" displayFolder="" count="0" memberValueDatatype="130" unbalanced="0"/>
    <cacheHierarchy uniqueName="[finalizacion].[Planificación - 5: Danos tu Opinión]" caption="Planificación - 5: Danos tu Opinión" attribute="1" defaultMemberUniqueName="[finalizacion].[Planificación - 5: Danos tu Opinión].[All]" allUniqueName="[finalizacion].[Planificación - 5: Danos tu Opinión].[All]" dimensionUniqueName="[finalizacion]" displayFolder="" count="0" memberValueDatatype="130" unbalanced="0"/>
    <cacheHierarchy uniqueName="[finalizacion].[Planificación - 5: Danos tu Opinión fecha]" caption="Planificación - 5: Danos tu Opinión fecha" attribute="1" defaultMemberUniqueName="[finalizacion].[Planificación - 5: Danos tu Opinión fecha].[All]" allUniqueName="[finalizacion].[Planificación - 5: Danos tu Opinión fecha].[All]" dimensionUniqueName="[finalizacion]" displayFolder="" count="0" memberValueDatatype="130" unbalanced="0"/>
    <cacheHierarchy uniqueName="[finalizacion].[Planificación - 6: Certificado]" caption="Planificación - 6: Certificado" attribute="1" defaultMemberUniqueName="[finalizacion].[Planificación - 6: Certificado].[All]" allUniqueName="[finalizacion].[Planificación - 6: Certificado].[All]" dimensionUniqueName="[finalizacion]" displayFolder="" count="0" memberValueDatatype="130" unbalanced="0"/>
    <cacheHierarchy uniqueName="[finalizacion].[Planificación - 6: Certificado fecha]" caption="Planificación - 6: Certificado fecha" attribute="1" defaultMemberUniqueName="[finalizacion].[Planificación - 6: Certificado fecha].[All]" allUniqueName="[finalizacion].[Planificación - 6: Certificado fecha].[All]" dimensionUniqueName="[finalizacion]" displayFolder="" count="0" memberValueDatatype="130" unbalanced="0"/>
    <cacheHierarchy uniqueName="[finalizacion].[Endeudamiento - 1: Iniciemos]" caption="Endeudamiento - 1: Iniciemos" attribute="1" defaultMemberUniqueName="[finalizacion].[Endeudamiento - 1: Iniciemos].[All]" allUniqueName="[finalizacion].[Endeudamiento - 1: Iniciemos].[All]" dimensionUniqueName="[finalizacion]" displayFolder="" count="0" memberValueDatatype="130" unbalanced="0"/>
    <cacheHierarchy uniqueName="[finalizacion].[Endeudamiento - 1: Iniciemos fecha]" caption="Endeudamiento - 1: Iniciemos fecha" attribute="1" defaultMemberUniqueName="[finalizacion].[Endeudamiento - 1: Iniciemos fecha].[All]" allUniqueName="[finalizacion].[Endeudamiento - 1: Iniciemos fecha].[All]" dimensionUniqueName="[finalizacion]" displayFolder="" count="0" memberValueDatatype="130" unbalanced="0"/>
    <cacheHierarchy uniqueName="[finalizacion].[Endeudamiento - 2: Evaluación inicial]" caption="Endeudamiento - 2: Evaluación inicial" attribute="1" defaultMemberUniqueName="[finalizacion].[Endeudamiento - 2: Evaluación inicial].[All]" allUniqueName="[finalizacion].[Endeudamiento - 2: Evaluación inicial].[All]" dimensionUniqueName="[finalizacion]" displayFolder="" count="0" memberValueDatatype="130" unbalanced="0"/>
    <cacheHierarchy uniqueName="[finalizacion].[Endeudamiento - 2: Evaluación inicial fecha]" caption="Endeudamiento - 2: Evaluación inicial fecha" attribute="1" defaultMemberUniqueName="[finalizacion].[Endeudamiento - 2: Evaluación inicial fecha].[All]" allUniqueName="[finalizacion].[Endeudamiento - 2: Evaluación inicial fecha].[All]" dimensionUniqueName="[finalizacion]" displayFolder="" count="0" memberValueDatatype="130" unbalanced="0"/>
    <cacheHierarchy uniqueName="[finalizacion].[Endeudamiento - 3: Videos]" caption="Endeudamiento - 3: Videos" attribute="1" defaultMemberUniqueName="[finalizacion].[Endeudamiento - 3: Videos].[All]" allUniqueName="[finalizacion].[Endeudamiento - 3: Videos].[All]" dimensionUniqueName="[finalizacion]" displayFolder="" count="0" memberValueDatatype="130" unbalanced="0"/>
    <cacheHierarchy uniqueName="[finalizacion].[Endeudamiento - 3: Videos fecha]" caption="Endeudamiento - 3: Videos fecha" attribute="1" defaultMemberUniqueName="[finalizacion].[Endeudamiento - 3: Videos fecha].[All]" allUniqueName="[finalizacion].[Endeudamiento - 3: Videos fecha].[All]" dimensionUniqueName="[finalizacion]" displayFolder="" count="0" memberValueDatatype="130" unbalanced="0"/>
    <cacheHierarchy uniqueName="[finalizacion].[Endeudamiento - 4: Evaluación final]" caption="Endeudamiento - 4: Evaluación final" attribute="1" defaultMemberUniqueName="[finalizacion].[Endeudamiento - 4: Evaluación final].[All]" allUniqueName="[finalizacion].[Endeudamiento - 4: Evaluación final].[All]" dimensionUniqueName="[finalizacion]" displayFolder="" count="0" memberValueDatatype="130" unbalanced="0"/>
    <cacheHierarchy uniqueName="[finalizacion].[Endeudamiento - 4: Evaluación final fecha]" caption="Endeudamiento - 4: Evaluación final fecha" attribute="1" defaultMemberUniqueName="[finalizacion].[Endeudamiento - 4: Evaluación final fecha].[All]" allUniqueName="[finalizacion].[Endeudamiento - 4: Evaluación final fecha].[All]" dimensionUniqueName="[finalizacion]" displayFolder="" count="0" memberValueDatatype="130" unbalanced="0"/>
    <cacheHierarchy uniqueName="[finalizacion].[Endeudamiento - 5: Danos tu Opinión]" caption="Endeudamiento - 5: Danos tu Opinión" attribute="1" defaultMemberUniqueName="[finalizacion].[Endeudamiento - 5: Danos tu Opinión].[All]" allUniqueName="[finalizacion].[Endeudamiento - 5: Danos tu Opinión].[All]" dimensionUniqueName="[finalizacion]" displayFolder="" count="0" memberValueDatatype="130" unbalanced="0"/>
    <cacheHierarchy uniqueName="[finalizacion].[Endeudamiento - 5: Danos tu Opinión fecha]" caption="Endeudamiento - 5: Danos tu Opinión fecha" attribute="1" defaultMemberUniqueName="[finalizacion].[Endeudamiento - 5: Danos tu Opinión fecha].[All]" allUniqueName="[finalizacion].[Endeudamiento - 5: Danos tu Opinión fecha].[All]" dimensionUniqueName="[finalizacion]" displayFolder="" count="0" memberValueDatatype="130" unbalanced="0"/>
    <cacheHierarchy uniqueName="[finalizacion].[Endeudamiento - 6: Certificado]" caption="Endeudamiento - 6: Certificado" attribute="1" defaultMemberUniqueName="[finalizacion].[Endeudamiento - 6: Certificado].[All]" allUniqueName="[finalizacion].[Endeudamiento - 6: Certificado].[All]" dimensionUniqueName="[finalizacion]" displayFolder="" count="0" memberValueDatatype="130" unbalanced="0"/>
    <cacheHierarchy uniqueName="[finalizacion].[Endeudamiento - 6: Certificado fecha]" caption="Endeudamiento - 6: Certificado fecha" attribute="1" defaultMemberUniqueName="[finalizacion].[Endeudamiento - 6: Certificado fecha].[All]" allUniqueName="[finalizacion].[Endeudamiento - 6: Certificado fecha].[All]" dimensionUniqueName="[finalizacion]" displayFolder="" count="0" memberValueDatatype="130" unbalanced="0"/>
    <cacheHierarchy uniqueName="[finalizacion].[Productos - 1: Iniciemos]" caption="Productos - 1: Iniciemos" attribute="1" defaultMemberUniqueName="[finalizacion].[Productos - 1: Iniciemos].[All]" allUniqueName="[finalizacion].[Productos - 1: Iniciemos].[All]" dimensionUniqueName="[finalizacion]" displayFolder="" count="0" memberValueDatatype="130" unbalanced="0"/>
    <cacheHierarchy uniqueName="[finalizacion].[Productos - 1: Iniciemos fecha]" caption="Productos - 1: Iniciemos fecha" attribute="1" defaultMemberUniqueName="[finalizacion].[Productos - 1: Iniciemos fecha].[All]" allUniqueName="[finalizacion].[Productos - 1: Iniciemos fecha].[All]" dimensionUniqueName="[finalizacion]" displayFolder="" count="0" memberValueDatatype="130" unbalanced="0"/>
    <cacheHierarchy uniqueName="[finalizacion].[Productos - 2: Evaluación inicial]" caption="Productos - 2: Evaluación inicial" attribute="1" defaultMemberUniqueName="[finalizacion].[Productos - 2: Evaluación inicial].[All]" allUniqueName="[finalizacion].[Productos - 2: Evaluación inicial].[All]" dimensionUniqueName="[finalizacion]" displayFolder="" count="0" memberValueDatatype="130" unbalanced="0"/>
    <cacheHierarchy uniqueName="[finalizacion].[Productos - 2: Evaluación inicial fecha]" caption="Productos - 2: Evaluación inicial fecha" attribute="1" defaultMemberUniqueName="[finalizacion].[Productos - 2: Evaluación inicial fecha].[All]" allUniqueName="[finalizacion].[Productos - 2: Evaluación inicial fecha].[All]" dimensionUniqueName="[finalizacion]" displayFolder="" count="0" memberValueDatatype="130" unbalanced="0"/>
    <cacheHierarchy uniqueName="[finalizacion].[Productos - 3: Videos]" caption="Productos - 3: Videos" attribute="1" defaultMemberUniqueName="[finalizacion].[Productos - 3: Videos].[All]" allUniqueName="[finalizacion].[Productos - 3: Videos].[All]" dimensionUniqueName="[finalizacion]" displayFolder="" count="0" memberValueDatatype="130" unbalanced="0"/>
    <cacheHierarchy uniqueName="[finalizacion].[Productos - 3: Videos fecha]" caption="Productos - 3: Videos fecha" attribute="1" defaultMemberUniqueName="[finalizacion].[Productos - 3: Videos fecha].[All]" allUniqueName="[finalizacion].[Productos - 3: Videos fecha].[All]" dimensionUniqueName="[finalizacion]" displayFolder="" count="0" memberValueDatatype="130" unbalanced="0"/>
    <cacheHierarchy uniqueName="[finalizacion].[Productos - 4: Evaluación final]" caption="Productos - 4: Evaluación final" attribute="1" defaultMemberUniqueName="[finalizacion].[Productos - 4: Evaluación final].[All]" allUniqueName="[finalizacion].[Productos - 4: Evaluación final].[All]" dimensionUniqueName="[finalizacion]" displayFolder="" count="0" memberValueDatatype="130" unbalanced="0"/>
    <cacheHierarchy uniqueName="[finalizacion].[Productos - 4: Evaluación final fecha]" caption="Productos - 4: Evaluación final fecha" attribute="1" defaultMemberUniqueName="[finalizacion].[Productos - 4: Evaluación final fecha].[All]" allUniqueName="[finalizacion].[Productos - 4: Evaluación final fecha].[All]" dimensionUniqueName="[finalizacion]" displayFolder="" count="0" memberValueDatatype="130" unbalanced="0"/>
    <cacheHierarchy uniqueName="[finalizacion].[Productos - 5: Danos tu Opinión]" caption="Productos - 5: Danos tu Opinión" attribute="1" defaultMemberUniqueName="[finalizacion].[Productos - 5: Danos tu Opinión].[All]" allUniqueName="[finalizacion].[Productos - 5: Danos tu Opinión].[All]" dimensionUniqueName="[finalizacion]" displayFolder="" count="0" memberValueDatatype="130" unbalanced="0"/>
    <cacheHierarchy uniqueName="[finalizacion].[Productos - 5: Danos tu Opinión fecha]" caption="Productos - 5: Danos tu Opinión fecha" attribute="1" defaultMemberUniqueName="[finalizacion].[Productos - 5: Danos tu Opinión fecha].[All]" allUniqueName="[finalizacion].[Productos - 5: Danos tu Opinión fecha].[All]" dimensionUniqueName="[finalizacion]" displayFolder="" count="0" memberValueDatatype="130" unbalanced="0"/>
    <cacheHierarchy uniqueName="[finalizacion].[Productos - 6: Certificado]" caption="Productos - 6: Certificado" attribute="1" defaultMemberUniqueName="[finalizacion].[Productos - 6: Certificado].[All]" allUniqueName="[finalizacion].[Productos - 6: Certificado].[All]" dimensionUniqueName="[finalizacion]" displayFolder="" count="0" memberValueDatatype="130" unbalanced="0"/>
    <cacheHierarchy uniqueName="[finalizacion].[Productos - 6: Certificado fecha]" caption="Productos - 6: Certificado fecha" attribute="1" defaultMemberUniqueName="[finalizacion].[Productos - 6: Certificado fecha].[All]" allUniqueName="[finalizacion].[Productos - 6: Certificado fecha].[All]" dimensionUniqueName="[finalizacion]" displayFolder="" count="0" memberValueDatatype="130" unbalanced="0"/>
    <cacheHierarchy uniqueName="[finalizacion].[Cooperativismo - 1: Iniciemos]" caption="Cooperativismo - 1: Iniciemos" attribute="1" defaultMemberUniqueName="[finalizacion].[Cooperativismo - 1: Iniciemos].[All]" allUniqueName="[finalizacion].[Cooperativismo - 1: Iniciemos].[All]" dimensionUniqueName="[finalizacion]" displayFolder="" count="0" memberValueDatatype="130" unbalanced="0"/>
    <cacheHierarchy uniqueName="[finalizacion].[Cooperativismo - 1: Iniciemos fecha]" caption="Cooperativismo - 1: Iniciemos fecha" attribute="1" defaultMemberUniqueName="[finalizacion].[Cooperativismo - 1: Iniciemos fecha].[All]" allUniqueName="[finalizacion].[Cooperativismo - 1: Iniciemos fecha].[All]" dimensionUniqueName="[finalizacion]" displayFolder="" count="0" memberValueDatatype="130" unbalanced="0"/>
    <cacheHierarchy uniqueName="[finalizacion].[Cooperativismo - 2: Evaluación inicial]" caption="Cooperativismo - 2: Evaluación inicial" attribute="1" defaultMemberUniqueName="[finalizacion].[Cooperativismo - 2: Evaluación inicial].[All]" allUniqueName="[finalizacion].[Cooperativismo - 2: Evaluación inicial].[All]" dimensionUniqueName="[finalizacion]" displayFolder="" count="0" memberValueDatatype="130" unbalanced="0"/>
    <cacheHierarchy uniqueName="[finalizacion].[Cooperativismo - 2: Evaluación inicial fecha]" caption="Cooperativismo - 2: Evaluación inicial fecha" attribute="1" defaultMemberUniqueName="[finalizacion].[Cooperativismo - 2: Evaluación inicial fecha].[All]" allUniqueName="[finalizacion].[Cooperativismo - 2: Evaluación inicial fecha].[All]" dimensionUniqueName="[finalizacion]" displayFolder="" count="0" memberValueDatatype="130" unbalanced="0"/>
    <cacheHierarchy uniqueName="[finalizacion].[Cooperativismo - 3: Videos]" caption="Cooperativismo - 3: Videos" attribute="1" defaultMemberUniqueName="[finalizacion].[Cooperativismo - 3: Videos].[All]" allUniqueName="[finalizacion].[Cooperativismo - 3: Videos].[All]" dimensionUniqueName="[finalizacion]" displayFolder="" count="0" memberValueDatatype="130" unbalanced="0"/>
    <cacheHierarchy uniqueName="[finalizacion].[Cooperativismo - 3: Videos fecha]" caption="Cooperativismo - 3: Videos fecha" attribute="1" defaultMemberUniqueName="[finalizacion].[Cooperativismo - 3: Videos fecha].[All]" allUniqueName="[finalizacion].[Cooperativismo - 3: Videos fecha].[All]" dimensionUniqueName="[finalizacion]" displayFolder="" count="0" memberValueDatatype="130" unbalanced="0"/>
    <cacheHierarchy uniqueName="[finalizacion].[Cooperativismo - 4: Evaluación final]" caption="Cooperativismo - 4: Evaluación final" attribute="1" defaultMemberUniqueName="[finalizacion].[Cooperativismo - 4: Evaluación final].[All]" allUniqueName="[finalizacion].[Cooperativismo - 4: Evaluación final].[All]" dimensionUniqueName="[finalizacion]" displayFolder="" count="0" memberValueDatatype="130" unbalanced="0"/>
    <cacheHierarchy uniqueName="[finalizacion].[Cooperativismo - 4: Evaluación final fecha]" caption="Cooperativismo - 4: Evaluación final fecha" attribute="1" defaultMemberUniqueName="[finalizacion].[Cooperativismo - 4: Evaluación final fecha].[All]" allUniqueName="[finalizacion].[Cooperativismo - 4: Evaluación final fecha].[All]" dimensionUniqueName="[finalizacion]" displayFolder="" count="0" memberValueDatatype="130" unbalanced="0"/>
    <cacheHierarchy uniqueName="[finalizacion].[Cooperativismo - 5: Danos tu Opinión]" caption="Cooperativismo - 5: Danos tu Opinión" attribute="1" defaultMemberUniqueName="[finalizacion].[Cooperativismo - 5: Danos tu Opinión].[All]" allUniqueName="[finalizacion].[Cooperativismo - 5: Danos tu Opinión].[All]" dimensionUniqueName="[finalizacion]" displayFolder="" count="0" memberValueDatatype="130" unbalanced="0"/>
    <cacheHierarchy uniqueName="[finalizacion].[Cooperativismo - 5: Danos tu Opinión fecha]" caption="Cooperativismo - 5: Danos tu Opinión fecha" attribute="1" defaultMemberUniqueName="[finalizacion].[Cooperativismo - 5: Danos tu Opinión fecha].[All]" allUniqueName="[finalizacion].[Cooperativismo - 5: Danos tu Opinión fecha].[All]" dimensionUniqueName="[finalizacion]" displayFolder="" count="0" memberValueDatatype="130" unbalanced="0"/>
    <cacheHierarchy uniqueName="[finalizacion].[Cooperativismo - 6: Certificado]" caption="Cooperativismo - 6: Certificado" attribute="1" defaultMemberUniqueName="[finalizacion].[Cooperativismo - 6: Certificado].[All]" allUniqueName="[finalizacion].[Cooperativismo - 6: Certificado].[All]" dimensionUniqueName="[finalizacion]" displayFolder="" count="0" memberValueDatatype="130" unbalanced="0"/>
    <cacheHierarchy uniqueName="[finalizacion].[Cooperativismo - 6: Certificado fecha]" caption="Cooperativismo - 6: Certificado fecha" attribute="1" defaultMemberUniqueName="[finalizacion].[Cooperativismo - 6: Certificado fecha].[All]" allUniqueName="[finalizacion].[Cooperativismo - 6: Certificado fecha].[All]" dimensionUniqueName="[finalizacion]" displayFolder="" count="0" memberValueDatatype="130" unbalanced="0"/>
    <cacheHierarchy uniqueName="[finalizacion].[Alcanza tu Sueño - 1: Iniciemos]" caption="Alcanza tu Sueño - 1: Iniciemos" attribute="1" defaultMemberUniqueName="[finalizacion].[Alcanza tu Sueño - 1: Iniciemos].[All]" allUniqueName="[finalizacion].[Alcanza tu Sueño - 1: Iniciemos].[All]" dimensionUniqueName="[finalizacion]" displayFolder="" count="0" memberValueDatatype="130" unbalanced="0"/>
    <cacheHierarchy uniqueName="[finalizacion].[Alcanza tu Sueño - 1: Iniciemos fecha]" caption="Alcanza tu Sueño - 1: Iniciemos fecha" attribute="1" defaultMemberUniqueName="[finalizacion].[Alcanza tu Sueño - 1: Iniciemos fecha].[All]" allUniqueName="[finalizacion].[Alcanza tu Sueño - 1: Iniciemos fecha].[All]" dimensionUniqueName="[finalizacion]" displayFolder="" count="0" memberValueDatatype="130" unbalanced="0"/>
    <cacheHierarchy uniqueName="[finalizacion].[Alcanza tu Sueño - 2: Evaluación inicial]" caption="Alcanza tu Sueño - 2: Evaluación inicial" attribute="1" defaultMemberUniqueName="[finalizacion].[Alcanza tu Sueño - 2: Evaluación inicial].[All]" allUniqueName="[finalizacion].[Alcanza tu Sueño - 2: Evaluación inicial].[All]" dimensionUniqueName="[finalizacion]" displayFolder="" count="0" memberValueDatatype="130" unbalanced="0"/>
    <cacheHierarchy uniqueName="[finalizacion].[Alcanza tu Sueño - 2: Evaluación inicial fecha]" caption="Alcanza tu Sueño - 2: Evaluación inicial fecha" attribute="1" defaultMemberUniqueName="[finalizacion].[Alcanza tu Sueño - 2: Evaluación inicial fecha].[All]" allUniqueName="[finalizacion].[Alcanza tu Sueño - 2: Evaluación inicial fecha].[All]" dimensionUniqueName="[finalizacion]" displayFolder="" count="0" memberValueDatatype="130" unbalanced="0"/>
    <cacheHierarchy uniqueName="[finalizacion].[Alcanza tu Sueño - 3: Videos]" caption="Alcanza tu Sueño - 3: Videos" attribute="1" defaultMemberUniqueName="[finalizacion].[Alcanza tu Sueño - 3: Videos].[All]" allUniqueName="[finalizacion].[Alcanza tu Sueño - 3: Videos].[All]" dimensionUniqueName="[finalizacion]" displayFolder="" count="0" memberValueDatatype="130" unbalanced="0"/>
    <cacheHierarchy uniqueName="[finalizacion].[Alcanza tu Sueño - 3: Videos fecha]" caption="Alcanza tu Sueño - 3: Videos fecha" attribute="1" defaultMemberUniqueName="[finalizacion].[Alcanza tu Sueño - 3: Videos fecha].[All]" allUniqueName="[finalizacion].[Alcanza tu Sueño - 3: Videos fecha].[All]" dimensionUniqueName="[finalizacion]" displayFolder="" count="0" memberValueDatatype="130" unbalanced="0"/>
    <cacheHierarchy uniqueName="[finalizacion].[Alcanza tu Sueño - 5: Danos tu Opinión]" caption="Alcanza tu Sueño - 5: Danos tu Opinión" attribute="1" defaultMemberUniqueName="[finalizacion].[Alcanza tu Sueño - 5: Danos tu Opinión].[All]" allUniqueName="[finalizacion].[Alcanza tu Sueño - 5: Danos tu Opinión].[All]" dimensionUniqueName="[finalizacion]" displayFolder="" count="0" memberValueDatatype="130" unbalanced="0"/>
    <cacheHierarchy uniqueName="[finalizacion].[Alcanza tu Sueño - 5: Danos tu Opinión fecha]" caption="Alcanza tu Sueño - 5: Danos tu Opinión fecha" attribute="1" defaultMemberUniqueName="[finalizacion].[Alcanza tu Sueño - 5: Danos tu Opinión fecha].[All]" allUniqueName="[finalizacion].[Alcanza tu Sueño - 5: Danos tu Opinión fecha].[All]" dimensionUniqueName="[finalizacion]" displayFolder="" count="0" memberValueDatatype="130" unbalanced="0"/>
    <cacheHierarchy uniqueName="[finalizacion].[Alcanza tu Sueño - 4 Evaluación Final]" caption="Alcanza tu Sueño - 4 Evaluación Final" attribute="1" defaultMemberUniqueName="[finalizacion].[Alcanza tu Sueño - 4 Evaluación Final].[All]" allUniqueName="[finalizacion].[Alcanza tu Sueño - 4 Evaluación Final].[All]" dimensionUniqueName="[finalizacion]" displayFolder="" count="0" memberValueDatatype="130" unbalanced="0"/>
    <cacheHierarchy uniqueName="[finalizacion].[Alcanza tu Sueño - 4 Evaluación Final fecha]" caption="Alcanza tu Sueño - 4 Evaluación Final fecha" attribute="1" defaultMemberUniqueName="[finalizacion].[Alcanza tu Sueño - 4 Evaluación Final fecha].[All]" allUniqueName="[finalizacion].[Alcanza tu Sueño - 4 Evaluación Final fecha].[All]" dimensionUniqueName="[finalizacion]" displayFolder="" count="0" memberValueDatatype="130" unbalanced="0"/>
    <cacheHierarchy uniqueName="[finalizacion].[Alcanza tu Sueño - 6: Certificado]" caption="Alcanza tu Sueño - 6: Certificado" attribute="1" defaultMemberUniqueName="[finalizacion].[Alcanza tu Sueño - 6: Certificado].[All]" allUniqueName="[finalizacion].[Alcanza tu Sueño - 6: Certificado].[All]" dimensionUniqueName="[finalizacion]" displayFolder="" count="0" memberValueDatatype="130" unbalanced="0"/>
    <cacheHierarchy uniqueName="[finalizacion].[Alcanza tu Sueño - 6: Certificado fecha]" caption="Alcanza tu Sueño - 6: Certificado fecha" attribute="1" defaultMemberUniqueName="[finalizacion].[Alcanza tu Sueño - 6: Certificado fecha].[All]" allUniqueName="[finalizacion].[Alcanza tu Sueño - 6: Certificado fecha].[All]" dimensionUniqueName="[finalizacion]" displayFolder="" count="0" memberValueDatatype="130" unbalanced="0"/>
    <cacheHierarchy uniqueName="[finalizacion].[Queremos Conocerte]" caption="Queremos Conocerte" attribute="1" defaultMemberUniqueName="[finalizacion].[Queremos Conocerte].[All]" allUniqueName="[finalizacion].[Queremos Conocerte].[All]" dimensionUniqueName="[finalizacion]" displayFolder="" count="0" memberValueDatatype="130" unbalanced="0"/>
    <cacheHierarchy uniqueName="[finalizacion].[Queremos Conocerte fecha]" caption="Queremos Conocerte fecha" attribute="1" defaultMemberUniqueName="[finalizacion].[Queremos Conocerte fecha].[All]" allUniqueName="[finalizacion].[Queremos Conocerte fecha].[All]" dimensionUniqueName="[finalizacion]" displayFolder="" count="0" memberValueDatatype="130" unbalanced="0"/>
    <cacheHierarchy uniqueName="[finalizacion].[COSEDE]" caption="COSEDE" attribute="1" defaultMemberUniqueName="[finalizacion].[COSEDE].[All]" allUniqueName="[finalizacion].[COSEDE].[All]" dimensionUniqueName="[finalizacion]" displayFolder="" count="0" memberValueDatatype="130" unbalanced="0"/>
    <cacheHierarchy uniqueName="[finalizacion].[COSEDE fecha]" caption="COSEDE fecha" attribute="1" defaultMemberUniqueName="[finalizacion].[COSEDE fecha].[All]" allUniqueName="[finalizacion].[COSEDE fecha].[All]" dimensionUniqueName="[finalizacion]" displayFolder="" count="0" memberValueDatatype="130" unbalanced="0"/>
    <cacheHierarchy uniqueName="[finalizacion].[Certificado de aprobación del Programa de EFS]" caption="Certificado de aprobación del Programa de EFS" attribute="1" defaultMemberUniqueName="[finalizacion].[Certificado de aprobación del Programa de EFS].[All]" allUniqueName="[finalizacion].[Certificado de aprobación del Programa de EFS].[All]" dimensionUniqueName="[finalizacion]" displayFolder="" count="0" memberValueDatatype="130" unbalanced="0"/>
    <cacheHierarchy uniqueName="[finalizacion].[Certificado de aprobación del Programa de EFS fecha]" caption="Certificado de aprobación del Programa de EFS fecha" attribute="1" defaultMemberUniqueName="[finalizacion].[Certificado de aprobación del Programa de EFS fecha].[All]" allUniqueName="[finalizacion].[Certificado de aprobación del Programa de EFS fecha].[All]" dimensionUniqueName="[finalizacion]" displayFolder="" count="0" memberValueDatatype="130" unbalanced="0"/>
    <cacheHierarchy uniqueName="[finalizacion].[Necesidades y Deseos]" caption="Necesidades y Deseos" attribute="1" defaultMemberUniqueName="[finalizacion].[Necesidades y Deseos].[All]" allUniqueName="[finalizacion].[Necesidades y Deseos].[All]" dimensionUniqueName="[finalizacion]" displayFolder="" count="0" memberValueDatatype="130" unbalanced="0"/>
    <cacheHierarchy uniqueName="[finalizacion].[Necesidades y Deseos fecha]" caption="Necesidades y Deseos fecha" attribute="1" defaultMemberUniqueName="[finalizacion].[Necesidades y Deseos fecha].[All]" allUniqueName="[finalizacion].[Necesidades y Deseos fecha].[All]" dimensionUniqueName="[finalizacion]" displayFolder="" count="0" memberValueDatatype="130" unbalanced="0"/>
    <cacheHierarchy uniqueName="[finalizacion].[Meta de Ahorro]" caption="Meta de Ahorro" attribute="1" defaultMemberUniqueName="[finalizacion].[Meta de Ahorro].[All]" allUniqueName="[finalizacion].[Meta de Ahorro].[All]" dimensionUniqueName="[finalizacion]" displayFolder="" count="0" memberValueDatatype="130" unbalanced="0"/>
    <cacheHierarchy uniqueName="[finalizacion].[Meta de Ahorro fecha]" caption="Meta de Ahorro fecha" attribute="1" defaultMemberUniqueName="[finalizacion].[Meta de Ahorro fecha].[All]" allUniqueName="[finalizacion].[Meta de Ahorro fecha].[All]" dimensionUniqueName="[finalizacion]" displayFolder="" count="0" memberValueDatatype="130" unbalanced="0"/>
    <cacheHierarchy uniqueName="[finalizacion].[Presupuesto Mensual]" caption="Presupuesto Mensual" attribute="1" defaultMemberUniqueName="[finalizacion].[Presupuesto Mensual].[All]" allUniqueName="[finalizacion].[Presupuesto Mensual].[All]" dimensionUniqueName="[finalizacion]" displayFolder="" count="0" memberValueDatatype="130" unbalanced="0"/>
    <cacheHierarchy uniqueName="[finalizacion].[Presupuesto Mensual fecha]" caption="Presupuesto Mensual fecha" attribute="1" defaultMemberUniqueName="[finalizacion].[Presupuesto Mensual fecha].[All]" allUniqueName="[finalizacion].[Presupuesto Mensual fecha].[All]" dimensionUniqueName="[finalizacion]" displayFolder="" count="0" memberValueDatatype="130" unbalanced="0"/>
    <cacheHierarchy uniqueName="[finalizacion].[Grupo]" caption="Grupo" attribute="1" defaultMemberUniqueName="[finalizacion].[Grupo].[All]" allUniqueName="[finalizacion].[Grupo].[All]" dimensionUniqueName="[finalizacion]" displayFolder="" count="0" memberValueDatatype="130" unbalanced="0"/>
    <cacheHierarchy uniqueName="[finalizacion].[Avance]" caption="Avance" attribute="1" defaultMemberUniqueName="[finalizacion].[Avance].[All]" allUniqueName="[finalizacion].[Avance].[All]" dimensionUniqueName="[finalizacion]" displayFolder="" count="0" memberValueDatatype="5" unbalanced="0"/>
    <cacheHierarchy uniqueName="[finalizacion].[Estatus]" caption="Estatus" attribute="1" defaultMemberUniqueName="[finalizacion].[Estatus].[All]" allUniqueName="[finalizacion].[Estatus].[All]" dimensionUniqueName="[finalizacion]" displayFolder="" count="0" memberValueDatatype="130" unbalanced="0"/>
    <cacheHierarchy uniqueName="[finalizacion].[Avance Curso 1]" caption="Avance Curso 1" attribute="1" defaultMemberUniqueName="[finalizacion].[Avance Curso 1].[All]" allUniqueName="[finalizacion].[Avance Curso 1].[All]" dimensionUniqueName="[finalizacion]" displayFolder="" count="0" memberValueDatatype="5" unbalanced="0"/>
    <cacheHierarchy uniqueName="[finalizacion].[Estatus Curso 1]" caption="Estatus Curso 1" attribute="1" defaultMemberUniqueName="[finalizacion].[Estatus Curso 1].[All]" allUniqueName="[finalizacion].[Estatus Curso 1].[All]" dimensionUniqueName="[finalizacion]" displayFolder="" count="0" memberValueDatatype="130" unbalanced="0"/>
    <cacheHierarchy uniqueName="[finalizacion].[Avance Curso 2]" caption="Avance Curso 2" attribute="1" defaultMemberUniqueName="[finalizacion].[Avance Curso 2].[All]" allUniqueName="[finalizacion].[Avance Curso 2].[All]" dimensionUniqueName="[finalizacion]" displayFolder="" count="0" memberValueDatatype="5" unbalanced="0"/>
    <cacheHierarchy uniqueName="[finalizacion].[Estatus Curso 2]" caption="Estatus Curso 2" attribute="1" defaultMemberUniqueName="[finalizacion].[Estatus Curso 2].[All]" allUniqueName="[finalizacion].[Estatus Curso 2].[All]" dimensionUniqueName="[finalizacion]" displayFolder="" count="0" memberValueDatatype="130" unbalanced="0"/>
    <cacheHierarchy uniqueName="[finalizacion].[Avance Curso 3]" caption="Avance Curso 3" attribute="1" defaultMemberUniqueName="[finalizacion].[Avance Curso 3].[All]" allUniqueName="[finalizacion].[Avance Curso 3].[All]" dimensionUniqueName="[finalizacion]" displayFolder="" count="0" memberValueDatatype="5" unbalanced="0"/>
    <cacheHierarchy uniqueName="[finalizacion].[Estatus Curso 3]" caption="Estatus Curso 3" attribute="1" defaultMemberUniqueName="[finalizacion].[Estatus Curso 3].[All]" allUniqueName="[finalizacion].[Estatus Curso 3].[All]" dimensionUniqueName="[finalizacion]" displayFolder="" count="0" memberValueDatatype="130" unbalanced="0"/>
    <cacheHierarchy uniqueName="[finalizacion].[Avance Curso 4]" caption="Avance Curso 4" attribute="1" defaultMemberUniqueName="[finalizacion].[Avance Curso 4].[All]" allUniqueName="[finalizacion].[Avance Curso 4].[All]" dimensionUniqueName="[finalizacion]" displayFolder="" count="0" memberValueDatatype="5" unbalanced="0"/>
    <cacheHierarchy uniqueName="[finalizacion].[Estatus Curso 4]" caption="Estatus Curso 4" attribute="1" defaultMemberUniqueName="[finalizacion].[Estatus Curso 4].[All]" allUniqueName="[finalizacion].[Estatus Curso 4].[All]" dimensionUniqueName="[finalizacion]" displayFolder="" count="0" memberValueDatatype="130" unbalanced="0"/>
    <cacheHierarchy uniqueName="[finalizacion].[Avance Curso 5]" caption="Avance Curso 5" attribute="1" defaultMemberUniqueName="[finalizacion].[Avance Curso 5].[All]" allUniqueName="[finalizacion].[Avance Curso 5].[All]" dimensionUniqueName="[finalizacion]" displayFolder="" count="0" memberValueDatatype="5" unbalanced="0"/>
    <cacheHierarchy uniqueName="[finalizacion].[Estatus Curso 5]" caption="Estatus Curso 5" attribute="1" defaultMemberUniqueName="[finalizacion].[Estatus Curso 5].[All]" allUniqueName="[finalizacion].[Estatus Curso 5].[All]" dimensionUniqueName="[finalizacion]" displayFolder="" count="0" memberValueDatatype="130" unbalanced="0"/>
    <cacheHierarchy uniqueName="[finalizacion].[Avance Curso 6]" caption="Avance Curso 6" attribute="1" defaultMemberUniqueName="[finalizacion].[Avance Curso 6].[All]" allUniqueName="[finalizacion].[Avance Curso 6].[All]" dimensionUniqueName="[finalizacion]" displayFolder="" count="0" memberValueDatatype="5" unbalanced="0"/>
    <cacheHierarchy uniqueName="[finalizacion].[Estatus Curso 6]" caption="Estatus Curso 6" attribute="1" defaultMemberUniqueName="[finalizacion].[Estatus Curso 6].[All]" allUniqueName="[finalizacion].[Estatus Curso 6].[All]" dimensionUniqueName="[finalizacion]" displayFolder="" count="0" memberValueDatatype="130" unbalanced="0"/>
    <cacheHierarchy uniqueName="[finalizacion].[Género]" caption="Género" attribute="1" defaultMemberUniqueName="[finalizacion].[Género].[All]" allUniqueName="[finalizacion].[Género].[All]" dimensionUniqueName="[finalizacion]" displayFolder="" count="0" memberValueDatatype="130" unbalanced="0"/>
    <cacheHierarchy uniqueName="[finalizacion].[Escolaridad]" caption="Escolaridad" attribute="1" defaultMemberUniqueName="[finalizacion].[Escolaridad].[All]" allUniqueName="[finalizacion].[Escolaridad].[All]" dimensionUniqueName="[finalizacion]" displayFolder="" count="0" memberValueDatatype="130" unbalanced="0"/>
    <cacheHierarchy uniqueName="[finalizacion].[Grupo Etáreo]" caption="Grupo Etáreo" attribute="1" defaultMemberUniqueName="[finalizacion].[Grupo Etáreo].[All]" allUniqueName="[finalizacion].[Grupo Etáreo].[All]" dimensionUniqueName="[finalizacion]" displayFolder="" count="0" memberValueDatatype="130" unbalanced="0"/>
    <cacheHierarchy uniqueName="[finalizacion].[Socio]" caption="Socio" attribute="1" defaultMemberUniqueName="[finalizacion].[Socio].[All]" allUniqueName="[finalizacion].[Socio].[All]" dimensionUniqueName="[finalizacion]" displayFolder="" count="0" memberValueDatatype="130" unbalanced="0"/>
    <cacheHierarchy uniqueName="[finalizacion].[Provincia]" caption="Provincia" attribute="1" defaultMemberUniqueName="[finalizacion].[Provincia].[All]" allUniqueName="[finalizacion].[Provincia].[All]" dimensionUniqueName="[finalizacion]" displayFolder="" count="0" memberValueDatatype="130" unbalanced="0"/>
    <cacheHierarchy uniqueName="[finalizacion].[Actividad económica]" caption="Actividad económica" attribute="1" defaultMemberUniqueName="[finalizacion].[Actividad económica].[All]" allUniqueName="[finalizacion].[Actividad económica].[All]" dimensionUniqueName="[finalizacion]" displayFolder="" count="0" memberValueDatatype="130" unbalanced="0"/>
    <cacheHierarchy uniqueName="[finalizacion].[Etnia]" caption="Etnia" attribute="1" defaultMemberUniqueName="[finalizacion].[Etnia].[All]" allUniqueName="[finalizacion].[Etnia].[All]" dimensionUniqueName="[finalizacion]" displayFolder="" count="0" memberValueDatatype="130" unbalanced="0"/>
    <cacheHierarchy uniqueName="[finalizacion].[Maximo alcanzado]" caption="Maximo alcanzado" attribute="1" defaultMemberUniqueName="[finalizacion].[Maximo alcanzado].[All]" allUniqueName="[finalizacion].[Maximo alcanzado].[All]" dimensionUniqueName="[finalizacion]" displayFolder="" count="0" memberValueDatatype="5" unbalanced="0"/>
    <cacheHierarchy uniqueName="[finalizacion].[Estatus maximo]" caption="Estatus maximo" attribute="1" defaultMemberUniqueName="[finalizacion].[Estatus maximo].[All]" allUniqueName="[finalizacion].[Estatus maximo].[All]" dimensionUniqueName="[finalizacion]" displayFolder="" count="0" memberValueDatatype="130" unbalanced="0"/>
    <cacheHierarchy uniqueName="[finalizacion].[Cursos en curso]" caption="Cursos en curso" attribute="1" defaultMemberUniqueName="[finalizacion].[Cursos en curso].[All]" allUniqueName="[finalizacion].[Cursos en curso].[All]" dimensionUniqueName="[finalizacion]" displayFolder="" count="0" memberValueDatatype="20" unbalanced="0"/>
    <cacheHierarchy uniqueName="[finalizacion].[Cursos Finalizados]" caption="Cursos Finalizados" attribute="1" defaultMemberUniqueName="[finalizacion].[Cursos Finalizados].[All]" allUniqueName="[finalizacion].[Cursos Finalizados].[All]" dimensionUniqueName="[finalizacion]" displayFolder="" count="0" memberValueDatatype="20" unbalanced="0"/>
    <cacheHierarchy uniqueName="[finalizacion].[Edad para GMW]" caption="Edad para GMW" attribute="1" defaultMemberUniqueName="[finalizacion].[Edad para GMW].[All]" allUniqueName="[finalizacion].[Edad para GMW].[All]" dimensionUniqueName="[finalizacion]" displayFolder="" count="0" memberValueDatatype="130" unbalanced="0"/>
    <cacheHierarchy uniqueName="[finalizacion].[Ajuste]" caption="Ajuste" attribute="1" defaultMemberUniqueName="[finalizacion].[Ajuste].[All]" allUniqueName="[finalizacion].[Ajuste].[All]" dimensionUniqueName="[finalizacion]" displayFolder="" count="0" memberValueDatatype="20" unbalanced="0"/>
    <cacheHierarchy uniqueName="[Tabla7].[No]" caption="No" attribute="1" defaultMemberUniqueName="[Tabla7].[No].[All]" allUniqueName="[Tabla7].[No].[All]" dimensionUniqueName="[Tabla7]" displayFolder="" count="0" memberValueDatatype="130" unbalanced="0"/>
    <cacheHierarchy uniqueName="[Tabla7].[Calificación]" caption="Calificación" attribute="1" defaultMemberUniqueName="[Tabla7].[Calificación].[All]" allUniqueName="[Tabla7].[Calificación].[All]" dimensionUniqueName="[Tabla7]" displayFolder="" count="2" memberValueDatatype="130" unbalanced="0">
      <fieldsUsage count="2">
        <fieldUsage x="-1"/>
        <fieldUsage x="1"/>
      </fieldsUsage>
    </cacheHierarchy>
    <cacheHierarchy uniqueName="[Tabla7].[Comentarios]" caption="Comentarios" attribute="1" defaultMemberUniqueName="[Tabla7].[Comentarios].[All]" allUniqueName="[Tabla7].[Comentarios].[All]" dimensionUniqueName="[Tabla7]" displayFolder="" count="0" memberValueDatatype="130" unbalanced="0"/>
    <cacheHierarchy uniqueName="[Tabla7].[Curso]" caption="Curso" attribute="1" defaultMemberUniqueName="[Tabla7].[Curso].[All]" allUniqueName="[Tabla7].[Curso].[All]" dimensionUniqueName="[Tabla7]" displayFolder="" count="0" memberValueDatatype="20" unbalanced="0"/>
    <cacheHierarchy uniqueName="[Measures].[__XL_Count finalizacion]" caption="__XL_Count finalizacion" measure="1" displayFolder="" measureGroup="finalizacion" count="0" hidden="1"/>
    <cacheHierarchy uniqueName="[Measures].[__XL_Count Tabla7]" caption="__XL_Count Tabla7" measure="1" displayFolder="" measureGroup="Tabla7" count="0" hidden="1"/>
    <cacheHierarchy uniqueName="[Measures].[__XL_Count calificaciones]" caption="__XL_Count calificaciones" measure="1" displayFolder="" measureGroup="calificaciones" count="0" hidden="1"/>
    <cacheHierarchy uniqueName="[Measures].[__No measures defined]" caption="__No measures defined" measure="1" displayFolder="" count="0" hidden="1"/>
    <cacheHierarchy uniqueName="[Measures].[Suma de Avance]" caption="Suma de Avance" measure="1" displayFolder="" measureGroup="finalizacion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Recuento de Nombre]" caption="Recuento de Nombre" measure="1" displayFolder="" measureGroup="finalizacion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Avance Curso 1]" caption="Suma de Avance Curso 1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Suma de Avance Curso 2]" caption="Suma de Avance Curso 2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2"/>
        </ext>
      </extLst>
    </cacheHierarchy>
    <cacheHierarchy uniqueName="[Measures].[Suma de Avance Curso 3]" caption="Suma de Avance Curso 3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4"/>
        </ext>
      </extLst>
    </cacheHierarchy>
    <cacheHierarchy uniqueName="[Measures].[Suma de Avance Curso 5]" caption="Suma de Avance Curso 5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8"/>
        </ext>
      </extLst>
    </cacheHierarchy>
    <cacheHierarchy uniqueName="[Measures].[Suma de Avance Curso 4]" caption="Suma de Avance Curso 4" measure="1" displayFolder="" measureGroup="finalizacion" count="0" hidden="1">
      <extLst>
        <ext xmlns:x15="http://schemas.microsoft.com/office/spreadsheetml/2010/11/main" uri="{B97F6D7D-B522-45F9-BDA1-12C45D357490}">
          <x15:cacheHierarchy aggregatedColumn="136"/>
        </ext>
      </extLst>
    </cacheHierarchy>
    <cacheHierarchy uniqueName="[Measures].[Recuento de Calificación]" caption="Recuento de Calificación" measure="1" displayFolder="" measureGroup="Tabla7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56"/>
        </ext>
      </extLst>
    </cacheHierarchy>
    <cacheHierarchy uniqueName="[Measures].[Count of Cuestionario:Ahorro - 2: Evaluación inicial (Real)]" caption="Count of Cuestionario:Ahorro - 2: Evaluación inicial (Real)" measure="1" displayFolder="" measureGroup="calificaciones" count="0" hidden="1"/>
    <cacheHierarchy uniqueName="[Measures].[Recuento de Inicial 1]" caption="Recuent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icial 1]" caption="Suma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Final 1]" caption="Suma de Fin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Inicial 2]" caption="Suma de Inici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Final 2]" caption="Suma de Final 2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icial 3]" caption="Suma de Inici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Final 3]" caption="Suma de Final 3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Inicial 4]" caption="Suma de Inici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a de Final 4]" caption="Suma de Final 4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Inicial 5]" caption="Suma de Inici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de Final 5]" caption="Suma de Final 5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Inicial 1]" caption="Promedio de Inicial 1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 Inicial]" caption="Suma de Total Inici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a de Avance Curso 6]" caption="Suma de Avance Curso 6" measure="1" displayFolder="" measureGroup="finalizacion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a de Inicial 6]" caption="Suma de Inici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a de Final 6]" caption="Suma de Final 6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Recuento de Total del curso (Real)]" caption="Recuento de Total del curso (Real)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Total Final]" caption="Suma de Total Final" measure="1" displayFolder="" measureGroup="calificacion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Cédula]" caption="Recuento de Cédula" measure="1" displayFolder="" measureGroup="finalizacion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4">
    <dimension name="calificaciones" uniqueName="[calificaciones]" caption="calificaciones"/>
    <dimension name="finalizacion" uniqueName="[finalizacion]" caption="finalizacion"/>
    <dimension measure="1" name="Measures" uniqueName="[Measures]" caption="Measures"/>
    <dimension name="Tabla7" uniqueName="[Tabla7]" caption="Tabla7"/>
  </dimensions>
  <measureGroups count="3">
    <measureGroup name="calificaciones" caption="calificaciones"/>
    <measureGroup name="finalizacion" caption="finalizacion"/>
    <measureGroup name="Tabla7" caption="Tabla7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pivotCacheId="58698825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pivotTable1.xml><?xml version="1.0" encoding="utf-8"?>
<pivotTableDefinition xmlns="http://schemas.openxmlformats.org/spreadsheetml/2006/main" name="PivotChartTable3" cacheId="79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6" indent="0" outline="1" outlineData="1" multipleFieldFilters="0" chartFormat="1">
  <location ref="A1:B7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Recuento de Calificación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9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15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6" columnCount="1" cacheId="586988257">
        <x15:pivotRow count="1">
          <x15:c>
            <x15:v>1</x15:v>
          </x15:c>
        </x15:pivotRow>
        <x15:pivotRow count="1">
          <x15:c>
            <x15:v>2</x15:v>
          </x15:c>
        </x15:pivotRow>
        <x15:pivotRow count="1">
          <x15:c>
            <x15:v>4</x15:v>
          </x15:c>
        </x15:pivotRow>
        <x15:pivotRow count="1">
          <x15:c>
            <x15:v>12</x15:v>
          </x15:c>
        </x15:pivotRow>
        <x15:pivotRow count="1">
          <x15:c>
            <x15:v>229</x15:v>
          </x15:c>
        </x15:pivotRow>
        <x15:pivotRow count="1">
          <x15:c>
            <x15:v>248</x15:v>
          </x15:c>
        </x15:pivotRow>
      </x15:pivotTableData>
    </ext>
    <ext xmlns:x15="http://schemas.microsoft.com/office/spreadsheetml/2010/11/main" uri="{E67621CE-5B39-4880-91FE-76760E9C1902}">
      <x15:pivotTableUISettings sourceDataName="evaluacion1">
        <x15:activeTabTopLevelEntity name="[Tabla7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COSEDE" cacheId="2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AY20:BA23" firstHeaderRow="0" firstDataRow="1" firstDataCol="1"/>
  <pivotFields count="5">
    <pivotField dataField="1" compact="0" outline="0" subtotalTop="0" showAll="0" defaultSubtotal="0"/>
    <pivotField axis="axisRow" compact="0" allDrilled="1" outline="0" subtotalTop="0" showAll="0" dataSourceSort="1" defaultAttributeDrillState="1">
      <items count="3">
        <item x="0"/>
        <item x="1"/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cipantes" fld="0" subtotal="count" baseField="0" baseItem="0"/>
    <dataField name="Porcentaje" fld="4" subtotal="count" showDataAs="percentOfTotal" baseField="0" baseItem="0" numFmtId="10">
      <extLst>
        <ext xmlns:x14="http://schemas.microsoft.com/office/spreadsheetml/2009/9/main" uri="{E15A36E0-9728-4e99-A89B-3F7291B0FE68}">
          <x14:dataField sourceField="0" uniqueName="[__Xl2].[Measures].[Recuento de Nombre]"/>
        </ext>
      </extLst>
    </dataField>
  </dataFields>
  <formats count="1">
    <format dxfId="7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Porcentaje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10" showRowHeaders="0" showColHeaders="1" showRowStripes="1" showColStripes="0" showLastColumn="1"/>
  <rowHierarchiesUsage count="1">
    <rowHierarchyUsage hierarchyUsage="11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name="escolaridad-global" cacheId="6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U6:Y26" firstHeaderRow="0" firstDataRow="1" firstDataCol="2" rowPageCount="1" colPageCount="1"/>
  <pivotFields count="8">
    <pivotField axis="axisRow" compact="0" allDrilled="1" outline="0" subtotalTop="0" showAll="0" defaultAttributeDrillState="1">
      <items count="4">
        <item x="2"/>
        <item x="0"/>
        <item x="1"/>
        <item t="default"/>
      </items>
    </pivotField>
    <pivotField dataField="1" compact="0" outline="0" subtotalTop="0" showAll="0" defaultSubtotal="0"/>
    <pivotField name="Instrucción" axis="axisRow" compact="0" allDrilled="1" outline="0" subtotalTop="0" showAll="0" defaultAttributeDrillState="1">
      <items count="7">
        <item x="1"/>
        <item x="3"/>
        <item x="0"/>
        <item x="4"/>
        <item x="5"/>
        <item x="2"/>
        <item t="default"/>
      </items>
    </pivotField>
    <pivotField name="Sexo" axis="axisPage" compact="0" allDrilled="1" outline="0" subtotalTop="0" showAll="0" dataSourceSort="1" defaultAttributeDrillState="1">
      <items count="1">
        <item t="default"/>
      </items>
    </pivotField>
    <pivotField dataField="1" compact="0" outline="0" subtotalTop="0" showAll="0"/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2"/>
    <field x="0"/>
  </rowFields>
  <rowItems count="20">
    <i>
      <x/>
      <x/>
    </i>
    <i r="1">
      <x v="1"/>
    </i>
    <i t="default">
      <x/>
    </i>
    <i>
      <x v="1"/>
      <x v="1"/>
    </i>
    <i r="1">
      <x v="2"/>
    </i>
    <i t="default">
      <x v="1"/>
    </i>
    <i>
      <x v="2"/>
      <x v="1"/>
    </i>
    <i r="1">
      <x v="2"/>
    </i>
    <i t="default">
      <x v="2"/>
    </i>
    <i>
      <x v="3"/>
      <x/>
    </i>
    <i r="1">
      <x v="1"/>
    </i>
    <i r="1">
      <x v="2"/>
    </i>
    <i t="default">
      <x v="3"/>
    </i>
    <i>
      <x v="4"/>
      <x/>
    </i>
    <i r="1">
      <x v="1"/>
    </i>
    <i r="1">
      <x v="2"/>
    </i>
    <i t="default">
      <x v="4"/>
    </i>
    <i>
      <x v="5"/>
      <x v="1"/>
    </i>
    <i t="default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3" hier="142" name="[finalizacion].[Género].[All]" cap="All"/>
  </pageFields>
  <dataFields count="3">
    <dataField name="Participantes" fld="1" subtotal="count" baseField="0" baseItem="0"/>
    <dataField name="% del Grupo" fld="4" subtotal="count" baseField="0" baseItem="1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7" subtotal="count" showDataAs="percentOfTotal" baseField="0" baseItem="1" numFmtId="10">
      <extLst>
        <ext xmlns:x14="http://schemas.microsoft.com/office/spreadsheetml/2009/9/main" uri="{E15A36E0-9728-4e99-A89B-3F7291B0FE68}">
          <x14:dataField sourceField="1" uniqueName="[__Xl2].[Measures].[Recuento de Nombre]"/>
        </ext>
      </extLst>
    </dataField>
  </dataFields>
  <formats count="1">
    <format dxfId="7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3"/>
    <rowHierarchyUsage hierarchyUsage="1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.xml><?xml version="1.0" encoding="utf-8"?>
<pivotTableDefinition xmlns="http://schemas.openxmlformats.org/spreadsheetml/2006/main" name="etnia-global" cacheId="8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AM6:AQ22" firstHeaderRow="0" firstDataRow="1" firstDataCol="2" rowPageCount="1" colPageCount="1"/>
  <pivotFields count="9">
    <pivotField axis="axisRow" compact="0" allDrilled="1" outline="0" subtotalTop="0" showAll="0" defaultAttributeDrillState="1">
      <items count="4">
        <item x="2"/>
        <item x="0"/>
        <item x="1"/>
        <item t="default"/>
      </items>
    </pivotField>
    <pivotField dataField="1" compact="0" outline="0" subtotalTop="0" showAll="0" defaultSubtotal="0"/>
    <pivotField name="Rango de Edad" compact="0" allDrilled="1" outline="0" subtotalTop="0" showAll="0" defaultAttributeDrillState="1">
      <items count="8">
        <item x="6"/>
        <item x="5"/>
        <item x="0"/>
        <item x="1"/>
        <item x="2"/>
        <item x="3"/>
        <item x="4"/>
        <item t="default"/>
      </items>
    </pivotField>
    <pivotField dataField="1" compact="0" outline="0" subtotalTop="0" showAll="0"/>
    <pivotField name="Sexo" axis="axisPage" compact="0" allDrilled="1" outline="0" subtotalTop="0" showAll="0" dataSourceSort="1" defaultAttributeDrillState="1">
      <items count="1">
        <item t="default"/>
      </items>
    </pivotField>
    <pivotField axis="axisRow" compact="0" allDrilled="1" outline="0" subtotalTop="0" showAll="0" dataSourceSort="1" defaultAttributeDrillState="1">
      <items count="7">
        <item x="0"/>
        <item x="1"/>
        <item x="2"/>
        <item x="3"/>
        <item x="4"/>
        <item x="5"/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5"/>
    <field x="0"/>
  </rowFields>
  <rowItems count="16">
    <i>
      <x/>
      <x v="1"/>
    </i>
    <i t="default">
      <x/>
    </i>
    <i>
      <x v="1"/>
      <x v="2"/>
    </i>
    <i t="default">
      <x v="1"/>
    </i>
    <i>
      <x v="2"/>
      <x/>
    </i>
    <i r="1">
      <x v="1"/>
    </i>
    <i r="1">
      <x v="2"/>
    </i>
    <i t="default">
      <x v="2"/>
    </i>
    <i>
      <x v="3"/>
      <x v="2"/>
    </i>
    <i t="default">
      <x v="3"/>
    </i>
    <i>
      <x v="4"/>
      <x/>
    </i>
    <i r="1">
      <x v="1"/>
    </i>
    <i t="default">
      <x v="4"/>
    </i>
    <i>
      <x v="5"/>
      <x v="2"/>
    </i>
    <i t="default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142" name="[finalizacion].[Género].[All]" cap="All"/>
  </pageFields>
  <dataFields count="3">
    <dataField name="Participantes" fld="1" subtotal="count" baseField="0" baseItem="0"/>
    <dataField name="% del Grupo" fld="3" subtotal="count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8" subtotal="count" showDataAs="percentOfTotal" baseField="0" baseItem="1" numFmtId="10">
      <extLst>
        <ext xmlns:x14="http://schemas.microsoft.com/office/spreadsheetml/2009/9/main" uri="{E15A36E0-9728-4e99-A89B-3F7291B0FE68}">
          <x14:dataField sourceField="1" uniqueName="[__Xl2].[Measures].[Recuento de Nombre]"/>
        </ext>
      </extLst>
    </dataField>
  </dataFields>
  <formats count="1">
    <format dxfId="7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8"/>
    <rowHierarchyUsage hierarchyUsage="1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5.xml><?xml version="1.0" encoding="utf-8"?>
<pivotTableDefinition xmlns="http://schemas.openxmlformats.org/spreadsheetml/2006/main" name="actividad-global" cacheId="0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AS6:AW32" firstHeaderRow="0" firstDataRow="1" firstDataCol="2" rowPageCount="1" colPageCount="1"/>
  <pivotFields count="9">
    <pivotField axis="axisRow" compact="0" allDrilled="1" outline="0" subtotalTop="0" showAll="0" defaultAttributeDrillState="1">
      <items count="4">
        <item x="2"/>
        <item x="0"/>
        <item x="1"/>
        <item t="default"/>
      </items>
    </pivotField>
    <pivotField dataField="1" compact="0" outline="0" subtotalTop="0" showAll="0" defaultSubtotal="0"/>
    <pivotField name="Rango de Edad" compact="0" allDrilled="1" outline="0" subtotalTop="0" showAll="0" defaultAttributeDrillState="1">
      <items count="8">
        <item x="6"/>
        <item x="5"/>
        <item x="0"/>
        <item x="1"/>
        <item x="2"/>
        <item x="3"/>
        <item x="4"/>
        <item t="default"/>
      </items>
    </pivotField>
    <pivotField dataField="1" compact="0" outline="0" subtotalTop="0" showAll="0"/>
    <pivotField name="Sexo" axis="axisPage" compact="0" allDrilled="1" outline="0" subtotalTop="0" showAll="0" dataSourceSort="1" defaultAttributeDrillState="1">
      <items count="1">
        <item t="default"/>
      </items>
    </pivotField>
    <pivotField axis="axisRow" compact="0" allDrilled="1" outline="0" subtotalTop="0" showAll="0" dataSourceSort="1" defaultAttributeDrillState="1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5"/>
    <field x="0"/>
  </rowFields>
  <rowItems count="26">
    <i>
      <x/>
      <x v="1"/>
    </i>
    <i r="1">
      <x v="2"/>
    </i>
    <i t="default">
      <x/>
    </i>
    <i>
      <x v="1"/>
      <x v="1"/>
    </i>
    <i r="1">
      <x v="2"/>
    </i>
    <i t="default">
      <x v="1"/>
    </i>
    <i>
      <x v="2"/>
      <x v="1"/>
    </i>
    <i r="1">
      <x v="2"/>
    </i>
    <i t="default">
      <x v="2"/>
    </i>
    <i>
      <x v="3"/>
      <x/>
    </i>
    <i r="1">
      <x v="1"/>
    </i>
    <i r="1">
      <x v="2"/>
    </i>
    <i t="default">
      <x v="3"/>
    </i>
    <i>
      <x v="4"/>
      <x v="1"/>
    </i>
    <i r="1">
      <x v="2"/>
    </i>
    <i t="default">
      <x v="4"/>
    </i>
    <i>
      <x v="5"/>
      <x v="1"/>
    </i>
    <i t="default">
      <x v="5"/>
    </i>
    <i>
      <x v="6"/>
      <x/>
    </i>
    <i r="1">
      <x v="1"/>
    </i>
    <i t="default">
      <x v="6"/>
    </i>
    <i>
      <x v="7"/>
      <x/>
    </i>
    <i r="1">
      <x v="1"/>
    </i>
    <i r="1">
      <x v="2"/>
    </i>
    <i t="default"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142" name="[finalizacion].[Género].[All]" cap="All"/>
  </pageFields>
  <dataFields count="3">
    <dataField name="Participantes" fld="1" subtotal="count" baseField="0" baseItem="0"/>
    <dataField name="% del Grupo" fld="3" subtotal="count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8" subtotal="count" showDataAs="percentOfTotal" baseField="0" baseItem="1" numFmtId="10">
      <extLst>
        <ext xmlns:x14="http://schemas.microsoft.com/office/spreadsheetml/2009/9/main" uri="{E15A36E0-9728-4e99-A89B-3F7291B0FE68}">
          <x14:dataField sourceField="1" uniqueName="[__Xl2].[Measures].[Recuento de Nombre]"/>
        </ext>
      </extLst>
    </dataField>
  </dataFields>
  <formats count="1">
    <format dxfId="8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7"/>
    <rowHierarchyUsage hierarchyUsage="1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.xml><?xml version="1.0" encoding="utf-8"?>
<pivotTableDefinition xmlns="http://schemas.openxmlformats.org/spreadsheetml/2006/main" name="Avence-global" cacheId="1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K6:M10" firstHeaderRow="0" firstDataRow="1" firstDataCol="1"/>
  <pivotFields count="5">
    <pivotField name="Estatus" axis="axisRow" compact="0" allDrilled="1" outline="0" subtotalTop="0" showAll="0" defaultAttributeDrillState="1">
      <items count="4">
        <item x="2"/>
        <item x="0"/>
        <item x="1"/>
        <item t="default"/>
      </items>
    </pivotField>
    <pivotField dataField="1" compact="0" outline="0" subtotalTop="0" showAll="0" defaultSubtotal="0"/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cipantes" fld="1" subtotal="count" baseField="0" baseItem="0"/>
    <dataField name="Porcentaje" fld="4" subtotal="count" showDataAs="percentOfTotal" baseField="0" baseItem="0" numFmtId="10">
      <extLst>
        <ext xmlns:x14="http://schemas.microsoft.com/office/spreadsheetml/2009/9/main" uri="{E15A36E0-9728-4e99-A89B-3F7291B0FE68}">
          <x14:dataField sourceField="1" uniqueName="[__Xl2].[Measures].[Recuento de Nombre]"/>
        </ext>
      </extLst>
    </dataField>
  </dataFields>
  <formats count="1">
    <format dxfId="8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Porcentaje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1">
    <rowHierarchyUsage hierarchyUsage="1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7.xml><?xml version="1.0" encoding="utf-8"?>
<pivotTableDefinition xmlns="http://schemas.openxmlformats.org/spreadsheetml/2006/main" name="provincia-global" cacheId="4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AG6:AK18" firstHeaderRow="0" firstDataRow="1" firstDataCol="2" rowPageCount="1" colPageCount="1"/>
  <pivotFields count="9">
    <pivotField axis="axisRow" compact="0" allDrilled="1" outline="0" subtotalTop="0" showAll="0" defaultAttributeDrillState="1">
      <items count="4">
        <item x="1"/>
        <item x="0"/>
        <item x="2"/>
        <item t="default"/>
      </items>
    </pivotField>
    <pivotField dataField="1" compact="0" outline="0" subtotalTop="0" showAll="0" defaultSubtotal="0"/>
    <pivotField name="Rango de Edad" compact="0" allDrilled="1" outline="0" subtotalTop="0" showAll="0" defaultAttributeDrillState="1">
      <items count="8">
        <item x="6"/>
        <item x="5"/>
        <item x="0"/>
        <item x="1"/>
        <item x="2"/>
        <item x="3"/>
        <item x="4"/>
        <item t="default"/>
      </items>
    </pivotField>
    <pivotField dataField="1" compact="0" outline="0" subtotalTop="0" showAll="0"/>
    <pivotField axis="axisRow" compact="0" allDrilled="1" outline="0" subtotalTop="0" showAll="0" dataSourceSort="1" defaultAttributeDrillState="1">
      <items count="5">
        <item x="0"/>
        <item x="1"/>
        <item x="2"/>
        <item x="3"/>
        <item t="default"/>
      </items>
    </pivotField>
    <pivotField name="Sexo" axis="axisPage" compact="0" allDrilled="1" outline="0" subtotalTop="0" showAll="0" dataSourceSort="1" defaultAttributeDrillState="1">
      <items count="1"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4"/>
    <field x="0"/>
  </rowFields>
  <rowItems count="12">
    <i>
      <x/>
      <x v="1"/>
    </i>
    <i t="default">
      <x/>
    </i>
    <i>
      <x v="1"/>
      <x/>
    </i>
    <i r="1">
      <x v="1"/>
    </i>
    <i t="default">
      <x v="1"/>
    </i>
    <i>
      <x v="2"/>
      <x/>
    </i>
    <i r="1">
      <x v="1"/>
    </i>
    <i r="1">
      <x v="2"/>
    </i>
    <i t="default">
      <x v="2"/>
    </i>
    <i>
      <x v="3"/>
      <x v="1"/>
    </i>
    <i t="default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hier="142" name="[finalizacion].[Género].[All]" cap="All"/>
  </pageFields>
  <dataFields count="3">
    <dataField name="Participantes" fld="1" subtotal="count" baseField="0" baseItem="0"/>
    <dataField name="% del Grupo" fld="3" subtotal="count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8" subtotal="count" showDataAs="percentOfTotal" baseField="0" baseItem="1" numFmtId="10">
      <extLst>
        <ext xmlns:x14="http://schemas.microsoft.com/office/spreadsheetml/2009/9/main" uri="{E15A36E0-9728-4e99-A89B-3F7291B0FE68}">
          <x14:dataField sourceField="1" uniqueName="[__Xl2].[Measures].[Recuento de Nombre]"/>
        </ext>
      </extLst>
    </dataField>
  </dataFields>
  <formats count="1">
    <format dxfId="8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6"/>
    <rowHierarchyUsage hierarchyUsage="1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name="Finalizacion-global" cacheId="7" applyNumberFormats="0" applyBorderFormats="0" applyFontFormats="0" applyPatternFormats="0" applyAlignmentFormats="0" applyWidthHeightFormats="1" dataCaption="Valores" updatedVersion="8" minRefreshableVersion="3" showDrill="0" enableDrill="0" subtotalHiddenItems="1" rowGrandTotals="0" colGrandTotals="0" itemPrintTitles="1" createdVersion="6" indent="0" compact="0" compactData="0" multipleFieldFilters="0">
  <location ref="C6:I103" firstHeaderRow="1" firstDataRow="1" firstDataCol="6"/>
  <pivotFields count="9">
    <pivotField axis="axisRow" compact="0" allDrilled="1" outline="0" subtotalTop="0" showAll="0" dataSourceSort="1" defaultSubtotal="0" defaultAttributeDrillState="1">
      <items count="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</items>
    </pivotField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compact="0" allDrilled="1" outline="0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axis="axisRow" compact="0" allDrilled="1" outline="0" subtotalTop="0" showAll="0" dataSourceSort="1" defaultSubtotal="0" defaultAttributeDrillState="1">
      <items count="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</items>
    </pivotField>
    <pivotField axis="axisRow" compact="0" allDrilled="1" outline="0" subtotalTop="0" showAll="0" dataSourceSort="1" defaultSubtotal="0" defaultAttributeDrillState="1">
      <items count="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</items>
    </pivotField>
    <pivotField axis="axisRow" compact="0" allDrilled="1" outline="0" subtotalTop="0" showAll="0" dataSourceSort="1" defaultSubtotal="0" defaultAttributeDrillState="1">
      <items count="3">
        <item x="0"/>
        <item x="1"/>
        <item x="2"/>
      </items>
    </pivotField>
    <pivotField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</pivotFields>
  <rowFields count="6">
    <field x="0"/>
    <field x="6"/>
    <field x="3"/>
    <field x="4"/>
    <field x="5"/>
    <field x="2"/>
  </rowFields>
  <rowItems count="97">
    <i>
      <x/>
      <x/>
      <x/>
      <x/>
      <x/>
      <x/>
    </i>
    <i r="1">
      <x v="1"/>
      <x v="1"/>
      <x/>
      <x/>
      <x v="1"/>
    </i>
    <i>
      <x v="1"/>
      <x v="2"/>
      <x v="2"/>
      <x v="1"/>
      <x v="1"/>
      <x/>
    </i>
    <i>
      <x v="2"/>
      <x/>
      <x v="3"/>
      <x v="2"/>
      <x v="2"/>
      <x/>
    </i>
    <i>
      <x v="3"/>
      <x/>
      <x v="4"/>
      <x v="3"/>
      <x v="3"/>
      <x v="2"/>
    </i>
    <i>
      <x v="4"/>
      <x/>
      <x v="5"/>
      <x v="4"/>
      <x v="4"/>
      <x/>
    </i>
    <i>
      <x v="5"/>
      <x/>
      <x v="6"/>
      <x v="5"/>
      <x v="5"/>
      <x v="2"/>
    </i>
    <i>
      <x v="6"/>
      <x/>
      <x v="7"/>
      <x v="6"/>
      <x v="6"/>
      <x v="2"/>
    </i>
    <i>
      <x v="7"/>
      <x v="1"/>
      <x v="8"/>
      <x v="7"/>
      <x v="7"/>
      <x v="1"/>
    </i>
    <i>
      <x v="8"/>
      <x v="1"/>
      <x v="9"/>
      <x v="8"/>
      <x v="8"/>
      <x v="1"/>
    </i>
    <i>
      <x v="9"/>
      <x v="2"/>
      <x v="10"/>
      <x v="9"/>
      <x v="9"/>
      <x/>
    </i>
    <i>
      <x v="10"/>
      <x v="1"/>
      <x v="11"/>
      <x v="10"/>
      <x v="10"/>
      <x v="1"/>
    </i>
    <i>
      <x v="11"/>
      <x v="1"/>
      <x v="12"/>
      <x v="11"/>
      <x v="11"/>
      <x v="1"/>
    </i>
    <i>
      <x v="12"/>
      <x v="2"/>
      <x v="13"/>
      <x v="12"/>
      <x v="12"/>
      <x/>
    </i>
    <i>
      <x v="13"/>
      <x v="1"/>
      <x v="14"/>
      <x v="13"/>
      <x v="13"/>
      <x v="1"/>
    </i>
    <i>
      <x v="14"/>
      <x v="2"/>
      <x v="15"/>
      <x v="14"/>
      <x v="14"/>
      <x/>
    </i>
    <i>
      <x v="15"/>
      <x v="1"/>
      <x v="16"/>
      <x v="15"/>
      <x v="15"/>
      <x v="1"/>
    </i>
    <i>
      <x v="16"/>
      <x v="2"/>
      <x v="17"/>
      <x v="16"/>
      <x v="16"/>
      <x v="2"/>
    </i>
    <i>
      <x v="17"/>
      <x v="1"/>
      <x v="18"/>
      <x v="17"/>
      <x v="17"/>
      <x v="1"/>
    </i>
    <i>
      <x v="18"/>
      <x v="1"/>
      <x v="19"/>
      <x v="18"/>
      <x v="18"/>
      <x v="1"/>
    </i>
    <i>
      <x v="19"/>
      <x/>
      <x v="20"/>
      <x v="19"/>
      <x v="19"/>
      <x/>
    </i>
    <i>
      <x v="20"/>
      <x/>
      <x v="21"/>
      <x v="20"/>
      <x v="20"/>
      <x/>
    </i>
    <i>
      <x v="21"/>
      <x v="1"/>
      <x v="22"/>
      <x v="21"/>
      <x v="21"/>
      <x v="1"/>
    </i>
    <i>
      <x v="22"/>
      <x/>
      <x v="23"/>
      <x v="22"/>
      <x v="22"/>
      <x v="2"/>
    </i>
    <i>
      <x v="23"/>
      <x/>
      <x v="24"/>
      <x v="23"/>
      <x v="23"/>
      <x v="1"/>
    </i>
    <i>
      <x v="24"/>
      <x v="2"/>
      <x v="25"/>
      <x v="24"/>
      <x v="24"/>
      <x v="2"/>
    </i>
    <i>
      <x v="25"/>
      <x v="2"/>
      <x v="26"/>
      <x v="25"/>
      <x v="25"/>
      <x/>
    </i>
    <i>
      <x v="26"/>
      <x v="1"/>
      <x v="27"/>
      <x v="26"/>
      <x v="26"/>
      <x v="1"/>
    </i>
    <i>
      <x v="27"/>
      <x/>
      <x v="28"/>
      <x v="27"/>
      <x v="27"/>
      <x/>
    </i>
    <i>
      <x v="28"/>
      <x v="1"/>
      <x v="29"/>
      <x v="28"/>
      <x v="28"/>
      <x v="2"/>
    </i>
    <i>
      <x v="29"/>
      <x/>
      <x v="30"/>
      <x v="29"/>
      <x v="29"/>
      <x/>
    </i>
    <i>
      <x v="30"/>
      <x v="1"/>
      <x v="31"/>
      <x v="30"/>
      <x v="30"/>
      <x v="1"/>
    </i>
    <i>
      <x v="31"/>
      <x/>
      <x v="32"/>
      <x v="31"/>
      <x v="31"/>
      <x/>
    </i>
    <i>
      <x v="32"/>
      <x v="2"/>
      <x v="33"/>
      <x v="32"/>
      <x v="32"/>
      <x/>
    </i>
    <i>
      <x v="33"/>
      <x v="2"/>
      <x v="34"/>
      <x v="33"/>
      <x v="33"/>
      <x/>
    </i>
    <i>
      <x v="34"/>
      <x/>
      <x v="35"/>
      <x v="34"/>
      <x v="34"/>
      <x v="2"/>
    </i>
    <i>
      <x v="35"/>
      <x v="2"/>
      <x v="36"/>
      <x v="35"/>
      <x v="35"/>
      <x/>
    </i>
    <i>
      <x v="36"/>
      <x/>
      <x v="37"/>
      <x v="36"/>
      <x v="36"/>
      <x/>
    </i>
    <i>
      <x v="37"/>
      <x v="2"/>
      <x v="38"/>
      <x v="37"/>
      <x v="37"/>
      <x/>
    </i>
    <i>
      <x v="38"/>
      <x/>
      <x v="39"/>
      <x v="38"/>
      <x v="38"/>
      <x/>
    </i>
    <i>
      <x v="39"/>
      <x v="1"/>
      <x v="40"/>
      <x v="39"/>
      <x v="39"/>
      <x v="1"/>
    </i>
    <i>
      <x v="40"/>
      <x/>
      <x v="41"/>
      <x v="40"/>
      <x v="40"/>
      <x/>
    </i>
    <i>
      <x v="41"/>
      <x v="2"/>
      <x v="42"/>
      <x v="41"/>
      <x v="41"/>
      <x v="2"/>
    </i>
    <i>
      <x v="42"/>
      <x/>
      <x v="43"/>
      <x v="42"/>
      <x v="42"/>
      <x v="2"/>
    </i>
    <i>
      <x v="43"/>
      <x/>
      <x v="44"/>
      <x v="43"/>
      <x v="43"/>
      <x v="2"/>
    </i>
    <i r="1">
      <x v="2"/>
      <x v="45"/>
      <x v="43"/>
      <x v="44"/>
      <x/>
    </i>
    <i>
      <x v="44"/>
      <x v="2"/>
      <x v="46"/>
      <x v="44"/>
      <x v="45"/>
      <x v="1"/>
    </i>
    <i>
      <x v="45"/>
      <x v="2"/>
      <x v="47"/>
      <x v="45"/>
      <x v="46"/>
      <x/>
    </i>
    <i>
      <x v="46"/>
      <x v="2"/>
      <x v="48"/>
      <x v="46"/>
      <x v="47"/>
      <x/>
    </i>
    <i>
      <x v="47"/>
      <x/>
      <x v="49"/>
      <x v="47"/>
      <x v="48"/>
      <x/>
    </i>
    <i>
      <x v="48"/>
      <x v="2"/>
      <x v="50"/>
      <x v="48"/>
      <x v="49"/>
      <x/>
    </i>
    <i>
      <x v="49"/>
      <x v="1"/>
      <x v="51"/>
      <x v="49"/>
      <x v="50"/>
      <x v="1"/>
    </i>
    <i>
      <x v="50"/>
      <x/>
      <x v="52"/>
      <x v="50"/>
      <x v="51"/>
      <x/>
    </i>
    <i>
      <x v="51"/>
      <x/>
      <x v="53"/>
      <x v="51"/>
      <x v="52"/>
      <x v="2"/>
    </i>
    <i>
      <x v="52"/>
      <x/>
      <x v="54"/>
      <x v="52"/>
      <x v="53"/>
      <x/>
    </i>
    <i>
      <x v="53"/>
      <x v="2"/>
      <x v="55"/>
      <x v="53"/>
      <x v="54"/>
      <x/>
    </i>
    <i>
      <x v="54"/>
      <x v="1"/>
      <x v="56"/>
      <x v="54"/>
      <x v="55"/>
      <x v="1"/>
    </i>
    <i>
      <x v="55"/>
      <x v="1"/>
      <x v="57"/>
      <x v="55"/>
      <x v="56"/>
      <x v="1"/>
    </i>
    <i>
      <x v="56"/>
      <x v="1"/>
      <x v="58"/>
      <x v="56"/>
      <x v="57"/>
      <x v="1"/>
    </i>
    <i>
      <x v="57"/>
      <x v="1"/>
      <x v="59"/>
      <x v="57"/>
      <x v="58"/>
      <x v="1"/>
    </i>
    <i>
      <x v="58"/>
      <x v="1"/>
      <x v="60"/>
      <x v="58"/>
      <x v="59"/>
      <x v="1"/>
    </i>
    <i>
      <x v="59"/>
      <x v="1"/>
      <x v="61"/>
      <x v="59"/>
      <x v="60"/>
      <x v="1"/>
    </i>
    <i>
      <x v="60"/>
      <x v="1"/>
      <x v="62"/>
      <x v="60"/>
      <x v="61"/>
      <x v="1"/>
    </i>
    <i>
      <x v="61"/>
      <x/>
      <x v="63"/>
      <x v="61"/>
      <x v="62"/>
      <x/>
    </i>
    <i>
      <x v="62"/>
      <x v="2"/>
      <x v="64"/>
      <x v="62"/>
      <x v="63"/>
      <x/>
    </i>
    <i>
      <x v="63"/>
      <x v="1"/>
      <x v="65"/>
      <x v="63"/>
      <x v="64"/>
      <x v="1"/>
    </i>
    <i>
      <x v="64"/>
      <x v="1"/>
      <x v="66"/>
      <x v="64"/>
      <x v="65"/>
      <x v="1"/>
    </i>
    <i>
      <x v="65"/>
      <x v="1"/>
      <x v="67"/>
      <x v="65"/>
      <x v="66"/>
      <x v="1"/>
    </i>
    <i>
      <x v="66"/>
      <x v="1"/>
      <x v="68"/>
      <x v="66"/>
      <x v="67"/>
      <x v="1"/>
    </i>
    <i>
      <x v="67"/>
      <x/>
      <x v="69"/>
      <x v="67"/>
      <x v="68"/>
      <x/>
    </i>
    <i>
      <x v="68"/>
      <x v="1"/>
      <x v="70"/>
      <x v="68"/>
      <x v="69"/>
      <x v="1"/>
    </i>
    <i>
      <x v="69"/>
      <x/>
      <x v="71"/>
      <x v="69"/>
      <x v="70"/>
      <x/>
    </i>
    <i>
      <x v="70"/>
      <x/>
      <x v="72"/>
      <x v="70"/>
      <x v="71"/>
      <x/>
    </i>
    <i>
      <x v="71"/>
      <x v="1"/>
      <x v="73"/>
      <x v="71"/>
      <x v="72"/>
      <x v="1"/>
    </i>
    <i>
      <x v="72"/>
      <x v="1"/>
      <x v="74"/>
      <x v="72"/>
      <x v="73"/>
      <x v="1"/>
    </i>
    <i>
      <x v="73"/>
      <x v="1"/>
      <x v="75"/>
      <x v="73"/>
      <x v="74"/>
      <x v="1"/>
    </i>
    <i>
      <x v="74"/>
      <x/>
      <x v="76"/>
      <x v="74"/>
      <x v="75"/>
      <x/>
    </i>
    <i>
      <x v="75"/>
      <x/>
      <x v="77"/>
      <x v="75"/>
      <x v="76"/>
      <x/>
    </i>
    <i>
      <x v="76"/>
      <x/>
      <x v="78"/>
      <x v="76"/>
      <x v="77"/>
      <x v="2"/>
    </i>
    <i>
      <x v="77"/>
      <x/>
      <x v="79"/>
      <x v="77"/>
      <x v="78"/>
      <x v="2"/>
    </i>
    <i>
      <x v="78"/>
      <x v="2"/>
      <x v="80"/>
      <x v="78"/>
      <x v="79"/>
      <x/>
    </i>
    <i>
      <x v="79"/>
      <x/>
      <x v="81"/>
      <x v="79"/>
      <x v="80"/>
      <x/>
    </i>
    <i>
      <x v="80"/>
      <x v="1"/>
      <x v="82"/>
      <x v="80"/>
      <x v="81"/>
      <x v="1"/>
    </i>
    <i>
      <x v="81"/>
      <x v="1"/>
      <x v="83"/>
      <x v="81"/>
      <x v="82"/>
      <x v="1"/>
    </i>
    <i>
      <x v="82"/>
      <x v="1"/>
      <x v="84"/>
      <x v="82"/>
      <x v="83"/>
      <x v="1"/>
    </i>
    <i>
      <x v="83"/>
      <x/>
      <x v="85"/>
      <x v="83"/>
      <x v="84"/>
      <x v="2"/>
    </i>
    <i>
      <x v="84"/>
      <x v="1"/>
      <x v="86"/>
      <x v="84"/>
      <x v="85"/>
      <x v="1"/>
    </i>
    <i>
      <x v="85"/>
      <x v="1"/>
      <x v="87"/>
      <x v="85"/>
      <x v="86"/>
      <x v="1"/>
    </i>
    <i>
      <x v="86"/>
      <x v="1"/>
      <x v="88"/>
      <x v="86"/>
      <x v="87"/>
      <x v="1"/>
    </i>
    <i>
      <x v="87"/>
      <x v="1"/>
      <x v="89"/>
      <x v="87"/>
      <x v="88"/>
      <x v="1"/>
    </i>
    <i>
      <x v="88"/>
      <x v="2"/>
      <x v="90"/>
      <x v="88"/>
      <x v="89"/>
      <x v="2"/>
    </i>
    <i>
      <x v="89"/>
      <x v="1"/>
      <x v="91"/>
      <x v="89"/>
      <x v="90"/>
      <x v="1"/>
    </i>
    <i>
      <x v="90"/>
      <x/>
      <x v="92"/>
      <x v="90"/>
      <x v="91"/>
      <x/>
    </i>
    <i>
      <x v="91"/>
      <x v="1"/>
      <x v="93"/>
      <x v="91"/>
      <x v="92"/>
      <x v="1"/>
    </i>
    <i>
      <x v="92"/>
      <x v="1"/>
      <x v="94"/>
      <x v="92"/>
      <x v="93"/>
      <x v="1"/>
    </i>
    <i>
      <x v="93"/>
      <x/>
      <x v="95"/>
      <x v="93"/>
      <x v="94"/>
      <x v="2"/>
    </i>
    <i>
      <x v="94"/>
      <x/>
      <x v="96"/>
      <x v="94"/>
      <x v="95"/>
      <x/>
    </i>
  </rowItems>
  <colItems count="1">
    <i/>
  </colItems>
  <dataFields count="1">
    <dataField name="% de Avance" fld="1" baseField="0" baseItem="0" numFmtId="9"/>
  </dataFields>
  <pivotHierarchies count="19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9" showRowHeaders="0" showColHeaders="1" showRowStripes="1" showColStripes="0" showLastColumn="1"/>
  <rowHierarchiesUsage count="6">
    <rowHierarchyUsage hierarchyUsage="39"/>
    <rowHierarchyUsage hierarchyUsage="142"/>
    <rowHierarchyUsage hierarchyUsage="40"/>
    <rowHierarchyUsage hierarchyUsage="41"/>
    <rowHierarchyUsage hierarchyUsage="42"/>
    <rowHierarchyUsage hierarchyUsage="1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name="edad-global" cacheId="3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AA6:AE20" firstHeaderRow="0" firstDataRow="1" firstDataCol="2" rowPageCount="1" colPageCount="1"/>
  <pivotFields count="8">
    <pivotField axis="axisRow" compact="0" allDrilled="1" outline="0" subtotalTop="0" showAll="0" defaultAttributeDrillState="1">
      <items count="4">
        <item x="2"/>
        <item x="0"/>
        <item x="1"/>
        <item t="default"/>
      </items>
    </pivotField>
    <pivotField dataField="1" compact="0" outline="0" subtotalTop="0" showAll="0" defaultSubtotal="0"/>
    <pivotField name="Rango de Edad" axis="axisRow" compact="0" allDrilled="1" outline="0" subtotalTop="0" showAll="0" defaultAttributeDrillState="1">
      <items count="5">
        <item x="3"/>
        <item x="0"/>
        <item x="1"/>
        <item x="2"/>
        <item t="default"/>
      </items>
    </pivotField>
    <pivotField dataField="1" compact="0" outline="0" subtotalTop="0" showAll="0"/>
    <pivotField name="Sexo" axis="axisPage" compact="0" allDrilled="1" outline="0" subtotalTop="0" showAll="0" dataSourceSort="1" defaultAttributeDrillState="1">
      <items count="1"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2"/>
    <field x="0"/>
  </rowFields>
  <rowItems count="14">
    <i>
      <x/>
      <x/>
    </i>
    <i r="1">
      <x v="1"/>
    </i>
    <i t="default">
      <x/>
    </i>
    <i>
      <x v="1"/>
      <x/>
    </i>
    <i r="1">
      <x v="1"/>
    </i>
    <i r="1">
      <x v="2"/>
    </i>
    <i t="default">
      <x v="1"/>
    </i>
    <i>
      <x v="2"/>
      <x/>
    </i>
    <i r="1">
      <x v="1"/>
    </i>
    <i r="1">
      <x v="2"/>
    </i>
    <i t="default">
      <x v="2"/>
    </i>
    <i>
      <x v="3"/>
      <x v="2"/>
    </i>
    <i t="default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142" name="[finalizacion].[Género].[All]" cap="All"/>
  </pageFields>
  <dataFields count="3">
    <dataField name="Participantes" fld="1" subtotal="count" baseField="0" baseItem="0"/>
    <dataField name="% del Grupo" fld="3" subtotal="count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7" subtotal="count" showDataAs="percentOfTotal" baseField="0" baseItem="1" numFmtId="10">
      <extLst>
        <ext xmlns:x14="http://schemas.microsoft.com/office/spreadsheetml/2009/9/main" uri="{E15A36E0-9728-4e99-A89B-3F7291B0FE68}">
          <x14:dataField sourceField="1" uniqueName="[__Xl2].[Measures].[Recuento de Nombre]"/>
        </ext>
      </extLst>
    </dataField>
  </dataFields>
  <formats count="1">
    <format dxfId="8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4"/>
    <rowHierarchyUsage hierarchyUsage="1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0.xml><?xml version="1.0" encoding="utf-8"?>
<pivotTableDefinition xmlns="http://schemas.openxmlformats.org/spreadsheetml/2006/main" name="genero-global" cacheId="5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O6:S18" firstHeaderRow="0" firstDataRow="1" firstDataCol="2"/>
  <pivotFields count="7">
    <pivotField name="Estatus" axis="axisRow" compact="0" allDrilled="1" outline="0" subtotalTop="0" showAll="0" defaultAttributeDrillState="1">
      <items count="4">
        <item x="2"/>
        <item x="0"/>
        <item x="1"/>
        <item t="default"/>
      </items>
    </pivotField>
    <pivotField name="Sexo" axis="axisRow" compact="0" allDrilled="1" outline="0" subtotalTop="0" showAll="0" dataSourceSort="1" defaultAttributeDrillState="1">
      <items count="4">
        <item x="0"/>
        <item x="1"/>
        <item x="2"/>
        <item t="default"/>
      </items>
    </pivotField>
    <pivotField dataField="1" compact="0" outline="0" subtotalTop="0" showAll="0" defaultSubtotal="0"/>
    <pivotField dataField="1" compact="0" outline="0" subtotalTop="0" showAll="0"/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1"/>
    <field x="0"/>
  </rowFields>
  <rowItems count="12">
    <i>
      <x/>
      <x/>
    </i>
    <i r="1">
      <x v="1"/>
    </i>
    <i r="1">
      <x v="2"/>
    </i>
    <i t="default">
      <x/>
    </i>
    <i>
      <x v="1"/>
      <x/>
    </i>
    <i r="1">
      <x v="1"/>
    </i>
    <i r="1">
      <x v="2"/>
    </i>
    <i t="default">
      <x v="1"/>
    </i>
    <i>
      <x v="2"/>
      <x/>
    </i>
    <i r="1">
      <x v="1"/>
    </i>
    <i t="default"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articipantes" fld="2" subtotal="count" baseField="0" baseItem="0"/>
    <dataField name="% del Grupo" fld="3" subtotal="count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6" subtotal="count" showDataAs="percentOfTotal" baseField="0" baseItem="0" numFmtId="10">
      <extLst>
        <ext xmlns:x14="http://schemas.microsoft.com/office/spreadsheetml/2009/9/main" uri="{E15A36E0-9728-4e99-A89B-3F7291B0FE68}">
          <x14:dataField sourceField="2" uniqueName="[__Xl2].[Measures].[Recuento de Nombre]"/>
        </ext>
      </extLst>
    </dataField>
  </dataFields>
  <formats count="2">
    <format dxfId="85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84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2"/>
    <rowHierarchyUsage hierarchyUsage="1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1.xml><?xml version="1.0" encoding="utf-8"?>
<pivotTableDefinition xmlns="http://schemas.openxmlformats.org/spreadsheetml/2006/main" name="actividad--almenos1" cacheId="12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AK6:AO32" firstHeaderRow="0" firstDataRow="1" firstDataCol="2" rowPageCount="1" colPageCount="1"/>
  <pivotFields count="7">
    <pivotField dataField="1" compact="0" outline="0" subtotalTop="0" showAll="0" defaultSubtotal="0"/>
    <pivotField name="Rango de Edad" compact="0" allDrilled="1" outline="0" subtotalTop="0" showAll="0" defaultAttributeDrillState="1">
      <items count="8">
        <item x="6"/>
        <item x="5"/>
        <item x="0"/>
        <item x="1"/>
        <item x="2"/>
        <item x="3"/>
        <item x="4"/>
        <item t="default"/>
      </items>
    </pivotField>
    <pivotField dataField="1" compact="0" outline="0" subtotalTop="0" showAll="0"/>
    <pivotField name="Sexo" axis="axisPage" compact="0" allDrilled="1" outline="0" subtotalTop="0" showAll="0" dataSourceSort="1" defaultAttributeDrillState="1">
      <items count="1">
        <item t="default"/>
      </items>
    </pivotField>
    <pivotField axis="axisRow" compact="0" allDrilled="1" outline="0" subtotalTop="0" showAll="0" dataSourceSort="1" defaultAttributeDrillState="1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name="Estatus" axis="axisRow" compact="0" allDrilled="1" outline="0" subtotalTop="0" showAll="0" dataSourceSort="1" defaultAttributeDrillState="1">
      <items count="4">
        <item x="0"/>
        <item x="1"/>
        <item x="2"/>
        <item t="default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4"/>
    <field x="5"/>
  </rowFields>
  <rowItems count="26">
    <i>
      <x/>
      <x/>
    </i>
    <i r="1">
      <x v="1"/>
    </i>
    <i t="default">
      <x/>
    </i>
    <i>
      <x v="1"/>
      <x/>
    </i>
    <i r="1">
      <x v="1"/>
    </i>
    <i t="default">
      <x v="1"/>
    </i>
    <i>
      <x v="2"/>
      <x/>
    </i>
    <i r="1">
      <x v="1"/>
    </i>
    <i t="default">
      <x v="2"/>
    </i>
    <i>
      <x v="3"/>
      <x/>
    </i>
    <i r="1">
      <x v="1"/>
    </i>
    <i r="1">
      <x v="2"/>
    </i>
    <i t="default">
      <x v="3"/>
    </i>
    <i>
      <x v="4"/>
      <x/>
    </i>
    <i r="1">
      <x v="1"/>
    </i>
    <i t="default">
      <x v="4"/>
    </i>
    <i>
      <x v="5"/>
      <x/>
    </i>
    <i t="default">
      <x v="5"/>
    </i>
    <i>
      <x v="6"/>
      <x/>
    </i>
    <i r="1">
      <x v="2"/>
    </i>
    <i t="default">
      <x v="6"/>
    </i>
    <i>
      <x v="7"/>
      <x/>
    </i>
    <i r="1">
      <x v="1"/>
    </i>
    <i r="1">
      <x v="2"/>
    </i>
    <i t="default"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3" hier="142" name="[finalizacion].[Género].[All]" cap="All"/>
  </pageFields>
  <dataFields count="3">
    <dataField name="Participantes" fld="0" subtotal="count" baseField="0" baseItem="0"/>
    <dataField name="% del Grupo" fld="2" subtotal="count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6" subtotal="count" showDataAs="percentOfTotal" baseField="0" baseItem="0" numFmtId="10">
      <extLst>
        <ext xmlns:x14="http://schemas.microsoft.com/office/spreadsheetml/2009/9/main" uri="{E15A36E0-9728-4e99-A89B-3F7291B0FE68}">
          <x14:dataField sourceField="0" uniqueName="[__Xl2].[Measures].[Recuento de Nombre]"/>
        </ext>
      </extLst>
    </dataField>
  </dataFields>
  <formats count="1">
    <format dxfId="6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7"/>
    <rowHierarchyUsage hierarchyUsage="15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2.xml><?xml version="1.0" encoding="utf-8"?>
<pivotTableDefinition xmlns="http://schemas.openxmlformats.org/spreadsheetml/2006/main" name="escolaridad--almenos1" cacheId="14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M6:Q25" firstHeaderRow="0" firstDataRow="1" firstDataCol="2" rowPageCount="1" colPageCount="1"/>
  <pivotFields count="6">
    <pivotField dataField="1" compact="0" outline="0" subtotalTop="0" showAll="0" defaultSubtotal="0"/>
    <pivotField name="Instrucción" axis="axisRow" compact="0" allDrilled="1" outline="0" subtotalTop="0" showAll="0" defaultAttributeDrillState="1">
      <items count="7">
        <item x="3"/>
        <item x="0"/>
        <item x="4"/>
        <item x="1"/>
        <item x="2"/>
        <item x="5"/>
        <item t="default"/>
      </items>
    </pivotField>
    <pivotField name="Sexo" axis="axisPage" compact="0" allDrilled="1" outline="0" subtotalTop="0" showAll="0" dataSourceSort="1" defaultAttributeDrillState="1">
      <items count="1">
        <item t="default"/>
      </items>
    </pivotField>
    <pivotField dataField="1" compact="0" outline="0" subtotalTop="0" showAll="0"/>
    <pivotField name="Estatus" axis="axisRow" compact="0" allDrilled="1" outline="0" subtotalTop="0" showAll="0" dataSourceSort="1" defaultAttributeDrillState="1">
      <items count="4">
        <item x="0"/>
        <item x="1"/>
        <item x="2"/>
        <item t="default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1"/>
    <field x="4"/>
  </rowFields>
  <rowItems count="19">
    <i>
      <x/>
      <x v="1"/>
    </i>
    <i r="1">
      <x/>
    </i>
    <i t="default">
      <x/>
    </i>
    <i>
      <x v="1"/>
      <x/>
    </i>
    <i t="default">
      <x v="1"/>
    </i>
    <i>
      <x v="2"/>
      <x v="1"/>
    </i>
    <i r="1">
      <x/>
    </i>
    <i r="1">
      <x v="2"/>
    </i>
    <i t="default">
      <x v="2"/>
    </i>
    <i>
      <x v="3"/>
      <x v="1"/>
    </i>
    <i r="1">
      <x v="2"/>
    </i>
    <i t="default">
      <x v="3"/>
    </i>
    <i>
      <x v="4"/>
      <x v="1"/>
    </i>
    <i t="default">
      <x v="4"/>
    </i>
    <i>
      <x v="5"/>
      <x v="1"/>
    </i>
    <i r="1">
      <x/>
    </i>
    <i r="1">
      <x v="2"/>
    </i>
    <i t="default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142" name="[finalizacion].[Género].[All]" cap="All"/>
  </pageFields>
  <dataFields count="3">
    <dataField name="Participantes" fld="0" subtotal="count" baseField="0" baseItem="0"/>
    <dataField name="% del Grupo" fld="3" subtotal="count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5" subtotal="count" showDataAs="percentOfTotal" baseField="0" baseItem="0" numFmtId="10">
      <extLst>
        <ext xmlns:x14="http://schemas.microsoft.com/office/spreadsheetml/2009/9/main" uri="{E15A36E0-9728-4e99-A89B-3F7291B0FE68}">
          <x14:dataField sourceField="0" uniqueName="[__Xl2].[Measures].[Recuento de Nombre]"/>
        </ext>
      </extLst>
    </dataField>
  </dataFields>
  <formats count="1">
    <format dxfId="7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3"/>
    <rowHierarchyUsage hierarchyUsage="15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3.xml><?xml version="1.0" encoding="utf-8"?>
<pivotTableDefinition xmlns="http://schemas.openxmlformats.org/spreadsheetml/2006/main" name="genero--almenos1" cacheId="11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G6:K18" firstHeaderRow="0" firstDataRow="1" firstDataCol="2"/>
  <pivotFields count="8">
    <pivotField name="Avance" compact="0" allDrilled="1" outline="0" subtotalTop="0" showAll="0" defaultAttributeDrillState="1">
      <items count="4">
        <item x="2"/>
        <item x="0"/>
        <item x="1"/>
        <item t="default"/>
      </items>
    </pivotField>
    <pivotField name="Sexo" axis="axisRow" compact="0" allDrilled="1" outline="0" subtotalTop="0" showAll="0" dataSourceSort="1" defaultAttributeDrillState="1">
      <items count="4">
        <item x="0"/>
        <item x="1"/>
        <item x="2"/>
        <item t="default"/>
      </items>
    </pivotField>
    <pivotField dataField="1" compact="0" outline="0" subtotalTop="0" showAll="0" defaultSubtotal="0"/>
    <pivotField dataField="1" compact="0" outline="0" subtotalTop="0" showAll="0"/>
    <pivotField name="Estatus" axis="axisRow" compact="0" allDrilled="1" outline="0" subtotalTop="0" showAll="0" dataSourceSort="1" defaultAttributeDrillState="1">
      <items count="4">
        <item x="0"/>
        <item x="1"/>
        <item x="2"/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1"/>
    <field x="4"/>
  </rowFields>
  <rowItems count="12">
    <i>
      <x/>
      <x/>
    </i>
    <i r="1">
      <x v="1"/>
    </i>
    <i r="1">
      <x v="2"/>
    </i>
    <i t="default">
      <x/>
    </i>
    <i>
      <x v="1"/>
      <x/>
    </i>
    <i r="1">
      <x v="1"/>
    </i>
    <i r="1">
      <x v="2"/>
    </i>
    <i t="default">
      <x v="1"/>
    </i>
    <i>
      <x v="2"/>
      <x/>
    </i>
    <i r="1">
      <x v="2"/>
    </i>
    <i t="default"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articipantes" fld="2" subtotal="count" baseField="0" baseItem="0"/>
    <dataField name="% del Grupo" fld="3" subtotal="count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7" subtotal="count" showDataAs="percentOfTotal" baseField="0" baseItem="0" numFmtId="10">
      <extLst>
        <ext xmlns:x14="http://schemas.microsoft.com/office/spreadsheetml/2009/9/main" uri="{E15A36E0-9728-4e99-A89B-3F7291B0FE68}">
          <x14:dataField sourceField="2" uniqueName="[__Xl2].[Measures].[Recuento de Nombre]"/>
        </ext>
      </extLst>
    </dataField>
  </dataFields>
  <formats count="2">
    <format dxfId="72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71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2"/>
    <rowHierarchyUsage hierarchyUsage="15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4.xml><?xml version="1.0" encoding="utf-8"?>
<pivotTableDefinition xmlns="http://schemas.openxmlformats.org/spreadsheetml/2006/main" name="Avence-almenos1" cacheId="10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C6:E10" firstHeaderRow="0" firstDataRow="1" firstDataCol="1"/>
  <pivotFields count="5">
    <pivotField name="Avance" compact="0" allDrilled="1" outline="0" subtotalTop="0" showAll="0" defaultAttributeDrillState="1">
      <items count="4">
        <item x="2"/>
        <item x="0"/>
        <item x="1"/>
        <item t="default"/>
      </items>
    </pivotField>
    <pivotField dataField="1" compact="0" outline="0" subtotalTop="0" showAll="0" defaultSubtotal="0"/>
    <pivotField name="Estatus" axis="axisRow" compact="0" allDrilled="1" outline="0" subtotalTop="0" showAll="0" dataSourceSort="1" defaultAttributeDrillState="1">
      <items count="4">
        <item x="0"/>
        <item x="1"/>
        <item x="2"/>
        <item t="default"/>
      </items>
    </pivotField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cipantes" fld="1" subtotal="count" baseField="0" baseItem="0"/>
    <dataField name="Porcentaje" fld="4" subtotal="count" showDataAs="percentOfTotal" baseField="0" baseItem="0" numFmtId="10">
      <extLst>
        <ext xmlns:x14="http://schemas.microsoft.com/office/spreadsheetml/2009/9/main" uri="{E15A36E0-9728-4e99-A89B-3F7291B0FE68}">
          <x14:dataField sourceField="1" uniqueName="[__Xl2].[Measures].[Recuento de Nombre]"/>
        </ext>
      </extLst>
    </dataField>
  </dataFields>
  <formats count="1">
    <format dxfId="7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Porcentaje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1">
    <rowHierarchyUsage hierarchyUsage="15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5.xml><?xml version="1.0" encoding="utf-8"?>
<pivotTableDefinition xmlns="http://schemas.openxmlformats.org/spreadsheetml/2006/main" name="etnia--almenos1" cacheId="15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AE6:AI22" firstHeaderRow="0" firstDataRow="1" firstDataCol="2" rowPageCount="1" colPageCount="1"/>
  <pivotFields count="7">
    <pivotField dataField="1" compact="0" outline="0" subtotalTop="0" showAll="0" defaultSubtotal="0"/>
    <pivotField name="Rango de Edad" compact="0" allDrilled="1" outline="0" subtotalTop="0" showAll="0" defaultAttributeDrillState="1">
      <items count="8">
        <item x="6"/>
        <item x="5"/>
        <item x="0"/>
        <item x="1"/>
        <item x="2"/>
        <item x="3"/>
        <item x="4"/>
        <item t="default"/>
      </items>
    </pivotField>
    <pivotField dataField="1" compact="0" outline="0" subtotalTop="0" showAll="0"/>
    <pivotField name="Sexo" axis="axisPage" compact="0" allDrilled="1" outline="0" subtotalTop="0" showAll="0" dataSourceSort="1" defaultAttributeDrillState="1">
      <items count="1">
        <item t="default"/>
      </items>
    </pivotField>
    <pivotField axis="axisRow" compact="0" allDrilled="1" outline="0" subtotalTop="0" showAll="0" dataSourceSort="1" defaultAttributeDrillState="1">
      <items count="7">
        <item x="0"/>
        <item x="1"/>
        <item x="2"/>
        <item x="3"/>
        <item x="4"/>
        <item x="5"/>
        <item t="default"/>
      </items>
    </pivotField>
    <pivotField name="Estatus" axis="axisRow" compact="0" allDrilled="1" outline="0" subtotalTop="0" showAll="0" dataSourceSort="1" defaultAttributeDrillState="1">
      <items count="4">
        <item x="0"/>
        <item x="1"/>
        <item x="2"/>
        <item t="default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4"/>
    <field x="5"/>
  </rowFields>
  <rowItems count="16">
    <i>
      <x/>
      <x/>
    </i>
    <i t="default">
      <x/>
    </i>
    <i>
      <x v="1"/>
      <x v="1"/>
    </i>
    <i t="default">
      <x v="1"/>
    </i>
    <i>
      <x v="2"/>
      <x/>
    </i>
    <i r="1">
      <x v="1"/>
    </i>
    <i r="1">
      <x v="2"/>
    </i>
    <i t="default">
      <x v="2"/>
    </i>
    <i>
      <x v="3"/>
      <x v="1"/>
    </i>
    <i t="default">
      <x v="3"/>
    </i>
    <i>
      <x v="4"/>
      <x/>
    </i>
    <i r="1">
      <x v="2"/>
    </i>
    <i t="default">
      <x v="4"/>
    </i>
    <i>
      <x v="5"/>
      <x v="1"/>
    </i>
    <i t="default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3" hier="142" name="[finalizacion].[Género].[All]" cap="All"/>
  </pageFields>
  <dataFields count="3">
    <dataField name="Participantes" fld="0" subtotal="count" baseField="0" baseItem="0"/>
    <dataField name="% del Grupo" fld="2" subtotal="count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6" subtotal="count" showDataAs="percentOfTotal" baseField="0" baseItem="0" numFmtId="10">
      <extLst>
        <ext xmlns:x14="http://schemas.microsoft.com/office/spreadsheetml/2009/9/main" uri="{E15A36E0-9728-4e99-A89B-3F7291B0FE68}">
          <x14:dataField sourceField="0" uniqueName="[__Xl2].[Measures].[Recuento de Nombre]"/>
        </ext>
      </extLst>
    </dataField>
  </dataFields>
  <formats count="1">
    <format dxfId="7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8"/>
    <rowHierarchyUsage hierarchyUsage="15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6.xml><?xml version="1.0" encoding="utf-8"?>
<pivotTableDefinition xmlns="http://schemas.openxmlformats.org/spreadsheetml/2006/main" name="provincia--almenos1" cacheId="9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Y6:AC19" firstHeaderRow="0" firstDataRow="1" firstDataCol="2" rowPageCount="1" colPageCount="1"/>
  <pivotFields count="7">
    <pivotField dataField="1" compact="0" outline="0" subtotalTop="0" showAll="0" defaultSubtotal="0"/>
    <pivotField name="Rango de Edad" compact="0" allDrilled="1" outline="0" subtotalTop="0" showAll="0" defaultAttributeDrillState="1">
      <items count="8">
        <item x="6"/>
        <item x="5"/>
        <item x="0"/>
        <item x="1"/>
        <item x="2"/>
        <item x="3"/>
        <item x="4"/>
        <item t="default"/>
      </items>
    </pivotField>
    <pivotField dataField="1" compact="0" outline="0" subtotalTop="0" showAll="0"/>
    <pivotField axis="axisRow" compact="0" allDrilled="1" outline="0" subtotalTop="0" showAll="0" dataSourceSort="1" defaultAttributeDrillState="1">
      <items count="5">
        <item x="0"/>
        <item x="1"/>
        <item x="2"/>
        <item x="3"/>
        <item t="default"/>
      </items>
    </pivotField>
    <pivotField name="Sexo" axis="axisPage" compact="0" allDrilled="1" outline="0" subtotalTop="0" showAll="0" dataSourceSort="1" defaultAttributeDrillState="1">
      <items count="1">
        <item t="default"/>
      </items>
    </pivotField>
    <pivotField name="Estatus" axis="axisRow" compact="0" allDrilled="1" outline="0" subtotalTop="0" showAll="0" dataSourceSort="1" defaultAttributeDrillState="1">
      <items count="4">
        <item x="0"/>
        <item x="1"/>
        <item x="2"/>
        <item t="default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3"/>
    <field x="5"/>
  </rowFields>
  <rowItems count="13">
    <i>
      <x/>
      <x/>
    </i>
    <i t="default">
      <x/>
    </i>
    <i>
      <x v="1"/>
      <x/>
    </i>
    <i r="1">
      <x v="1"/>
    </i>
    <i t="default">
      <x v="1"/>
    </i>
    <i>
      <x v="2"/>
      <x/>
    </i>
    <i r="1">
      <x v="2"/>
    </i>
    <i r="1">
      <x v="1"/>
    </i>
    <i t="default">
      <x v="2"/>
    </i>
    <i>
      <x v="3"/>
      <x/>
    </i>
    <i r="1">
      <x v="2"/>
    </i>
    <i t="default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142" name="[finalizacion].[Género].[All]" cap="All"/>
  </pageFields>
  <dataFields count="3">
    <dataField name="Participantes" fld="0" subtotal="count" baseField="0" baseItem="0"/>
    <dataField name="% del Grupo" fld="2" subtotal="count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6" subtotal="count" showDataAs="percentOfTotal" baseField="0" baseItem="0" numFmtId="10">
      <extLst>
        <ext xmlns:x14="http://schemas.microsoft.com/office/spreadsheetml/2009/9/main" uri="{E15A36E0-9728-4e99-A89B-3F7291B0FE68}">
          <x14:dataField sourceField="0" uniqueName="[__Xl2].[Measures].[Recuento de Nombre]"/>
        </ext>
      </extLst>
    </dataField>
  </dataFields>
  <formats count="1">
    <format dxfId="7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6"/>
    <rowHierarchyUsage hierarchyUsage="15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7.xml><?xml version="1.0" encoding="utf-8"?>
<pivotTableDefinition xmlns="http://schemas.openxmlformats.org/spreadsheetml/2006/main" name="edad--almenos1" cacheId="13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S6:W20" firstHeaderRow="0" firstDataRow="1" firstDataCol="2" rowPageCount="1" colPageCount="1"/>
  <pivotFields count="6">
    <pivotField dataField="1" compact="0" outline="0" subtotalTop="0" showAll="0" defaultSubtotal="0"/>
    <pivotField name="Rango de Edad" axis="axisRow" compact="0" allDrilled="1" outline="0" subtotalTop="0" showAll="0" defaultAttributeDrillState="1">
      <items count="5">
        <item x="0"/>
        <item x="1"/>
        <item x="2"/>
        <item x="3"/>
        <item t="default"/>
      </items>
    </pivotField>
    <pivotField dataField="1" compact="0" outline="0" subtotalTop="0" showAll="0"/>
    <pivotField name="Sexo" axis="axisPage" compact="0" allDrilled="1" outline="0" subtotalTop="0" showAll="0" dataSourceSort="1" defaultAttributeDrillState="1">
      <items count="1">
        <item t="default"/>
      </items>
    </pivotField>
    <pivotField name="Estatus" axis="axisRow" compact="0" allDrilled="1" outline="0" subtotalTop="0" showAll="0" dataSourceSort="1" defaultAttributeDrillState="1">
      <items count="4">
        <item x="0"/>
        <item x="1"/>
        <item x="2"/>
        <item t="default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1"/>
    <field x="4"/>
  </rowFields>
  <rowItems count="14">
    <i>
      <x/>
      <x/>
    </i>
    <i r="1">
      <x v="1"/>
    </i>
    <i r="1">
      <x v="2"/>
    </i>
    <i t="default">
      <x/>
    </i>
    <i>
      <x v="1"/>
      <x/>
    </i>
    <i r="1">
      <x v="1"/>
    </i>
    <i r="1">
      <x v="2"/>
    </i>
    <i t="default">
      <x v="1"/>
    </i>
    <i>
      <x v="2"/>
      <x v="1"/>
    </i>
    <i t="default">
      <x v="2"/>
    </i>
    <i>
      <x v="3"/>
      <x/>
    </i>
    <i r="1">
      <x v="2"/>
    </i>
    <i t="default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3" hier="142" name="[finalizacion].[Género].[All]" cap="All"/>
  </pageFields>
  <dataFields count="3">
    <dataField name="Participantes" fld="0" subtotal="count" baseField="0" baseItem="0"/>
    <dataField name="% del Grupo" fld="2" subtotal="count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5" subtotal="count" showDataAs="percentOfTotal" baseField="0" baseItem="0" numFmtId="10">
      <extLst>
        <ext xmlns:x14="http://schemas.microsoft.com/office/spreadsheetml/2009/9/main" uri="{E15A36E0-9728-4e99-A89B-3F7291B0FE68}">
          <x14:dataField sourceField="0" uniqueName="[__Xl2].[Measures].[Recuento de Nombre]"/>
        </ext>
      </extLst>
    </dataField>
  </dataFields>
  <formats count="1">
    <format dxfId="7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4"/>
    <rowHierarchyUsage hierarchyUsage="15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8.xml><?xml version="1.0" encoding="utf-8"?>
<pivotTableDefinition xmlns="http://schemas.openxmlformats.org/spreadsheetml/2006/main" name="actividad-cursos" cacheId="21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AK6:AO33" firstHeaderRow="0" firstDataRow="1" firstDataCol="2" rowPageCount="1" colPageCount="1"/>
  <pivotFields count="10">
    <pivotField dataField="1" compact="0" outline="0" subtotalTop="0" showAll="0" defaultSubtotal="0"/>
    <pivotField name="Rango de Edad" compact="0" allDrilled="1" outline="0" subtotalTop="0" showAll="0" defaultAttributeDrillState="1">
      <items count="8">
        <item x="6"/>
        <item x="5"/>
        <item x="0"/>
        <item x="1"/>
        <item x="2"/>
        <item x="3"/>
        <item x="4"/>
        <item t="default"/>
      </items>
    </pivotField>
    <pivotField dataField="1" compact="0" outline="0" subtotalTop="0" showAll="0"/>
    <pivotField name="Sexo" axis="axisPage" compact="0" allDrilled="1" outline="0" subtotalTop="0" showAll="0" dataSourceSort="1" defaultAttributeDrillState="1">
      <items count="1">
        <item t="default"/>
      </items>
    </pivotField>
    <pivotField axis="axisRow" compact="0" allDrilled="1" outline="0" subtotalTop="0" showAll="0" dataSourceSort="1" defaultAttributeDrillState="1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name="Estatus" compact="0" allDrilled="1" outline="0" subtotalTop="0" showAll="0" dataSourceSort="1" defaultAttributeDrillState="1">
      <items count="4">
        <item x="0"/>
        <item x="1"/>
        <item x="2"/>
        <item t="default"/>
      </items>
    </pivotField>
    <pivotField axis="axisRow" compact="0" allDrilled="1" outline="0" subtotalTop="0" showAll="0" dataSourceSort="1" defaultAttributeDrillState="1">
      <items count="5">
        <item x="0"/>
        <item x="1"/>
        <item x="2"/>
        <item x="3"/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4"/>
    <field x="6"/>
  </rowFields>
  <rowItems count="27">
    <i>
      <x/>
      <x/>
    </i>
    <i r="1">
      <x v="1"/>
    </i>
    <i t="default">
      <x/>
    </i>
    <i>
      <x v="1"/>
      <x/>
    </i>
    <i r="1">
      <x v="1"/>
    </i>
    <i t="default">
      <x v="1"/>
    </i>
    <i>
      <x v="2"/>
      <x/>
    </i>
    <i r="1">
      <x v="2"/>
    </i>
    <i r="1">
      <x v="1"/>
    </i>
    <i t="default">
      <x v="2"/>
    </i>
    <i>
      <x v="3"/>
      <x/>
    </i>
    <i r="1">
      <x v="3"/>
    </i>
    <i r="1">
      <x v="1"/>
    </i>
    <i t="default">
      <x v="3"/>
    </i>
    <i>
      <x v="4"/>
      <x/>
    </i>
    <i r="1">
      <x v="3"/>
    </i>
    <i r="1">
      <x v="1"/>
    </i>
    <i t="default">
      <x v="4"/>
    </i>
    <i>
      <x v="5"/>
      <x/>
    </i>
    <i t="default">
      <x v="5"/>
    </i>
    <i>
      <x v="6"/>
      <x/>
    </i>
    <i t="default">
      <x v="6"/>
    </i>
    <i>
      <x v="7"/>
      <x/>
    </i>
    <i r="1">
      <x v="3"/>
    </i>
    <i r="1">
      <x v="1"/>
    </i>
    <i t="default"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3" hier="142" name="[finalizacion].[Género].[All]" cap="All"/>
  </pageFields>
  <dataFields count="3">
    <dataField name="Participantes" fld="0" subtotal="count" baseField="0" baseItem="0"/>
    <dataField name="% del Grupo" fld="2" subtotal="count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9" subtotal="count" showDataAs="percentOfTotal" baseField="0" baseItem="0" numFmtId="10">
      <extLst>
        <ext xmlns:x14="http://schemas.microsoft.com/office/spreadsheetml/2009/9/main" uri="{E15A36E0-9728-4e99-A89B-3F7291B0FE68}">
          <x14:dataField sourceField="0" uniqueName="[__Xl2].[Measures].[Recuento de Nombre]"/>
        </ext>
      </extLst>
    </dataField>
  </dataFields>
  <formats count="1">
    <format dxfId="6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7"/>
    <rowHierarchyUsage hierarchyUsage="15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9.xml><?xml version="1.0" encoding="utf-8"?>
<pivotTableDefinition xmlns="http://schemas.openxmlformats.org/spreadsheetml/2006/main" name="etnia-cursos" cacheId="16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AE6:AI22" firstHeaderRow="0" firstDataRow="1" firstDataCol="2" rowPageCount="1" colPageCount="1"/>
  <pivotFields count="10">
    <pivotField dataField="1" compact="0" outline="0" subtotalTop="0" showAll="0" defaultSubtotal="0"/>
    <pivotField name="Rango de Edad" compact="0" allDrilled="1" outline="0" subtotalTop="0" showAll="0" defaultAttributeDrillState="1">
      <items count="8">
        <item x="6"/>
        <item x="5"/>
        <item x="0"/>
        <item x="1"/>
        <item x="2"/>
        <item x="3"/>
        <item x="4"/>
        <item t="default"/>
      </items>
    </pivotField>
    <pivotField dataField="1" compact="0" outline="0" subtotalTop="0" showAll="0"/>
    <pivotField name="Sexo" axis="axisPage" compact="0" allDrilled="1" outline="0" subtotalTop="0" showAll="0" dataSourceSort="1" defaultAttributeDrillState="1">
      <items count="1">
        <item t="default"/>
      </items>
    </pivotField>
    <pivotField axis="axisRow" compact="0" allDrilled="1" outline="0" subtotalTop="0" showAll="0" dataSourceSort="1" defaultAttributeDrillState="1">
      <items count="7">
        <item x="0"/>
        <item x="1"/>
        <item x="2"/>
        <item x="3"/>
        <item x="4"/>
        <item x="5"/>
        <item t="default"/>
      </items>
    </pivotField>
    <pivotField name="Estatus" compact="0" allDrilled="1" outline="0" subtotalTop="0" showAll="0" dataSourceSort="1" defaultAttributeDrillState="1">
      <items count="4">
        <item x="0"/>
        <item x="1"/>
        <item x="2"/>
        <item t="default"/>
      </items>
    </pivotField>
    <pivotField axis="axisRow" compact="0" allDrilled="1" outline="0" subtotalTop="0" showAll="0" dataSourceSort="1" defaultAttributeDrillState="1">
      <items count="5">
        <item x="0"/>
        <item x="1"/>
        <item x="2"/>
        <item x="3"/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4"/>
    <field x="6"/>
  </rowFields>
  <rowItems count="16">
    <i>
      <x/>
      <x/>
    </i>
    <i t="default">
      <x/>
    </i>
    <i>
      <x v="1"/>
      <x v="1"/>
    </i>
    <i t="default">
      <x v="1"/>
    </i>
    <i>
      <x v="2"/>
      <x/>
    </i>
    <i r="1">
      <x v="2"/>
    </i>
    <i r="1">
      <x v="3"/>
    </i>
    <i r="1">
      <x v="1"/>
    </i>
    <i t="default">
      <x v="2"/>
    </i>
    <i>
      <x v="3"/>
      <x v="1"/>
    </i>
    <i t="default">
      <x v="3"/>
    </i>
    <i>
      <x v="4"/>
      <x/>
    </i>
    <i t="default">
      <x v="4"/>
    </i>
    <i>
      <x v="5"/>
      <x v="1"/>
    </i>
    <i t="default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3" hier="142" name="[finalizacion].[Género].[All]" cap="All"/>
  </pageFields>
  <dataFields count="3">
    <dataField name="Participantes" fld="0" subtotal="count" baseField="0" baseItem="0"/>
    <dataField name="% del Grupo" fld="2" subtotal="count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9" subtotal="count" showDataAs="percentOfTotal" baseField="0" baseItem="0" numFmtId="10">
      <extLst>
        <ext xmlns:x14="http://schemas.microsoft.com/office/spreadsheetml/2009/9/main" uri="{E15A36E0-9728-4e99-A89B-3F7291B0FE68}">
          <x14:dataField sourceField="0" uniqueName="[__Xl2].[Measures].[Recuento de Nombre]"/>
        </ext>
      </extLst>
    </dataField>
  </dataFields>
  <formats count="1">
    <format dxfId="6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8"/>
    <rowHierarchyUsage hierarchyUsage="15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0.xml><?xml version="1.0" encoding="utf-8"?>
<pivotTableDefinition xmlns="http://schemas.openxmlformats.org/spreadsheetml/2006/main" name="Avence-cursos" cacheId="22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C6:E11" firstHeaderRow="0" firstDataRow="1" firstDataCol="1"/>
  <pivotFields count="7">
    <pivotField name="Avance" compact="0" allDrilled="1" outline="0" subtotalTop="0" showAll="0" defaultAttributeDrillState="1">
      <items count="4">
        <item x="2"/>
        <item x="0"/>
        <item x="1"/>
        <item t="default"/>
      </items>
    </pivotField>
    <pivotField dataField="1" compact="0" outline="0" subtotalTop="0" showAll="0" defaultSubtotal="0"/>
    <pivotField name="Estatus" compact="0" allDrilled="1" outline="0" subtotalTop="0" showAll="0" dataSourceSort="1" defaultAttributeDrillState="1">
      <items count="4">
        <item x="0"/>
        <item x="1"/>
        <item x="2"/>
        <item t="default"/>
      </items>
    </pivotField>
    <pivotField axis="axisRow" compact="0" allDrilled="1" outline="0" subtotalTop="0" showAll="0" dataSourceSort="1" defaultAttributeDrillState="1">
      <items count="5">
        <item x="0"/>
        <item x="1"/>
        <item x="2"/>
        <item x="3"/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cipantes" fld="1" subtotal="count" baseField="0" baseItem="0"/>
    <dataField name="Porcentaje" fld="6" subtotal="count" showDataAs="percentOfTotal" baseField="0" baseItem="0" numFmtId="10">
      <extLst>
        <ext xmlns:x14="http://schemas.microsoft.com/office/spreadsheetml/2009/9/main" uri="{E15A36E0-9728-4e99-A89B-3F7291B0FE68}">
          <x14:dataField sourceField="1" uniqueName="[__Xl2].[Measures].[Recuento de Nombre]"/>
        </ext>
      </extLst>
    </dataField>
  </dataFields>
  <formats count="1">
    <format dxfId="6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Porcentaje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1">
    <rowHierarchyUsage hierarchyUsage="15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1.xml><?xml version="1.0" encoding="utf-8"?>
<pivotTableDefinition xmlns="http://schemas.openxmlformats.org/spreadsheetml/2006/main" name="escolaridad-cursos" cacheId="19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M6:Q26" firstHeaderRow="0" firstDataRow="1" firstDataCol="2" rowPageCount="1" colPageCount="1"/>
  <pivotFields count="9">
    <pivotField dataField="1" compact="0" outline="0" subtotalTop="0" showAll="0" defaultSubtotal="0"/>
    <pivotField name="Instrucción" axis="axisRow" compact="0" allDrilled="1" outline="0" subtotalTop="0" showAll="0" defaultAttributeDrillState="1">
      <items count="7">
        <item x="1"/>
        <item x="3"/>
        <item x="0"/>
        <item x="4"/>
        <item x="5"/>
        <item x="2"/>
        <item t="default"/>
      </items>
    </pivotField>
    <pivotField name="Sexo" axis="axisPage" compact="0" allDrilled="1" outline="0" subtotalTop="0" showAll="0" dataSourceSort="1" defaultAttributeDrillState="1">
      <items count="1">
        <item t="default"/>
      </items>
    </pivotField>
    <pivotField dataField="1" compact="0" outline="0" subtotalTop="0" showAll="0"/>
    <pivotField name="Estatus" compact="0" allDrilled="1" outline="0" subtotalTop="0" showAll="0" dataSourceSort="1" defaultAttributeDrillState="1">
      <items count="4">
        <item x="0"/>
        <item x="1"/>
        <item x="2"/>
        <item t="default"/>
      </items>
    </pivotField>
    <pivotField axis="axisRow" compact="0" allDrilled="1" outline="0" subtotalTop="0" showAll="0" dataSourceSort="1" defaultAttributeDrillState="1">
      <items count="5">
        <item x="0"/>
        <item x="1"/>
        <item x="2"/>
        <item x="3"/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1"/>
    <field x="5"/>
  </rowFields>
  <rowItems count="20">
    <i>
      <x/>
      <x v="2"/>
    </i>
    <i t="default">
      <x/>
    </i>
    <i>
      <x v="1"/>
      <x v="2"/>
    </i>
    <i r="1">
      <x v="3"/>
    </i>
    <i r="1">
      <x v="1"/>
    </i>
    <i t="default">
      <x v="1"/>
    </i>
    <i>
      <x v="2"/>
      <x/>
    </i>
    <i r="1">
      <x v="1"/>
    </i>
    <i t="default">
      <x v="2"/>
    </i>
    <i>
      <x v="3"/>
      <x v="2"/>
    </i>
    <i r="1">
      <x v="3"/>
    </i>
    <i r="1">
      <x/>
    </i>
    <i r="1">
      <x v="1"/>
    </i>
    <i t="default">
      <x v="3"/>
    </i>
    <i>
      <x v="4"/>
      <x v="2"/>
    </i>
    <i r="1">
      <x v="1"/>
    </i>
    <i t="default">
      <x v="4"/>
    </i>
    <i>
      <x v="5"/>
      <x v="2"/>
    </i>
    <i t="default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142" name="[finalizacion].[Género].[All]" cap="All"/>
  </pageFields>
  <dataFields count="3">
    <dataField name="Participantes" fld="0" subtotal="count" baseField="0" baseItem="0"/>
    <dataField name="% del Grupo" fld="3" subtotal="count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8" subtotal="count" showDataAs="percentOfTotal" baseField="0" baseItem="0" numFmtId="10">
      <extLst>
        <ext xmlns:x14="http://schemas.microsoft.com/office/spreadsheetml/2009/9/main" uri="{E15A36E0-9728-4e99-A89B-3F7291B0FE68}">
          <x14:dataField sourceField="0" uniqueName="[__Xl2].[Measures].[Recuento de Nombre]"/>
        </ext>
      </extLst>
    </dataField>
  </dataFields>
  <formats count="1">
    <format dxfId="6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3"/>
    <rowHierarchyUsage hierarchyUsage="15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2.xml><?xml version="1.0" encoding="utf-8"?>
<pivotTableDefinition xmlns="http://schemas.openxmlformats.org/spreadsheetml/2006/main" name="edad-cursos" cacheId="18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S6:W21" firstHeaderRow="0" firstDataRow="1" firstDataCol="2" rowPageCount="1" colPageCount="1"/>
  <pivotFields count="9">
    <pivotField dataField="1" compact="0" outline="0" subtotalTop="0" showAll="0" defaultSubtotal="0"/>
    <pivotField name="Rango de Edad" axis="axisRow" compact="0" allDrilled="1" outline="0" subtotalTop="0" showAll="0" defaultAttributeDrillState="1">
      <items count="5">
        <item x="3"/>
        <item x="0"/>
        <item x="1"/>
        <item x="2"/>
        <item t="default"/>
      </items>
    </pivotField>
    <pivotField dataField="1" compact="0" outline="0" subtotalTop="0" showAll="0"/>
    <pivotField name="Sexo" axis="axisPage" compact="0" allDrilled="1" outline="0" subtotalTop="0" showAll="0" dataSourceSort="1" defaultAttributeDrillState="1">
      <items count="1">
        <item t="default"/>
      </items>
    </pivotField>
    <pivotField name="Estatus" compact="0" allDrilled="1" outline="0" subtotalTop="0" showAll="0" dataSourceSort="1" defaultAttributeDrillState="1">
      <items count="4">
        <item x="0"/>
        <item x="1"/>
        <item x="2"/>
        <item t="default"/>
      </items>
    </pivotField>
    <pivotField axis="axisRow" compact="0" allDrilled="1" outline="0" subtotalTop="0" showAll="0" dataSourceSort="1" defaultAttributeDrillState="1">
      <items count="5">
        <item x="0"/>
        <item x="1"/>
        <item x="2"/>
        <item x="3"/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1"/>
    <field x="5"/>
  </rowFields>
  <rowItems count="15">
    <i>
      <x/>
      <x/>
    </i>
    <i t="default">
      <x/>
    </i>
    <i>
      <x v="1"/>
      <x/>
    </i>
    <i r="1">
      <x v="1"/>
    </i>
    <i r="1">
      <x v="2"/>
    </i>
    <i r="1">
      <x v="3"/>
    </i>
    <i t="default">
      <x v="1"/>
    </i>
    <i>
      <x v="2"/>
      <x/>
    </i>
    <i r="1">
      <x v="1"/>
    </i>
    <i r="1">
      <x v="2"/>
    </i>
    <i r="1">
      <x v="3"/>
    </i>
    <i t="default">
      <x v="2"/>
    </i>
    <i>
      <x v="3"/>
      <x v="3"/>
    </i>
    <i t="default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3" hier="142" name="[finalizacion].[Género].[All]" cap="All"/>
  </pageFields>
  <dataFields count="3">
    <dataField name="Participantes" fld="0" subtotal="count" baseField="0" baseItem="0"/>
    <dataField name="% del Grupo" fld="2" subtotal="count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8" subtotal="count" showDataAs="percentOfTotal" baseField="0" baseItem="0" numFmtId="10">
      <extLst>
        <ext xmlns:x14="http://schemas.microsoft.com/office/spreadsheetml/2009/9/main" uri="{E15A36E0-9728-4e99-A89B-3F7291B0FE68}">
          <x14:dataField sourceField="0" uniqueName="[__Xl2].[Measures].[Recuento de Nombre]"/>
        </ext>
      </extLst>
    </dataField>
  </dataFields>
  <formats count="1">
    <format dxfId="6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4"/>
    <rowHierarchyUsage hierarchyUsage="15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3.xml><?xml version="1.0" encoding="utf-8"?>
<pivotTableDefinition xmlns="http://schemas.openxmlformats.org/spreadsheetml/2006/main" name="genero-cursos" cacheId="17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G6:K18" firstHeaderRow="0" firstDataRow="1" firstDataCol="2"/>
  <pivotFields count="9">
    <pivotField name="Avance" compact="0" allDrilled="1" outline="0" subtotalTop="0" showAll="0" defaultAttributeDrillState="1">
      <items count="4">
        <item x="2"/>
        <item x="0"/>
        <item x="1"/>
        <item t="default"/>
      </items>
    </pivotField>
    <pivotField name="Sexo" axis="axisRow" compact="0" allDrilled="1" outline="0" subtotalTop="0" showAll="0" dataSourceSort="1" defaultAttributeDrillState="1">
      <items count="4">
        <item x="0"/>
        <item x="1"/>
        <item x="2"/>
        <item t="default"/>
      </items>
    </pivotField>
    <pivotField dataField="1" compact="0" outline="0" subtotalTop="0" showAll="0" defaultSubtotal="0"/>
    <pivotField dataField="1" compact="0" outline="0" subtotalTop="0" showAll="0"/>
    <pivotField name="Estatus" compact="0" allDrilled="1" outline="0" subtotalTop="0" showAll="0" dataSourceSort="1" defaultAttributeDrillState="1">
      <items count="4">
        <item x="0"/>
        <item x="1"/>
        <item x="2"/>
        <item t="default"/>
      </items>
    </pivotField>
    <pivotField axis="axisRow" compact="0" allDrilled="1" outline="0" subtotalTop="0" showAll="0" dataSourceSort="1" defaultAttributeDrillState="1">
      <items count="5">
        <item x="0"/>
        <item x="1"/>
        <item x="2"/>
        <item x="3"/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1"/>
    <field x="5"/>
  </rowFields>
  <rowItems count="12">
    <i>
      <x/>
      <x/>
    </i>
    <i r="1">
      <x v="1"/>
    </i>
    <i r="1">
      <x v="2"/>
    </i>
    <i t="default">
      <x/>
    </i>
    <i>
      <x v="1"/>
      <x/>
    </i>
    <i r="1">
      <x v="1"/>
    </i>
    <i r="1">
      <x v="3"/>
    </i>
    <i r="1">
      <x v="2"/>
    </i>
    <i t="default">
      <x v="1"/>
    </i>
    <i>
      <x v="2"/>
      <x/>
    </i>
    <i t="default"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articipantes" fld="2" subtotal="count" baseField="0" baseItem="0"/>
    <dataField name="% del Grupo" fld="3" subtotal="count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8" subtotal="count" showDataAs="percentOfTotal" baseField="0" baseItem="0" numFmtId="10">
      <extLst>
        <ext xmlns:x14="http://schemas.microsoft.com/office/spreadsheetml/2009/9/main" uri="{E15A36E0-9728-4e99-A89B-3F7291B0FE68}">
          <x14:dataField sourceField="2" uniqueName="[__Xl2].[Measures].[Recuento de Nombre]"/>
        </ext>
      </extLst>
    </dataField>
  </dataFields>
  <formats count="2">
    <format dxfId="67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66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2"/>
    <rowHierarchyUsage hierarchyUsage="15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4.xml><?xml version="1.0" encoding="utf-8"?>
<pivotTableDefinition xmlns="http://schemas.openxmlformats.org/spreadsheetml/2006/main" name="provincia-cursos" cacheId="20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Y6:AC19" firstHeaderRow="0" firstDataRow="1" firstDataCol="2" rowPageCount="1" colPageCount="1"/>
  <pivotFields count="10">
    <pivotField dataField="1" compact="0" outline="0" subtotalTop="0" showAll="0" defaultSubtotal="0"/>
    <pivotField name="Rango de Edad" compact="0" allDrilled="1" outline="0" subtotalTop="0" showAll="0" defaultAttributeDrillState="1">
      <items count="8">
        <item x="6"/>
        <item x="5"/>
        <item x="0"/>
        <item x="1"/>
        <item x="2"/>
        <item x="3"/>
        <item x="4"/>
        <item t="default"/>
      </items>
    </pivotField>
    <pivotField dataField="1" compact="0" outline="0" subtotalTop="0" showAll="0"/>
    <pivotField axis="axisRow" compact="0" allDrilled="1" outline="0" subtotalTop="0" showAll="0" dataSourceSort="1" defaultAttributeDrillState="1">
      <items count="5">
        <item x="0"/>
        <item x="1"/>
        <item x="2"/>
        <item x="3"/>
        <item t="default"/>
      </items>
    </pivotField>
    <pivotField name="Sexo" axis="axisPage" compact="0" allDrilled="1" outline="0" subtotalTop="0" showAll="0" dataSourceSort="1" defaultAttributeDrillState="1">
      <items count="1">
        <item t="default"/>
      </items>
    </pivotField>
    <pivotField name="Estatus" compact="0" allDrilled="1" outline="0" subtotalTop="0" showAll="0" dataSourceSort="1" defaultAttributeDrillState="1">
      <items count="4">
        <item x="0"/>
        <item x="1"/>
        <item x="2"/>
        <item t="default"/>
      </items>
    </pivotField>
    <pivotField axis="axisRow" compact="0" allDrilled="1" outline="0" subtotalTop="0" showAll="0" dataSourceSort="1" defaultAttributeDrillState="1">
      <items count="5">
        <item x="0"/>
        <item x="1"/>
        <item x="2"/>
        <item x="3"/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3"/>
    <field x="6"/>
  </rowFields>
  <rowItems count="13">
    <i>
      <x/>
      <x/>
    </i>
    <i t="default">
      <x/>
    </i>
    <i>
      <x v="1"/>
      <x/>
    </i>
    <i t="default">
      <x v="1"/>
    </i>
    <i>
      <x v="2"/>
      <x/>
    </i>
    <i r="1">
      <x v="1"/>
    </i>
    <i r="1">
      <x v="2"/>
    </i>
    <i r="1">
      <x v="3"/>
    </i>
    <i t="default">
      <x v="2"/>
    </i>
    <i>
      <x v="3"/>
      <x/>
    </i>
    <i r="1">
      <x v="1"/>
    </i>
    <i t="default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142" name="[finalizacion].[Género].[All]" cap="All"/>
  </pageFields>
  <dataFields count="3">
    <dataField name="Participantes" fld="0" subtotal="count" baseField="0" baseItem="0"/>
    <dataField name="% del Grupo" fld="2" subtotal="count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9" subtotal="count" showDataAs="percentOfTotal" baseField="0" baseItem="0" numFmtId="10">
      <extLst>
        <ext xmlns:x14="http://schemas.microsoft.com/office/spreadsheetml/2009/9/main" uri="{E15A36E0-9728-4e99-A89B-3F7291B0FE68}">
          <x14:dataField sourceField="0" uniqueName="[__Xl2].[Measures].[Recuento de Nombre]"/>
        </ext>
      </extLst>
    </dataField>
  </dataFields>
  <formats count="1">
    <format dxfId="6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6"/>
    <rowHierarchyUsage hierarchyUsage="15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5.xml><?xml version="1.0" encoding="utf-8"?>
<pivotTableDefinition xmlns="http://schemas.openxmlformats.org/spreadsheetml/2006/main" name="edad-1" cacheId="25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W6:AA19" firstHeaderRow="0" firstDataRow="1" firstDataCol="2" rowPageCount="1" colPageCount="1"/>
  <pivotFields count="8">
    <pivotField dataField="1" compact="0" outline="0" subtotalTop="0" showAll="0" defaultSubtotal="0"/>
    <pivotField name="Rango de Edad" axis="axisRow" compact="0" allDrilled="1" outline="0" subtotalTop="0" showAll="0" defaultAttributeDrillState="1">
      <items count="5">
        <item x="3"/>
        <item x="0"/>
        <item x="1"/>
        <item x="2"/>
        <item t="default"/>
      </items>
    </pivotField>
    <pivotField name="Estatus" axis="axisRow" compact="0" allDrilled="1" outline="0" subtotalTop="0" showAll="0" defaultAttributeDrillState="1">
      <items count="4">
        <item x="2"/>
        <item x="1"/>
        <item x="0"/>
        <item t="default"/>
      </items>
    </pivotField>
    <pivotField dataField="1" compact="0" outline="0" subtotalTop="0" showAll="0"/>
    <pivotField name="Sexo" axis="axisPage" compact="0" allDrilled="1" outline="0" subtotalTop="0" showAll="0" dataSourceSort="1" defaultAttributeDrillState="1">
      <items count="1"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1"/>
    <field x="2"/>
  </rowFields>
  <rowItems count="13">
    <i>
      <x/>
      <x/>
    </i>
    <i t="default">
      <x/>
    </i>
    <i>
      <x v="1"/>
      <x/>
    </i>
    <i r="1">
      <x v="1"/>
    </i>
    <i r="1">
      <x v="2"/>
    </i>
    <i t="default">
      <x v="1"/>
    </i>
    <i>
      <x v="2"/>
      <x/>
    </i>
    <i r="1">
      <x v="1"/>
    </i>
    <i r="1">
      <x v="2"/>
    </i>
    <i t="default">
      <x v="2"/>
    </i>
    <i>
      <x v="3"/>
      <x v="1"/>
    </i>
    <i t="default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142" name="[finalizacion].[Género].[All]" cap="All"/>
  </pageFields>
  <dataFields count="3">
    <dataField name="Participantes" fld="0" subtotal="count" baseField="0" baseItem="0"/>
    <dataField name="% del Grupo" fld="3" subtotal="count" baseField="2" baseItem="1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7" subtotal="count" showDataAs="percentOfTotal" baseField="2" baseItem="0" numFmtId="10">
      <extLst>
        <ext xmlns:x14="http://schemas.microsoft.com/office/spreadsheetml/2009/9/main" uri="{E15A36E0-9728-4e99-A89B-3F7291B0FE68}">
          <x14:dataField sourceField="0" uniqueName="[__Xl2].[Measures].[Recuento de Nombre]"/>
        </ext>
      </extLst>
    </dataField>
  </dataFields>
  <formats count="1">
    <format dxfId="5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4"/>
    <rowHierarchyUsage hierarchyUsage="1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6.xml><?xml version="1.0" encoding="utf-8"?>
<pivotTableDefinition xmlns="http://schemas.openxmlformats.org/spreadsheetml/2006/main" name="provincia-1" cacheId="28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AC6:AG18" firstHeaderRow="0" firstDataRow="1" firstDataCol="2" rowPageCount="1" colPageCount="1"/>
  <pivotFields count="9">
    <pivotField dataField="1" compact="0" outline="0" subtotalTop="0" showAll="0" defaultSubtotal="0"/>
    <pivotField name="Rango de Edad" compact="0" allDrilled="1" outline="0" subtotalTop="0" showAll="0" defaultAttributeDrillState="1">
      <items count="8">
        <item x="6"/>
        <item x="0"/>
        <item x="1"/>
        <item x="2"/>
        <item x="3"/>
        <item x="4"/>
        <item x="5"/>
        <item t="default"/>
      </items>
    </pivotField>
    <pivotField name="Estatus" axis="axisRow" compact="0" allDrilled="1" outline="0" subtotalTop="0" showAll="0" defaultAttributeDrillState="1">
      <items count="4">
        <item x="0"/>
        <item x="2"/>
        <item x="1"/>
        <item t="default"/>
      </items>
    </pivotField>
    <pivotField dataField="1" compact="0" outline="0" subtotalTop="0" showAll="0"/>
    <pivotField name="Sexo" axis="axisPage" compact="0" allDrilled="1" outline="0" subtotalTop="0" showAll="0" dataSourceSort="1" defaultAttributeDrillState="1">
      <items count="1">
        <item t="default"/>
      </items>
    </pivotField>
    <pivotField axis="axisRow" compact="0" allDrilled="1" outline="0" subtotalTop="0" showAll="0" dataSourceSort="1" defaultAttributeDrillState="1">
      <items count="5">
        <item x="0"/>
        <item x="1"/>
        <item x="2"/>
        <item x="3"/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5"/>
    <field x="2"/>
  </rowFields>
  <rowItems count="12">
    <i>
      <x/>
      <x/>
    </i>
    <i t="default">
      <x/>
    </i>
    <i>
      <x v="1"/>
      <x/>
    </i>
    <i t="default">
      <x v="1"/>
    </i>
    <i>
      <x v="2"/>
      <x/>
    </i>
    <i r="1">
      <x v="1"/>
    </i>
    <i r="1">
      <x v="2"/>
    </i>
    <i t="default">
      <x v="2"/>
    </i>
    <i>
      <x v="3"/>
      <x v="1"/>
    </i>
    <i r="1">
      <x v="2"/>
    </i>
    <i t="default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142" name="[finalizacion].[Género].[All]" cap="All"/>
  </pageFields>
  <dataFields count="3">
    <dataField name="Participantes" fld="0" subtotal="count" baseField="0" baseItem="0"/>
    <dataField name="% del Grupo" fld="3" subtotal="count" baseField="2" baseItem="1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8" subtotal="count" showDataAs="percentOfTotal" baseField="2" baseItem="0" numFmtId="10">
      <extLst>
        <ext xmlns:x14="http://schemas.microsoft.com/office/spreadsheetml/2009/9/main" uri="{E15A36E0-9728-4e99-A89B-3F7291B0FE68}">
          <x14:dataField sourceField="0" uniqueName="[__Xl2].[Measures].[Recuento de Nombre]"/>
        </ext>
      </extLst>
    </dataField>
  </dataFields>
  <formats count="1">
    <format dxfId="5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6"/>
    <rowHierarchyUsage hierarchyUsage="1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7.xml><?xml version="1.0" encoding="utf-8"?>
<pivotTableDefinition xmlns="http://schemas.openxmlformats.org/spreadsheetml/2006/main" name="escolaridad-1" cacheId="30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Q6:U24" firstHeaderRow="0" firstDataRow="1" firstDataCol="2" rowPageCount="1" colPageCount="1"/>
  <pivotFields count="8">
    <pivotField dataField="1" compact="0" outline="0" subtotalTop="0" showAll="0" defaultSubtotal="0"/>
    <pivotField axis="axisRow" compact="0" allDrilled="1" outline="0" subtotalTop="0" showAll="0" defaultAttributeDrillState="1">
      <items count="7">
        <item x="1"/>
        <item x="3"/>
        <item x="0"/>
        <item x="4"/>
        <item x="5"/>
        <item x="2"/>
        <item t="default"/>
      </items>
    </pivotField>
    <pivotField name="Estatus" axis="axisRow" compact="0" allDrilled="1" outline="0" subtotalTop="0" showAll="0" defaultAttributeDrillState="1">
      <items count="4">
        <item x="1"/>
        <item x="0"/>
        <item x="2"/>
        <item t="default"/>
      </items>
    </pivotField>
    <pivotField dataField="1" compact="0" outline="0" subtotalTop="0" showAll="0"/>
    <pivotField name="Sexo" axis="axisPage" compact="0" allDrilled="1" outline="0" subtotalTop="0" showAll="0" dataSourceSort="1" defaultAttributeDrillState="1">
      <items count="1"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1"/>
    <field x="2"/>
  </rowFields>
  <rowItems count="18">
    <i>
      <x/>
      <x/>
    </i>
    <i t="default">
      <x/>
    </i>
    <i>
      <x v="1"/>
      <x/>
    </i>
    <i r="1">
      <x v="1"/>
    </i>
    <i t="default">
      <x v="1"/>
    </i>
    <i>
      <x v="2"/>
      <x v="1"/>
    </i>
    <i t="default">
      <x v="2"/>
    </i>
    <i>
      <x v="3"/>
      <x/>
    </i>
    <i r="1">
      <x v="1"/>
    </i>
    <i r="1">
      <x v="2"/>
    </i>
    <i t="default">
      <x v="3"/>
    </i>
    <i>
      <x v="4"/>
      <x/>
    </i>
    <i r="1">
      <x v="1"/>
    </i>
    <i r="1">
      <x v="2"/>
    </i>
    <i t="default">
      <x v="4"/>
    </i>
    <i>
      <x v="5"/>
      <x v="2"/>
    </i>
    <i t="default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142" name="[finalizacion].[Género].[All]" cap="All"/>
  </pageFields>
  <dataFields count="3">
    <dataField name="Participantes" fld="0" subtotal="count" baseField="0" baseItem="0"/>
    <dataField name="% del Grupo" fld="3" subtotal="count" baseField="2" baseItem="1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7" subtotal="count" showDataAs="percentOfTotal" baseField="2" baseItem="0" numFmtId="10">
      <extLst>
        <ext xmlns:x14="http://schemas.microsoft.com/office/spreadsheetml/2009/9/main" uri="{E15A36E0-9728-4e99-A89B-3F7291B0FE68}">
          <x14:dataField sourceField="0" uniqueName="[__Xl2].[Measures].[Recuento de Nombre]"/>
        </ext>
      </extLst>
    </dataField>
  </dataFields>
  <formats count="1">
    <format dxfId="5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3"/>
    <rowHierarchyUsage hierarchyUsage="1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8.xml><?xml version="1.0" encoding="utf-8"?>
<pivotTableDefinition xmlns="http://schemas.openxmlformats.org/spreadsheetml/2006/main" name="etnia-1" cacheId="24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AI6:AM21" firstHeaderRow="0" firstDataRow="1" firstDataCol="2" rowPageCount="1" colPageCount="1"/>
  <pivotFields count="9">
    <pivotField dataField="1" compact="0" outline="0" subtotalTop="0" showAll="0" defaultSubtotal="0"/>
    <pivotField name="Rango de Edad" compact="0" allDrilled="1" outline="0" subtotalTop="0" showAll="0" defaultAttributeDrillState="1">
      <items count="8">
        <item x="6"/>
        <item x="0"/>
        <item x="1"/>
        <item x="2"/>
        <item x="3"/>
        <item x="4"/>
        <item x="5"/>
        <item t="default"/>
      </items>
    </pivotField>
    <pivotField name="Estatus" axis="axisRow" compact="0" allDrilled="1" outline="0" subtotalTop="0" showAll="0" defaultAttributeDrillState="1">
      <items count="4">
        <item x="0"/>
        <item x="1"/>
        <item x="2"/>
        <item t="default"/>
      </items>
    </pivotField>
    <pivotField dataField="1" compact="0" outline="0" subtotalTop="0" showAll="0"/>
    <pivotField name="Sexo" axis="axisPage" compact="0" allDrilled="1" outline="0" subtotalTop="0" showAll="0" dataSourceSort="1" defaultAttributeDrillState="1">
      <items count="1">
        <item t="default"/>
      </items>
    </pivotField>
    <pivotField axis="axisRow" compact="0" allDrilled="1" outline="0" subtotalTop="0" showAll="0" dataSourceSort="1" defaultAttributeDrillState="1">
      <items count="7">
        <item x="0"/>
        <item x="1"/>
        <item x="2"/>
        <item x="3"/>
        <item x="4"/>
        <item x="5"/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5"/>
    <field x="2"/>
  </rowFields>
  <rowItems count="15">
    <i>
      <x/>
      <x/>
    </i>
    <i t="default">
      <x/>
    </i>
    <i>
      <x v="1"/>
      <x v="1"/>
    </i>
    <i t="default">
      <x v="1"/>
    </i>
    <i>
      <x v="2"/>
      <x/>
    </i>
    <i r="1">
      <x v="1"/>
    </i>
    <i r="1">
      <x v="2"/>
    </i>
    <i t="default">
      <x v="2"/>
    </i>
    <i>
      <x v="3"/>
      <x v="1"/>
    </i>
    <i t="default">
      <x v="3"/>
    </i>
    <i>
      <x v="4"/>
      <x/>
    </i>
    <i t="default">
      <x v="4"/>
    </i>
    <i>
      <x v="5"/>
      <x v="1"/>
    </i>
    <i t="default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142" name="[finalizacion].[Género].[All]" cap="All"/>
  </pageFields>
  <dataFields count="3">
    <dataField name="Participantes" fld="0" subtotal="count" baseField="0" baseItem="0"/>
    <dataField name="% del Grupo" fld="3" subtotal="count" baseField="2" baseItem="1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8" subtotal="count" showDataAs="percentOfTotal" baseField="2" baseItem="0" numFmtId="10">
      <extLst>
        <ext xmlns:x14="http://schemas.microsoft.com/office/spreadsheetml/2009/9/main" uri="{E15A36E0-9728-4e99-A89B-3F7291B0FE68}">
          <x14:dataField sourceField="0" uniqueName="[__Xl2].[Measures].[Recuento de Nombre]"/>
        </ext>
      </extLst>
    </dataField>
  </dataFields>
  <formats count="1">
    <format dxfId="5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8"/>
    <rowHierarchyUsage hierarchyUsage="1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9.xml><?xml version="1.0" encoding="utf-8"?>
<pivotTableDefinition xmlns="http://schemas.openxmlformats.org/spreadsheetml/2006/main" name="avance-1" cacheId="26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G6:I10" firstHeaderRow="0" firstDataRow="1" firstDataCol="1"/>
  <pivotFields count="5">
    <pivotField dataField="1" compact="0" outline="0" subtotalTop="0" showAll="0" defaultSubtotal="0"/>
    <pivotField name="Estatus" axis="axisRow" compact="0" allDrilled="1" outline="0" subtotalTop="0" showAll="0" defaultAttributeDrillState="1">
      <items count="4">
        <item x="2"/>
        <item x="1"/>
        <item x="0"/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cipantes" fld="0" subtotal="count" baseField="0" baseItem="0"/>
    <dataField name="Porcentaje" fld="4" subtotal="count" showDataAs="percentOfTotal" baseField="1" baseItem="0" numFmtId="10">
      <extLst>
        <ext xmlns:x14="http://schemas.microsoft.com/office/spreadsheetml/2009/9/main" uri="{E15A36E0-9728-4e99-A89B-3F7291B0FE68}">
          <x14:dataField sourceField="0" uniqueName="[__Xl2].[Measures].[Recuento de Nombre]"/>
        </ext>
      </extLst>
    </dataField>
  </dataFields>
  <formats count="1">
    <format dxfId="5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Porcentaje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1">
    <rowHierarchyUsage hierarchyUsage="1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0.xml><?xml version="1.0" encoding="utf-8"?>
<pivotTableDefinition xmlns="http://schemas.openxmlformats.org/spreadsheetml/2006/main" name="genero-1" cacheId="23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K6:O17" firstHeaderRow="0" firstDataRow="1" firstDataCol="2"/>
  <pivotFields count="7">
    <pivotField name="Sexo" axis="axisRow" compact="0" allDrilled="1" outline="0" subtotalTop="0" showAll="0" dataSourceSort="1" defaultAttributeDrillState="1">
      <items count="4">
        <item x="0"/>
        <item x="1"/>
        <item x="2"/>
        <item t="default"/>
      </items>
    </pivotField>
    <pivotField dataField="1" compact="0" outline="0" subtotalTop="0" showAll="0" defaultSubtotal="0"/>
    <pivotField name="Estatus" axis="axisRow" compact="0" allDrilled="1" outline="0" subtotalTop="0" showAll="0" defaultAttributeDrillState="1">
      <items count="4">
        <item x="2"/>
        <item x="1"/>
        <item x="0"/>
        <item t="default"/>
      </items>
    </pivotField>
    <pivotField dataField="1" compact="0" outline="0" subtotalTop="0" showAll="0"/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0"/>
    <field x="2"/>
  </rowFields>
  <rowItems count="11">
    <i>
      <x/>
      <x/>
    </i>
    <i r="1">
      <x v="1"/>
    </i>
    <i r="1">
      <x v="2"/>
    </i>
    <i t="default">
      <x/>
    </i>
    <i>
      <x v="1"/>
      <x/>
    </i>
    <i r="1">
      <x v="1"/>
    </i>
    <i r="1">
      <x v="2"/>
    </i>
    <i t="default">
      <x v="1"/>
    </i>
    <i>
      <x v="2"/>
      <x/>
    </i>
    <i t="default"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articipantes" fld="1" subtotal="count" baseField="0" baseItem="0"/>
    <dataField name="% del Grupo" fld="3" subtotal="count" baseField="2" baseItem="2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6" subtotal="count" showDataAs="percentOfTotal" baseField="2" baseItem="0" numFmtId="10">
      <extLst>
        <ext xmlns:x14="http://schemas.microsoft.com/office/spreadsheetml/2009/9/main" uri="{E15A36E0-9728-4e99-A89B-3F7291B0FE68}">
          <x14:dataField sourceField="1" uniqueName="[__Xl2].[Measures].[Recuento de Nombre]"/>
        </ext>
      </extLst>
    </dataField>
  </dataFields>
  <formats count="1">
    <format dxfId="5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2"/>
    <rowHierarchyUsage hierarchyUsage="1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1.xml><?xml version="1.0" encoding="utf-8"?>
<pivotTableDefinition xmlns="http://schemas.openxmlformats.org/spreadsheetml/2006/main" name="Finalizacion-1" cacheId="29" applyNumberFormats="0" applyBorderFormats="0" applyFontFormats="0" applyPatternFormats="0" applyAlignmentFormats="0" applyWidthHeightFormats="1" dataCaption="Valores" updatedVersion="8" minRefreshableVersion="3" showDrill="0" enableDrill="0" subtotalHiddenItems="1" rowGrandTotals="0" colGrandTotals="0" itemPrintTitles="1" createdVersion="6" indent="0" compact="0" compactData="0" multipleFieldFilters="0">
  <location ref="C6:E103" firstHeaderRow="1" firstDataRow="1" firstDataCol="2"/>
  <pivotFields count="5">
    <pivotField axis="axisRow" compact="0" allDrilled="1" outline="0" subtotalTop="0" showAll="0" dataSourceSort="1" defaultSubtotal="0" defaultAttributeDrillState="1">
      <items count="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</items>
    </pivotField>
    <pivotField dataField="1" compact="0" outline="0" subtotalTop="0" showAll="0" defaultSubtotal="0"/>
    <pivotField name="Estatus" axis="axisRow" compact="0" allDrilled="1" outline="0" subtotalTop="0" showAll="0" dataSourceSort="1" defaultSubtotal="0" defaultAttributeDrillState="1">
      <items count="3">
        <item x="0"/>
        <item x="1"/>
        <item x="2"/>
      </items>
    </pivotField>
    <pivotField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</pivotFields>
  <rowFields count="2">
    <field x="0"/>
    <field x="2"/>
  </rowFields>
  <rowItems count="97">
    <i>
      <x/>
      <x/>
    </i>
    <i r="1">
      <x v="1"/>
    </i>
    <i>
      <x v="1"/>
      <x/>
    </i>
    <i>
      <x v="2"/>
      <x/>
    </i>
    <i>
      <x v="3"/>
      <x/>
    </i>
    <i>
      <x v="4"/>
      <x/>
    </i>
    <i>
      <x v="5"/>
      <x/>
    </i>
    <i>
      <x v="6"/>
      <x v="2"/>
    </i>
    <i>
      <x v="7"/>
      <x v="1"/>
    </i>
    <i>
      <x v="8"/>
      <x v="1"/>
    </i>
    <i>
      <x v="9"/>
      <x/>
    </i>
    <i>
      <x v="10"/>
      <x v="1"/>
    </i>
    <i>
      <x v="11"/>
      <x v="1"/>
    </i>
    <i>
      <x v="12"/>
      <x/>
    </i>
    <i>
      <x v="13"/>
      <x v="1"/>
    </i>
    <i>
      <x v="14"/>
      <x/>
    </i>
    <i>
      <x v="15"/>
      <x v="1"/>
    </i>
    <i>
      <x v="16"/>
      <x v="1"/>
    </i>
    <i>
      <x v="17"/>
      <x v="1"/>
    </i>
    <i>
      <x v="18"/>
      <x v="1"/>
    </i>
    <i>
      <x v="19"/>
      <x/>
    </i>
    <i>
      <x v="20"/>
      <x/>
    </i>
    <i>
      <x v="21"/>
      <x v="1"/>
    </i>
    <i>
      <x v="22"/>
      <x v="2"/>
    </i>
    <i>
      <x v="23"/>
      <x v="1"/>
    </i>
    <i>
      <x v="24"/>
      <x v="2"/>
    </i>
    <i>
      <x v="25"/>
      <x/>
    </i>
    <i>
      <x v="26"/>
      <x v="1"/>
    </i>
    <i>
      <x v="27"/>
      <x/>
    </i>
    <i>
      <x v="28"/>
      <x v="1"/>
    </i>
    <i>
      <x v="29"/>
      <x/>
    </i>
    <i>
      <x v="30"/>
      <x v="1"/>
    </i>
    <i>
      <x v="31"/>
      <x/>
    </i>
    <i>
      <x v="32"/>
      <x/>
    </i>
    <i>
      <x v="33"/>
      <x/>
    </i>
    <i>
      <x v="34"/>
      <x v="2"/>
    </i>
    <i>
      <x v="35"/>
      <x/>
    </i>
    <i>
      <x v="36"/>
      <x/>
    </i>
    <i>
      <x v="37"/>
      <x/>
    </i>
    <i>
      <x v="38"/>
      <x/>
    </i>
    <i>
      <x v="39"/>
      <x v="1"/>
    </i>
    <i>
      <x v="40"/>
      <x/>
    </i>
    <i>
      <x v="41"/>
      <x/>
    </i>
    <i>
      <x v="42"/>
      <x v="2"/>
    </i>
    <i>
      <x v="43"/>
      <x/>
    </i>
    <i r="1">
      <x v="1"/>
    </i>
    <i>
      <x v="44"/>
      <x v="1"/>
    </i>
    <i>
      <x v="45"/>
      <x/>
    </i>
    <i>
      <x v="46"/>
      <x/>
    </i>
    <i>
      <x v="47"/>
      <x/>
    </i>
    <i>
      <x v="48"/>
      <x/>
    </i>
    <i>
      <x v="49"/>
      <x v="1"/>
    </i>
    <i>
      <x v="50"/>
      <x/>
    </i>
    <i>
      <x v="51"/>
      <x v="2"/>
    </i>
    <i>
      <x v="52"/>
      <x/>
    </i>
    <i>
      <x v="53"/>
      <x/>
    </i>
    <i>
      <x v="54"/>
      <x v="1"/>
    </i>
    <i>
      <x v="55"/>
      <x v="1"/>
    </i>
    <i>
      <x v="56"/>
      <x v="1"/>
    </i>
    <i>
      <x v="57"/>
      <x v="1"/>
    </i>
    <i>
      <x v="58"/>
      <x v="1"/>
    </i>
    <i>
      <x v="59"/>
      <x v="1"/>
    </i>
    <i>
      <x v="60"/>
      <x v="1"/>
    </i>
    <i>
      <x v="61"/>
      <x/>
    </i>
    <i>
      <x v="62"/>
      <x/>
    </i>
    <i>
      <x v="63"/>
      <x v="1"/>
    </i>
    <i>
      <x v="64"/>
      <x v="1"/>
    </i>
    <i>
      <x v="65"/>
      <x v="1"/>
    </i>
    <i>
      <x v="66"/>
      <x v="1"/>
    </i>
    <i>
      <x v="67"/>
      <x/>
    </i>
    <i>
      <x v="68"/>
      <x v="1"/>
    </i>
    <i>
      <x v="69"/>
      <x/>
    </i>
    <i>
      <x v="70"/>
      <x/>
    </i>
    <i>
      <x v="71"/>
      <x v="1"/>
    </i>
    <i>
      <x v="72"/>
      <x v="1"/>
    </i>
    <i>
      <x v="73"/>
      <x v="1"/>
    </i>
    <i>
      <x v="74"/>
      <x/>
    </i>
    <i>
      <x v="75"/>
      <x/>
    </i>
    <i>
      <x v="76"/>
      <x v="1"/>
    </i>
    <i>
      <x v="77"/>
      <x/>
    </i>
    <i>
      <x v="78"/>
      <x/>
    </i>
    <i>
      <x v="79"/>
      <x/>
    </i>
    <i>
      <x v="80"/>
      <x v="1"/>
    </i>
    <i>
      <x v="81"/>
      <x v="1"/>
    </i>
    <i>
      <x v="82"/>
      <x v="1"/>
    </i>
    <i>
      <x v="83"/>
      <x v="2"/>
    </i>
    <i>
      <x v="84"/>
      <x v="1"/>
    </i>
    <i>
      <x v="85"/>
      <x v="1"/>
    </i>
    <i>
      <x v="86"/>
      <x v="1"/>
    </i>
    <i>
      <x v="87"/>
      <x v="1"/>
    </i>
    <i>
      <x v="88"/>
      <x/>
    </i>
    <i>
      <x v="89"/>
      <x v="1"/>
    </i>
    <i>
      <x v="90"/>
      <x/>
    </i>
    <i>
      <x v="91"/>
      <x v="1"/>
    </i>
    <i>
      <x v="92"/>
      <x v="1"/>
    </i>
    <i>
      <x v="93"/>
      <x v="2"/>
    </i>
    <i>
      <x v="94"/>
      <x/>
    </i>
  </rowItems>
  <colItems count="1">
    <i/>
  </colItems>
  <dataFields count="1">
    <dataField name="% de Avance" fld="1" baseField="0" baseItem="6" numFmtId="9"/>
  </dataFields>
  <pivotHierarchies count="19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/>
    <pivotHierarchy dragToData="1" caption="% de Avance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9" showRowHeaders="0" showColHeaders="1" showRowStripes="1" showColStripes="0" showLastColumn="1"/>
  <rowHierarchiesUsage count="2">
    <rowHierarchyUsage hierarchyUsage="39"/>
    <rowHierarchyUsage hierarchyUsage="1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name="actividad-1" cacheId="27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AO6:AS31" firstHeaderRow="0" firstDataRow="1" firstDataCol="2" rowPageCount="1" colPageCount="1"/>
  <pivotFields count="9">
    <pivotField dataField="1" compact="0" outline="0" subtotalTop="0" showAll="0" defaultSubtotal="0"/>
    <pivotField name="Rango de Edad" compact="0" allDrilled="1" outline="0" subtotalTop="0" showAll="0" defaultAttributeDrillState="1">
      <items count="8">
        <item x="6"/>
        <item x="0"/>
        <item x="1"/>
        <item x="2"/>
        <item x="3"/>
        <item x="4"/>
        <item x="5"/>
        <item t="default"/>
      </items>
    </pivotField>
    <pivotField name="Estatus" axis="axisRow" compact="0" allDrilled="1" outline="0" subtotalTop="0" showAll="0" defaultAttributeDrillState="1">
      <items count="4">
        <item x="2"/>
        <item x="1"/>
        <item x="0"/>
        <item t="default"/>
      </items>
    </pivotField>
    <pivotField dataField="1" compact="0" outline="0" subtotalTop="0" showAll="0"/>
    <pivotField name="Sexo" axis="axisPage" compact="0" allDrilled="1" outline="0" subtotalTop="0" showAll="0" dataSourceSort="1" defaultAttributeDrillState="1">
      <items count="1">
        <item t="default"/>
      </items>
    </pivotField>
    <pivotField axis="axisRow" compact="0" allDrilled="1" outline="0" subtotalTop="0" showAll="0" dataSourceSort="1" defaultAttributeDrillState="1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5"/>
    <field x="2"/>
  </rowFields>
  <rowItems count="25">
    <i>
      <x/>
      <x v="1"/>
    </i>
    <i r="1">
      <x v="2"/>
    </i>
    <i t="default">
      <x/>
    </i>
    <i>
      <x v="1"/>
      <x v="1"/>
    </i>
    <i r="1">
      <x v="2"/>
    </i>
    <i t="default">
      <x v="1"/>
    </i>
    <i>
      <x v="2"/>
      <x v="1"/>
    </i>
    <i r="1">
      <x v="2"/>
    </i>
    <i t="default">
      <x v="2"/>
    </i>
    <i>
      <x v="3"/>
      <x/>
    </i>
    <i r="1">
      <x v="1"/>
    </i>
    <i r="1">
      <x v="2"/>
    </i>
    <i t="default">
      <x v="3"/>
    </i>
    <i>
      <x v="4"/>
      <x v="1"/>
    </i>
    <i r="1">
      <x v="2"/>
    </i>
    <i t="default">
      <x v="4"/>
    </i>
    <i>
      <x v="5"/>
      <x/>
    </i>
    <i t="default">
      <x v="5"/>
    </i>
    <i>
      <x v="6"/>
      <x/>
    </i>
    <i t="default">
      <x v="6"/>
    </i>
    <i>
      <x v="7"/>
      <x/>
    </i>
    <i r="1">
      <x v="1"/>
    </i>
    <i r="1">
      <x v="2"/>
    </i>
    <i t="default"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142" name="[finalizacion].[Género].[All]" cap="All"/>
  </pageFields>
  <dataFields count="3">
    <dataField name="Participantes" fld="0" subtotal="count" baseField="0" baseItem="0"/>
    <dataField name="% del Grupo" fld="3" subtotal="count" baseField="2" baseItem="1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8" subtotal="count" showDataAs="percentOfTotal" baseField="2" baseItem="0" numFmtId="10">
      <extLst>
        <ext xmlns:x14="http://schemas.microsoft.com/office/spreadsheetml/2009/9/main" uri="{E15A36E0-9728-4e99-A89B-3F7291B0FE68}">
          <x14:dataField sourceField="0" uniqueName="[__Xl2].[Measures].[Recuento de Nombre]"/>
        </ext>
      </extLst>
    </dataField>
  </dataFields>
  <formats count="1">
    <format dxfId="6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7"/>
    <rowHierarchyUsage hierarchyUsage="1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3.xml><?xml version="1.0" encoding="utf-8"?>
<pivotTableDefinition xmlns="http://schemas.openxmlformats.org/spreadsheetml/2006/main" name="genero-2" cacheId="36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K6:O17" firstHeaderRow="0" firstDataRow="1" firstDataCol="2"/>
  <pivotFields count="7">
    <pivotField name="Sexo" axis="axisRow" compact="0" allDrilled="1" outline="0" subtotalTop="0" showAll="0" dataSourceSort="1" defaultAttributeDrillState="1">
      <items count="4">
        <item x="0"/>
        <item x="1"/>
        <item x="2"/>
        <item t="default"/>
      </items>
    </pivotField>
    <pivotField dataField="1" compact="0" outline="0" subtotalTop="0" showAll="0" defaultSubtotal="0"/>
    <pivotField name="Estatus" axis="axisRow" compact="0" allDrilled="1" outline="0" subtotalTop="0" showAll="0" defaultAttributeDrillState="1">
      <items count="4">
        <item x="2"/>
        <item x="1"/>
        <item x="0"/>
        <item t="default"/>
      </items>
    </pivotField>
    <pivotField dataField="1" compact="0" outline="0" subtotalTop="0" showAll="0"/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0"/>
    <field x="2"/>
  </rowFields>
  <rowItems count="11">
    <i>
      <x/>
      <x/>
    </i>
    <i r="1">
      <x v="1"/>
    </i>
    <i r="1">
      <x v="2"/>
    </i>
    <i t="default">
      <x/>
    </i>
    <i>
      <x v="1"/>
      <x/>
    </i>
    <i r="1">
      <x v="1"/>
    </i>
    <i r="1">
      <x v="2"/>
    </i>
    <i t="default">
      <x v="1"/>
    </i>
    <i>
      <x v="2"/>
      <x/>
    </i>
    <i t="default"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articipantes" fld="1" subtotal="count" baseField="0" baseItem="0"/>
    <dataField name="% del Grupo" fld="3" subtotal="count" baseField="2" baseItem="2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6" subtotal="count" showDataAs="percentOfTotal" baseField="2" baseItem="0" numFmtId="10">
      <extLst>
        <ext xmlns:x14="http://schemas.microsoft.com/office/spreadsheetml/2009/9/main" uri="{E15A36E0-9728-4e99-A89B-3F7291B0FE68}">
          <x14:dataField sourceField="1" uniqueName="[__Xl2].[Measures].[Recuento de Nombre]"/>
        </ext>
      </extLst>
    </dataField>
  </dataFields>
  <formats count="1">
    <format dxfId="4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2"/>
    <rowHierarchyUsage hierarchyUsage="13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4.xml><?xml version="1.0" encoding="utf-8"?>
<pivotTableDefinition xmlns="http://schemas.openxmlformats.org/spreadsheetml/2006/main" name="actividad-2" cacheId="35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AO6:AS32" firstHeaderRow="0" firstDataRow="1" firstDataCol="2" rowPageCount="1" colPageCount="1"/>
  <pivotFields count="9">
    <pivotField dataField="1" compact="0" outline="0" subtotalTop="0" showAll="0" defaultSubtotal="0"/>
    <pivotField name="Rango de Edad" compact="0" allDrilled="1" outline="0" subtotalTop="0" showAll="0" defaultAttributeDrillState="1">
      <items count="8">
        <item x="6"/>
        <item x="0"/>
        <item x="1"/>
        <item x="2"/>
        <item x="3"/>
        <item x="4"/>
        <item x="5"/>
        <item t="default"/>
      </items>
    </pivotField>
    <pivotField name="Estatus" axis="axisRow" compact="0" allDrilled="1" outline="0" subtotalTop="0" showAll="0" defaultAttributeDrillState="1">
      <items count="4">
        <item x="2"/>
        <item x="1"/>
        <item x="0"/>
        <item t="default"/>
      </items>
    </pivotField>
    <pivotField dataField="1" compact="0" outline="0" subtotalTop="0" showAll="0"/>
    <pivotField name="Sexo" axis="axisPage" compact="0" allDrilled="1" outline="0" subtotalTop="0" showAll="0" dataSourceSort="1" defaultAttributeDrillState="1">
      <items count="1">
        <item t="default"/>
      </items>
    </pivotField>
    <pivotField axis="axisRow" compact="0" allDrilled="1" outline="0" subtotalTop="0" showAll="0" dataSourceSort="1" defaultAttributeDrillState="1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5"/>
    <field x="2"/>
  </rowFields>
  <rowItems count="26">
    <i>
      <x/>
      <x v="1"/>
    </i>
    <i r="1">
      <x v="2"/>
    </i>
    <i t="default">
      <x/>
    </i>
    <i>
      <x v="1"/>
      <x/>
    </i>
    <i r="1">
      <x v="1"/>
    </i>
    <i r="1">
      <x v="2"/>
    </i>
    <i t="default">
      <x v="1"/>
    </i>
    <i>
      <x v="2"/>
      <x/>
    </i>
    <i r="1">
      <x v="1"/>
    </i>
    <i t="default">
      <x v="2"/>
    </i>
    <i>
      <x v="3"/>
      <x/>
    </i>
    <i r="1">
      <x v="1"/>
    </i>
    <i r="1">
      <x v="2"/>
    </i>
    <i t="default">
      <x v="3"/>
    </i>
    <i>
      <x v="4"/>
      <x/>
    </i>
    <i r="1">
      <x v="1"/>
    </i>
    <i t="default">
      <x v="4"/>
    </i>
    <i>
      <x v="5"/>
      <x/>
    </i>
    <i t="default">
      <x v="5"/>
    </i>
    <i>
      <x v="6"/>
      <x/>
    </i>
    <i t="default">
      <x v="6"/>
    </i>
    <i>
      <x v="7"/>
      <x/>
    </i>
    <i r="1">
      <x v="1"/>
    </i>
    <i r="1">
      <x v="2"/>
    </i>
    <i t="default"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142" name="[finalizacion].[Género].[All]" cap="All"/>
  </pageFields>
  <dataFields count="3">
    <dataField name="Participantes" fld="0" subtotal="count" baseField="0" baseItem="0"/>
    <dataField name="% del Grupo" fld="3" subtotal="count" baseField="2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8" subtotal="count" showDataAs="percentOfTotal" baseField="2" baseItem="0" numFmtId="10">
      <extLst>
        <ext xmlns:x14="http://schemas.microsoft.com/office/spreadsheetml/2009/9/main" uri="{E15A36E0-9728-4e99-A89B-3F7291B0FE68}">
          <x14:dataField sourceField="0" uniqueName="[__Xl2].[Measures].[Recuento de Nombre]"/>
        </ext>
      </extLst>
    </dataField>
  </dataFields>
  <formats count="1">
    <format dxfId="4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7"/>
    <rowHierarchyUsage hierarchyUsage="13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5.xml><?xml version="1.0" encoding="utf-8"?>
<pivotTableDefinition xmlns="http://schemas.openxmlformats.org/spreadsheetml/2006/main" name="etnia-2" cacheId="38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AI6:AM21" firstHeaderRow="0" firstDataRow="1" firstDataCol="2" rowPageCount="1" colPageCount="1"/>
  <pivotFields count="9">
    <pivotField dataField="1" compact="0" outline="0" subtotalTop="0" showAll="0" defaultSubtotal="0"/>
    <pivotField name="Rango de Edad" compact="0" allDrilled="1" outline="0" subtotalTop="0" showAll="0" defaultAttributeDrillState="1">
      <items count="8">
        <item x="6"/>
        <item x="0"/>
        <item x="1"/>
        <item x="2"/>
        <item x="3"/>
        <item x="4"/>
        <item x="5"/>
        <item t="default"/>
      </items>
    </pivotField>
    <pivotField name="Estatus" axis="axisRow" compact="0" allDrilled="1" outline="0" subtotalTop="0" showAll="0" defaultAttributeDrillState="1">
      <items count="4">
        <item x="0"/>
        <item x="1"/>
        <item x="2"/>
        <item t="default"/>
      </items>
    </pivotField>
    <pivotField dataField="1" compact="0" outline="0" subtotalTop="0" showAll="0"/>
    <pivotField name="Sexo" axis="axisPage" compact="0" allDrilled="1" outline="0" subtotalTop="0" showAll="0" dataSourceSort="1" defaultAttributeDrillState="1">
      <items count="1">
        <item t="default"/>
      </items>
    </pivotField>
    <pivotField axis="axisRow" compact="0" allDrilled="1" outline="0" subtotalTop="0" showAll="0" dataSourceSort="1" defaultAttributeDrillState="1">
      <items count="7">
        <item x="0"/>
        <item x="1"/>
        <item x="2"/>
        <item x="3"/>
        <item x="4"/>
        <item x="5"/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5"/>
    <field x="2"/>
  </rowFields>
  <rowItems count="15">
    <i>
      <x/>
      <x/>
    </i>
    <i t="default">
      <x/>
    </i>
    <i>
      <x v="1"/>
      <x v="1"/>
    </i>
    <i t="default">
      <x v="1"/>
    </i>
    <i>
      <x v="2"/>
      <x/>
    </i>
    <i r="1">
      <x v="1"/>
    </i>
    <i r="1">
      <x v="2"/>
    </i>
    <i t="default">
      <x v="2"/>
    </i>
    <i>
      <x v="3"/>
      <x v="1"/>
    </i>
    <i t="default">
      <x v="3"/>
    </i>
    <i>
      <x v="4"/>
      <x/>
    </i>
    <i t="default">
      <x v="4"/>
    </i>
    <i>
      <x v="5"/>
      <x v="1"/>
    </i>
    <i t="default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142" name="[finalizacion].[Género].[All]" cap="All"/>
  </pageFields>
  <dataFields count="3">
    <dataField name="Participantes" fld="0" subtotal="count" baseField="0" baseItem="0"/>
    <dataField name="% del Grupo" fld="3" subtotal="count" baseField="2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8" subtotal="count" showDataAs="percentOfTotal" baseField="2" baseItem="0" numFmtId="10">
      <extLst>
        <ext xmlns:x14="http://schemas.microsoft.com/office/spreadsheetml/2009/9/main" uri="{E15A36E0-9728-4e99-A89B-3F7291B0FE68}">
          <x14:dataField sourceField="0" uniqueName="[__Xl2].[Measures].[Recuento de Nombre]"/>
        </ext>
      </extLst>
    </dataField>
  </dataFields>
  <formats count="1">
    <format dxfId="4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8"/>
    <rowHierarchyUsage hierarchyUsage="13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6.xml><?xml version="1.0" encoding="utf-8"?>
<pivotTableDefinition xmlns="http://schemas.openxmlformats.org/spreadsheetml/2006/main" name="avance-2" cacheId="32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G6:I10" firstHeaderRow="0" firstDataRow="1" firstDataCol="1"/>
  <pivotFields count="5">
    <pivotField dataField="1" compact="0" outline="0" subtotalTop="0" showAll="0" defaultSubtotal="0"/>
    <pivotField name="Estatus" axis="axisRow" compact="0" allDrilled="1" outline="0" subtotalTop="0" showAll="0" defaultAttributeDrillState="1">
      <items count="4">
        <item x="2"/>
        <item x="1"/>
        <item x="0"/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cipantes" fld="0" subtotal="count" baseField="0" baseItem="0"/>
    <dataField name="Porcentaje" fld="4" subtotal="count" showDataAs="percentOfTotal" baseField="1" baseItem="0" numFmtId="10">
      <extLst>
        <ext xmlns:x14="http://schemas.microsoft.com/office/spreadsheetml/2009/9/main" uri="{E15A36E0-9728-4e99-A89B-3F7291B0FE68}">
          <x14:dataField sourceField="0" uniqueName="[__Xl2].[Measures].[Recuento de Nombre]"/>
        </ext>
      </extLst>
    </dataField>
  </dataFields>
  <formats count="1">
    <format dxfId="5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Porcentaje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1">
    <rowHierarchyUsage hierarchyUsage="13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7.xml><?xml version="1.0" encoding="utf-8"?>
<pivotTableDefinition xmlns="http://schemas.openxmlformats.org/spreadsheetml/2006/main" name="Finalizacion-2" cacheId="33" applyNumberFormats="0" applyBorderFormats="0" applyFontFormats="0" applyPatternFormats="0" applyAlignmentFormats="0" applyWidthHeightFormats="1" dataCaption="Valores" updatedVersion="8" minRefreshableVersion="3" showDrill="0" enableDrill="0" subtotalHiddenItems="1" rowGrandTotals="0" colGrandTotals="0" itemPrintTitles="1" createdVersion="6" indent="0" compact="0" compactData="0" multipleFieldFilters="0">
  <location ref="C6:E103" firstHeaderRow="1" firstDataRow="1" firstDataCol="2"/>
  <pivotFields count="5">
    <pivotField axis="axisRow" compact="0" allDrilled="1" outline="0" subtotalTop="0" showAll="0" dataSourceSort="1" defaultSubtotal="0" defaultAttributeDrillState="1">
      <items count="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</items>
    </pivotField>
    <pivotField dataField="1" compact="0" outline="0" subtotalTop="0" showAll="0" defaultSubtotal="0"/>
    <pivotField name="Estatus" axis="axisRow" compact="0" allDrilled="1" outline="0" subtotalTop="0" showAll="0" dataSourceSort="1" defaultSubtotal="0" defaultAttributeDrillState="1">
      <items count="3">
        <item x="0"/>
        <item x="1"/>
        <item x="2"/>
      </items>
    </pivotField>
    <pivotField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</pivotFields>
  <rowFields count="2">
    <field x="0"/>
    <field x="2"/>
  </rowFields>
  <rowItems count="97">
    <i>
      <x/>
      <x/>
    </i>
    <i r="1">
      <x v="1"/>
    </i>
    <i>
      <x v="1"/>
      <x/>
    </i>
    <i>
      <x v="2"/>
      <x/>
    </i>
    <i>
      <x v="3"/>
      <x v="1"/>
    </i>
    <i>
      <x v="4"/>
      <x/>
    </i>
    <i>
      <x v="5"/>
      <x v="1"/>
    </i>
    <i>
      <x v="6"/>
      <x v="1"/>
    </i>
    <i>
      <x v="7"/>
      <x v="1"/>
    </i>
    <i>
      <x v="8"/>
      <x v="1"/>
    </i>
    <i>
      <x v="9"/>
      <x/>
    </i>
    <i>
      <x v="10"/>
      <x v="1"/>
    </i>
    <i>
      <x v="11"/>
      <x v="1"/>
    </i>
    <i>
      <x v="12"/>
      <x/>
    </i>
    <i>
      <x v="13"/>
      <x v="1"/>
    </i>
    <i>
      <x v="14"/>
      <x/>
    </i>
    <i>
      <x v="15"/>
      <x v="1"/>
    </i>
    <i>
      <x v="16"/>
      <x v="2"/>
    </i>
    <i>
      <x v="17"/>
      <x v="1"/>
    </i>
    <i>
      <x v="18"/>
      <x v="1"/>
    </i>
    <i>
      <x v="19"/>
      <x/>
    </i>
    <i>
      <x v="20"/>
      <x/>
    </i>
    <i>
      <x v="21"/>
      <x v="1"/>
    </i>
    <i>
      <x v="22"/>
      <x v="2"/>
    </i>
    <i>
      <x v="23"/>
      <x v="1"/>
    </i>
    <i>
      <x v="24"/>
      <x v="1"/>
    </i>
    <i>
      <x v="25"/>
      <x/>
    </i>
    <i>
      <x v="26"/>
      <x v="1"/>
    </i>
    <i>
      <x v="27"/>
      <x/>
    </i>
    <i>
      <x v="28"/>
      <x v="1"/>
    </i>
    <i>
      <x v="29"/>
      <x/>
    </i>
    <i>
      <x v="30"/>
      <x v="1"/>
    </i>
    <i>
      <x v="31"/>
      <x/>
    </i>
    <i>
      <x v="32"/>
      <x/>
    </i>
    <i>
      <x v="33"/>
      <x/>
    </i>
    <i>
      <x v="34"/>
      <x v="1"/>
    </i>
    <i>
      <x v="35"/>
      <x/>
    </i>
    <i>
      <x v="36"/>
      <x/>
    </i>
    <i>
      <x v="37"/>
      <x/>
    </i>
    <i>
      <x v="38"/>
      <x/>
    </i>
    <i>
      <x v="39"/>
      <x v="1"/>
    </i>
    <i>
      <x v="40"/>
      <x/>
    </i>
    <i>
      <x v="41"/>
      <x/>
    </i>
    <i>
      <x v="42"/>
      <x v="2"/>
    </i>
    <i>
      <x v="43"/>
      <x/>
    </i>
    <i r="1">
      <x v="1"/>
    </i>
    <i>
      <x v="44"/>
      <x v="1"/>
    </i>
    <i>
      <x v="45"/>
      <x/>
    </i>
    <i>
      <x v="46"/>
      <x/>
    </i>
    <i>
      <x v="47"/>
      <x/>
    </i>
    <i>
      <x v="48"/>
      <x/>
    </i>
    <i>
      <x v="49"/>
      <x v="1"/>
    </i>
    <i>
      <x v="50"/>
      <x/>
    </i>
    <i>
      <x v="51"/>
      <x v="1"/>
    </i>
    <i>
      <x v="52"/>
      <x/>
    </i>
    <i>
      <x v="53"/>
      <x/>
    </i>
    <i>
      <x v="54"/>
      <x v="1"/>
    </i>
    <i>
      <x v="55"/>
      <x v="1"/>
    </i>
    <i>
      <x v="56"/>
      <x v="1"/>
    </i>
    <i>
      <x v="57"/>
      <x v="1"/>
    </i>
    <i>
      <x v="58"/>
      <x v="1"/>
    </i>
    <i>
      <x v="59"/>
      <x v="1"/>
    </i>
    <i>
      <x v="60"/>
      <x v="1"/>
    </i>
    <i>
      <x v="61"/>
      <x/>
    </i>
    <i>
      <x v="62"/>
      <x/>
    </i>
    <i>
      <x v="63"/>
      <x v="1"/>
    </i>
    <i>
      <x v="64"/>
      <x v="1"/>
    </i>
    <i>
      <x v="65"/>
      <x v="1"/>
    </i>
    <i>
      <x v="66"/>
      <x v="1"/>
    </i>
    <i>
      <x v="67"/>
      <x/>
    </i>
    <i>
      <x v="68"/>
      <x v="1"/>
    </i>
    <i>
      <x v="69"/>
      <x/>
    </i>
    <i>
      <x v="70"/>
      <x/>
    </i>
    <i>
      <x v="71"/>
      <x v="1"/>
    </i>
    <i>
      <x v="72"/>
      <x v="1"/>
    </i>
    <i>
      <x v="73"/>
      <x v="1"/>
    </i>
    <i>
      <x v="74"/>
      <x/>
    </i>
    <i>
      <x v="75"/>
      <x/>
    </i>
    <i>
      <x v="76"/>
      <x v="1"/>
    </i>
    <i>
      <x v="77"/>
      <x v="2"/>
    </i>
    <i>
      <x v="78"/>
      <x/>
    </i>
    <i>
      <x v="79"/>
      <x/>
    </i>
    <i>
      <x v="80"/>
      <x v="1"/>
    </i>
    <i>
      <x v="81"/>
      <x v="1"/>
    </i>
    <i>
      <x v="82"/>
      <x v="1"/>
    </i>
    <i>
      <x v="83"/>
      <x v="1"/>
    </i>
    <i>
      <x v="84"/>
      <x v="1"/>
    </i>
    <i>
      <x v="85"/>
      <x v="1"/>
    </i>
    <i>
      <x v="86"/>
      <x v="1"/>
    </i>
    <i>
      <x v="87"/>
      <x v="1"/>
    </i>
    <i>
      <x v="88"/>
      <x/>
    </i>
    <i>
      <x v="89"/>
      <x v="1"/>
    </i>
    <i>
      <x v="90"/>
      <x/>
    </i>
    <i>
      <x v="91"/>
      <x v="1"/>
    </i>
    <i>
      <x v="92"/>
      <x v="1"/>
    </i>
    <i>
      <x v="93"/>
      <x v="1"/>
    </i>
    <i>
      <x v="94"/>
      <x/>
    </i>
  </rowItems>
  <colItems count="1">
    <i/>
  </colItems>
  <dataFields count="1">
    <dataField name="% de Avance" fld="1" baseField="0" baseItem="3" numFmtId="9"/>
  </dataFields>
  <pivotHierarchies count="19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/>
    <pivotHierarchy dragToData="1" caption="% Avance Curso 1"/>
    <pivotHierarchy dragToData="1" caption="% de Avance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9" showRowHeaders="0" showColHeaders="1" showRowStripes="1" showColStripes="0" showLastColumn="1"/>
  <rowHierarchiesUsage count="2">
    <rowHierarchyUsage hierarchyUsage="39"/>
    <rowHierarchyUsage hierarchyUsage="13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name="provincia-2" cacheId="37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AC6:AG18" firstHeaderRow="0" firstDataRow="1" firstDataCol="2" rowPageCount="1" colPageCount="1"/>
  <pivotFields count="9">
    <pivotField dataField="1" compact="0" outline="0" subtotalTop="0" showAll="0" defaultSubtotal="0"/>
    <pivotField name="Rango de Edad" compact="0" allDrilled="1" outline="0" subtotalTop="0" showAll="0" defaultAttributeDrillState="1">
      <items count="8">
        <item x="6"/>
        <item x="0"/>
        <item x="1"/>
        <item x="2"/>
        <item x="3"/>
        <item x="4"/>
        <item x="5"/>
        <item t="default"/>
      </items>
    </pivotField>
    <pivotField name="Estatus" axis="axisRow" compact="0" allDrilled="1" outline="0" subtotalTop="0" showAll="0" defaultAttributeDrillState="1">
      <items count="4">
        <item x="0"/>
        <item x="2"/>
        <item x="1"/>
        <item t="default"/>
      </items>
    </pivotField>
    <pivotField dataField="1" compact="0" outline="0" subtotalTop="0" showAll="0"/>
    <pivotField name="Sexo" axis="axisPage" compact="0" allDrilled="1" outline="0" subtotalTop="0" showAll="0" dataSourceSort="1" defaultAttributeDrillState="1">
      <items count="1">
        <item t="default"/>
      </items>
    </pivotField>
    <pivotField axis="axisRow" compact="0" allDrilled="1" outline="0" subtotalTop="0" showAll="0" dataSourceSort="1" defaultAttributeDrillState="1">
      <items count="5">
        <item x="0"/>
        <item x="1"/>
        <item x="2"/>
        <item x="3"/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5"/>
    <field x="2"/>
  </rowFields>
  <rowItems count="12">
    <i>
      <x/>
      <x/>
    </i>
    <i t="default">
      <x/>
    </i>
    <i>
      <x v="1"/>
      <x/>
    </i>
    <i t="default">
      <x v="1"/>
    </i>
    <i>
      <x v="2"/>
      <x/>
    </i>
    <i r="1">
      <x v="1"/>
    </i>
    <i r="1">
      <x v="2"/>
    </i>
    <i t="default">
      <x v="2"/>
    </i>
    <i>
      <x v="3"/>
      <x/>
    </i>
    <i r="1">
      <x v="2"/>
    </i>
    <i t="default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142" name="[finalizacion].[Género].[All]" cap="All"/>
  </pageFields>
  <dataFields count="3">
    <dataField name="Participantes" fld="0" subtotal="count" baseField="0" baseItem="0"/>
    <dataField name="% del Grupo" fld="3" subtotal="count" baseField="2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8" subtotal="count" showDataAs="percentOfTotal" baseField="2" baseItem="0" numFmtId="10">
      <extLst>
        <ext xmlns:x14="http://schemas.microsoft.com/office/spreadsheetml/2009/9/main" uri="{E15A36E0-9728-4e99-A89B-3F7291B0FE68}">
          <x14:dataField sourceField="0" uniqueName="[__Xl2].[Measures].[Recuento de Nombre]"/>
        </ext>
      </extLst>
    </dataField>
  </dataFields>
  <formats count="1">
    <format dxfId="5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6"/>
    <rowHierarchyUsage hierarchyUsage="13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9.xml><?xml version="1.0" encoding="utf-8"?>
<pivotTableDefinition xmlns="http://schemas.openxmlformats.org/spreadsheetml/2006/main" name="edad-2" cacheId="31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W6:AA19" firstHeaderRow="0" firstDataRow="1" firstDataCol="2" rowPageCount="1" colPageCount="1"/>
  <pivotFields count="8">
    <pivotField dataField="1" compact="0" outline="0" subtotalTop="0" showAll="0" defaultSubtotal="0"/>
    <pivotField name="Rango de Edad" axis="axisRow" compact="0" allDrilled="1" outline="0" subtotalTop="0" showAll="0" defaultAttributeDrillState="1">
      <items count="5">
        <item x="3"/>
        <item x="0"/>
        <item x="1"/>
        <item x="2"/>
        <item t="default"/>
      </items>
    </pivotField>
    <pivotField name="Estatus" axis="axisRow" compact="0" allDrilled="1" outline="0" subtotalTop="0" showAll="0" defaultAttributeDrillState="1">
      <items count="4">
        <item x="2"/>
        <item x="1"/>
        <item x="0"/>
        <item t="default"/>
      </items>
    </pivotField>
    <pivotField dataField="1" compact="0" outline="0" subtotalTop="0" showAll="0"/>
    <pivotField name="Sexo" axis="axisPage" compact="0" allDrilled="1" outline="0" subtotalTop="0" showAll="0" dataSourceSort="1" defaultAttributeDrillState="1">
      <items count="1"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1"/>
    <field x="2"/>
  </rowFields>
  <rowItems count="13">
    <i>
      <x/>
      <x/>
    </i>
    <i t="default">
      <x/>
    </i>
    <i>
      <x v="1"/>
      <x/>
    </i>
    <i r="1">
      <x v="1"/>
    </i>
    <i r="1">
      <x v="2"/>
    </i>
    <i t="default">
      <x v="1"/>
    </i>
    <i>
      <x v="2"/>
      <x/>
    </i>
    <i r="1">
      <x v="1"/>
    </i>
    <i r="1">
      <x v="2"/>
    </i>
    <i t="default">
      <x v="2"/>
    </i>
    <i>
      <x v="3"/>
      <x v="1"/>
    </i>
    <i t="default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142" name="[finalizacion].[Género].[All]" cap="All"/>
  </pageFields>
  <dataFields count="3">
    <dataField name="Participantes" fld="0" subtotal="count" baseField="0" baseItem="0"/>
    <dataField name="% del Grupo" fld="3" subtotal="count" baseField="2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7" subtotal="count" showDataAs="percentOfTotal" baseField="2" baseItem="0" numFmtId="10">
      <extLst>
        <ext xmlns:x14="http://schemas.microsoft.com/office/spreadsheetml/2009/9/main" uri="{E15A36E0-9728-4e99-A89B-3F7291B0FE68}">
          <x14:dataField sourceField="0" uniqueName="[__Xl2].[Measures].[Recuento de Nombre]"/>
        </ext>
      </extLst>
    </dataField>
  </dataFields>
  <formats count="1">
    <format dxfId="5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4"/>
    <rowHierarchyUsage hierarchyUsage="13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0.xml><?xml version="1.0" encoding="utf-8"?>
<pivotTableDefinition xmlns="http://schemas.openxmlformats.org/spreadsheetml/2006/main" name="escolaridad-2" cacheId="34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Q6:U23" firstHeaderRow="0" firstDataRow="1" firstDataCol="2" rowPageCount="1" colPageCount="1"/>
  <pivotFields count="8">
    <pivotField dataField="1" compact="0" outline="0" subtotalTop="0" showAll="0" defaultSubtotal="0"/>
    <pivotField axis="axisRow" compact="0" allDrilled="1" outline="0" subtotalTop="0" showAll="0" defaultAttributeDrillState="1">
      <items count="7">
        <item x="1"/>
        <item x="3"/>
        <item x="0"/>
        <item x="4"/>
        <item x="5"/>
        <item x="2"/>
        <item t="default"/>
      </items>
    </pivotField>
    <pivotField name="Estatus" axis="axisRow" compact="0" allDrilled="1" outline="0" subtotalTop="0" showAll="0" defaultAttributeDrillState="1">
      <items count="4">
        <item x="1"/>
        <item x="0"/>
        <item x="2"/>
        <item t="default"/>
      </items>
    </pivotField>
    <pivotField dataField="1" compact="0" outline="0" subtotalTop="0" showAll="0"/>
    <pivotField name="Sexo" axis="axisPage" compact="0" allDrilled="1" outline="0" subtotalTop="0" showAll="0" dataSourceSort="1" defaultAttributeDrillState="1">
      <items count="1"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1"/>
    <field x="2"/>
  </rowFields>
  <rowItems count="17">
    <i>
      <x/>
      <x/>
    </i>
    <i t="default">
      <x/>
    </i>
    <i>
      <x v="1"/>
      <x/>
    </i>
    <i r="1">
      <x v="1"/>
    </i>
    <i t="default">
      <x v="1"/>
    </i>
    <i>
      <x v="2"/>
      <x v="1"/>
    </i>
    <i t="default">
      <x v="2"/>
    </i>
    <i>
      <x v="3"/>
      <x/>
    </i>
    <i r="1">
      <x v="1"/>
    </i>
    <i r="1">
      <x v="2"/>
    </i>
    <i t="default">
      <x v="3"/>
    </i>
    <i>
      <x v="4"/>
      <x/>
    </i>
    <i r="1">
      <x v="1"/>
    </i>
    <i t="default">
      <x v="4"/>
    </i>
    <i>
      <x v="5"/>
      <x/>
    </i>
    <i t="default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142" name="[finalizacion].[Género].[All]" cap="All"/>
  </pageFields>
  <dataFields count="3">
    <dataField name="Participantes" fld="0" subtotal="count" baseField="0" baseItem="0"/>
    <dataField name="Porcentaje" fld="7" subtotal="count" showDataAs="percentOfTotal" baseField="2" baseItem="0" numFmtId="10">
      <extLst>
        <ext xmlns:x14="http://schemas.microsoft.com/office/spreadsheetml/2009/9/main" uri="{E15A36E0-9728-4e99-A89B-3F7291B0FE68}">
          <x14:dataField sourceField="0" uniqueName="[__Xl2].[Measures].[Recuento de Nombre]"/>
        </ext>
      </extLst>
    </dataField>
    <dataField name="% del Grupo" fld="3" subtotal="count" baseField="2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1">
    <format dxfId="5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Porcentaje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3"/>
    <rowHierarchyUsage hierarchyUsage="13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1.xml><?xml version="1.0" encoding="utf-8"?>
<pivotTableDefinition xmlns="http://schemas.openxmlformats.org/spreadsheetml/2006/main" name="genero-3" cacheId="41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K6:O17" firstHeaderRow="0" firstDataRow="1" firstDataCol="2"/>
  <pivotFields count="7">
    <pivotField name="Sexo" axis="axisRow" compact="0" allDrilled="1" outline="0" subtotalTop="0" showAll="0" dataSourceSort="1" defaultAttributeDrillState="1">
      <items count="4">
        <item x="0"/>
        <item x="1"/>
        <item x="2"/>
        <item t="default"/>
      </items>
    </pivotField>
    <pivotField dataField="1" compact="0" outline="0" subtotalTop="0" showAll="0" defaultSubtotal="0"/>
    <pivotField name="Estatus" axis="axisRow" compact="0" allDrilled="1" outline="0" subtotalTop="0" showAll="0" defaultAttributeDrillState="1">
      <items count="4">
        <item x="2"/>
        <item x="1"/>
        <item x="0"/>
        <item t="default"/>
      </items>
    </pivotField>
    <pivotField dataField="1" compact="0" outline="0" subtotalTop="0" showAll="0"/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0"/>
    <field x="2"/>
  </rowFields>
  <rowItems count="11">
    <i>
      <x/>
      <x/>
    </i>
    <i r="1">
      <x v="1"/>
    </i>
    <i r="1">
      <x v="2"/>
    </i>
    <i t="default">
      <x/>
    </i>
    <i>
      <x v="1"/>
      <x/>
    </i>
    <i r="1">
      <x v="1"/>
    </i>
    <i r="1">
      <x v="2"/>
    </i>
    <i t="default">
      <x v="1"/>
    </i>
    <i>
      <x v="2"/>
      <x/>
    </i>
    <i t="default"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articipantes" fld="1" subtotal="count" baseField="0" baseItem="0"/>
    <dataField name="% del Grupo" fld="3" subtotal="count" baseField="2" baseItem="2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6" subtotal="count" showDataAs="percentOfTotal" baseField="0" baseItem="0" numFmtId="10">
      <extLst>
        <ext xmlns:x14="http://schemas.microsoft.com/office/spreadsheetml/2009/9/main" uri="{E15A36E0-9728-4e99-A89B-3F7291B0FE68}">
          <x14:dataField sourceField="1" uniqueName="[__Xl2].[Measures].[Recuento de Nombre]"/>
        </ext>
      </extLst>
    </dataField>
  </dataFields>
  <formats count="1">
    <format dxfId="3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2"/>
    <rowHierarchyUsage hierarchyUsage="13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2.xml><?xml version="1.0" encoding="utf-8"?>
<pivotTableDefinition xmlns="http://schemas.openxmlformats.org/spreadsheetml/2006/main" name="provincia-3" cacheId="39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AC6:AG18" firstHeaderRow="0" firstDataRow="1" firstDataCol="2" rowPageCount="1" colPageCount="1"/>
  <pivotFields count="9">
    <pivotField dataField="1" compact="0" outline="0" subtotalTop="0" showAll="0" defaultSubtotal="0"/>
    <pivotField name="Rango de Edad" compact="0" allDrilled="1" outline="0" subtotalTop="0" showAll="0" defaultAttributeDrillState="1">
      <items count="8">
        <item x="6"/>
        <item x="0"/>
        <item x="1"/>
        <item x="2"/>
        <item x="3"/>
        <item x="4"/>
        <item x="5"/>
        <item t="default"/>
      </items>
    </pivotField>
    <pivotField name="Estatus" axis="axisRow" compact="0" allDrilled="1" outline="0" subtotalTop="0" showAll="0" defaultAttributeDrillState="1">
      <items count="4">
        <item n="Sin actividad" x="0"/>
        <item x="2"/>
        <item x="1"/>
        <item t="default"/>
      </items>
    </pivotField>
    <pivotField dataField="1" compact="0" outline="0" subtotalTop="0" showAll="0"/>
    <pivotField name="Sexo" axis="axisPage" compact="0" allDrilled="1" outline="0" subtotalTop="0" showAll="0" dataSourceSort="1" defaultAttributeDrillState="1">
      <items count="1">
        <item t="default"/>
      </items>
    </pivotField>
    <pivotField axis="axisRow" compact="0" allDrilled="1" outline="0" subtotalTop="0" showAll="0" dataSourceSort="1" defaultAttributeDrillState="1">
      <items count="5">
        <item x="0"/>
        <item x="1"/>
        <item x="2"/>
        <item x="3"/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5"/>
    <field x="2"/>
  </rowFields>
  <rowItems count="12">
    <i>
      <x/>
      <x/>
    </i>
    <i t="default">
      <x/>
    </i>
    <i>
      <x v="1"/>
      <x/>
    </i>
    <i t="default">
      <x v="1"/>
    </i>
    <i>
      <x v="2"/>
      <x/>
    </i>
    <i r="1">
      <x v="1"/>
    </i>
    <i r="1">
      <x v="2"/>
    </i>
    <i t="default">
      <x v="2"/>
    </i>
    <i>
      <x v="3"/>
      <x/>
    </i>
    <i r="1">
      <x v="2"/>
    </i>
    <i t="default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142" name="[finalizacion].[Género].[All]" cap="All"/>
  </pageFields>
  <dataFields count="3">
    <dataField name="Participantes" fld="0" subtotal="count" baseField="0" baseItem="0"/>
    <dataField name="% del Grupo" fld="3" subtotal="count" baseField="1" baseItem="5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8" subtotal="count" showDataAs="percentOfTotal" baseField="1" baseItem="0" numFmtId="10">
      <extLst>
        <ext xmlns:x14="http://schemas.microsoft.com/office/spreadsheetml/2009/9/main" uri="{E15A36E0-9728-4e99-A89B-3F7291B0FE68}">
          <x14:dataField sourceField="0" uniqueName="[__Xl2].[Measures].[Recuento de Nombre]"/>
        </ext>
      </extLst>
    </dataField>
  </dataFields>
  <formats count="1">
    <format dxfId="4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6"/>
    <rowHierarchyUsage hierarchyUsage="13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3.xml><?xml version="1.0" encoding="utf-8"?>
<pivotTableDefinition xmlns="http://schemas.openxmlformats.org/spreadsheetml/2006/main" name="escolaridad-3" cacheId="44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Q6:U23" firstHeaderRow="0" firstDataRow="1" firstDataCol="2" rowPageCount="1" colPageCount="1"/>
  <pivotFields count="8">
    <pivotField dataField="1" compact="0" outline="0" subtotalTop="0" showAll="0" defaultSubtotal="0"/>
    <pivotField axis="axisRow" compact="0" allDrilled="1" outline="0" subtotalTop="0" showAll="0" defaultAttributeDrillState="1">
      <items count="7">
        <item x="1"/>
        <item x="3"/>
        <item x="0"/>
        <item x="4"/>
        <item x="5"/>
        <item x="2"/>
        <item t="default"/>
      </items>
    </pivotField>
    <pivotField name="Estatus" axis="axisRow" compact="0" allDrilled="1" outline="0" subtotalTop="0" showAll="0" defaultAttributeDrillState="1">
      <items count="4">
        <item x="1"/>
        <item x="0"/>
        <item x="2"/>
        <item t="default"/>
      </items>
    </pivotField>
    <pivotField dataField="1" compact="0" outline="0" subtotalTop="0" showAll="0"/>
    <pivotField name="Sexo" axis="axisPage" compact="0" allDrilled="1" outline="0" subtotalTop="0" showAll="0" dataSourceSort="1" defaultAttributeDrillState="1">
      <items count="1"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1"/>
    <field x="2"/>
  </rowFields>
  <rowItems count="17">
    <i>
      <x/>
      <x/>
    </i>
    <i t="default">
      <x/>
    </i>
    <i>
      <x v="1"/>
      <x/>
    </i>
    <i r="1">
      <x v="1"/>
    </i>
    <i t="default">
      <x v="1"/>
    </i>
    <i>
      <x v="2"/>
      <x v="1"/>
    </i>
    <i t="default">
      <x v="2"/>
    </i>
    <i>
      <x v="3"/>
      <x/>
    </i>
    <i r="1">
      <x v="1"/>
    </i>
    <i r="1">
      <x v="2"/>
    </i>
    <i t="default">
      <x v="3"/>
    </i>
    <i>
      <x v="4"/>
      <x/>
    </i>
    <i r="1">
      <x v="1"/>
    </i>
    <i t="default">
      <x v="4"/>
    </i>
    <i>
      <x v="5"/>
      <x/>
    </i>
    <i t="default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142" name="[finalizacion].[Género].[All]" cap="All"/>
  </pageFields>
  <dataFields count="3">
    <dataField name="Participantes" fld="0" subtotal="count" baseField="0" baseItem="0"/>
    <dataField name="% del Grupo" fld="3" subtotal="count" baseField="2" baseItem="2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7" subtotal="count" showDataAs="percentOfTotal" baseField="1" baseItem="0" numFmtId="10">
      <extLst>
        <ext xmlns:x14="http://schemas.microsoft.com/office/spreadsheetml/2009/9/main" uri="{E15A36E0-9728-4e99-A89B-3F7291B0FE68}">
          <x14:dataField sourceField="0" uniqueName="[__Xl2].[Measures].[Recuento de Nombre]"/>
        </ext>
      </extLst>
    </dataField>
  </dataFields>
  <formats count="1">
    <format dxfId="4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3"/>
    <rowHierarchyUsage hierarchyUsage="13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4.xml><?xml version="1.0" encoding="utf-8"?>
<pivotTableDefinition xmlns="http://schemas.openxmlformats.org/spreadsheetml/2006/main" name="edad-3" cacheId="45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W6:AA19" firstHeaderRow="0" firstDataRow="1" firstDataCol="2" rowPageCount="1" colPageCount="1"/>
  <pivotFields count="8">
    <pivotField dataField="1" compact="0" outline="0" subtotalTop="0" showAll="0" defaultSubtotal="0"/>
    <pivotField name="Rango de Edad" axis="axisRow" compact="0" allDrilled="1" outline="0" subtotalTop="0" showAll="0" defaultAttributeDrillState="1">
      <items count="5">
        <item x="3"/>
        <item x="0"/>
        <item x="1"/>
        <item x="2"/>
        <item t="default"/>
      </items>
    </pivotField>
    <pivotField name="Estatus" axis="axisRow" compact="0" allDrilled="1" outline="0" subtotalTop="0" showAll="0" defaultAttributeDrillState="1">
      <items count="4">
        <item n="Sin actividad" x="2"/>
        <item x="1"/>
        <item x="0"/>
        <item t="default"/>
      </items>
    </pivotField>
    <pivotField dataField="1" compact="0" outline="0" subtotalTop="0" showAll="0"/>
    <pivotField name="Sexo" axis="axisPage" compact="0" allDrilled="1" outline="0" subtotalTop="0" showAll="0" dataSourceSort="1" defaultAttributeDrillState="1">
      <items count="1"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1"/>
    <field x="2"/>
  </rowFields>
  <rowItems count="13">
    <i>
      <x/>
      <x/>
    </i>
    <i t="default">
      <x/>
    </i>
    <i>
      <x v="1"/>
      <x/>
    </i>
    <i r="1">
      <x v="1"/>
    </i>
    <i r="1">
      <x v="2"/>
    </i>
    <i t="default">
      <x v="1"/>
    </i>
    <i>
      <x v="2"/>
      <x/>
    </i>
    <i r="1">
      <x v="1"/>
    </i>
    <i r="1">
      <x v="2"/>
    </i>
    <i t="default">
      <x v="2"/>
    </i>
    <i>
      <x v="3"/>
      <x v="1"/>
    </i>
    <i t="default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142" name="[finalizacion].[Género].[All]" cap="All"/>
  </pageFields>
  <dataFields count="3">
    <dataField name="Participantes" fld="0" subtotal="count" baseField="0" baseItem="0"/>
    <dataField name="% del Grupo" fld="3" subtotal="count" baseField="1" baseItem="5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7" subtotal="count" showDataAs="percentOfTotal" baseField="1" baseItem="0" numFmtId="10">
      <extLst>
        <ext xmlns:x14="http://schemas.microsoft.com/office/spreadsheetml/2009/9/main" uri="{E15A36E0-9728-4e99-A89B-3F7291B0FE68}">
          <x14:dataField sourceField="0" uniqueName="[__Xl2].[Measures].[Recuento de Nombre]"/>
        </ext>
      </extLst>
    </dataField>
  </dataFields>
  <formats count="1">
    <format dxfId="4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4"/>
    <rowHierarchyUsage hierarchyUsage="13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5.xml><?xml version="1.0" encoding="utf-8"?>
<pivotTableDefinition xmlns="http://schemas.openxmlformats.org/spreadsheetml/2006/main" name="avance-3" cacheId="42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G6:I10" firstHeaderRow="0" firstDataRow="1" firstDataCol="1"/>
  <pivotFields count="5">
    <pivotField dataField="1" compact="0" outline="0" subtotalTop="0" showAll="0" defaultSubtotal="0"/>
    <pivotField name="Estatus" axis="axisRow" compact="0" allDrilled="1" outline="0" subtotalTop="0" showAll="0" defaultAttributeDrillState="1">
      <items count="4">
        <item x="2"/>
        <item x="1"/>
        <item x="0"/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cipantes" fld="0" subtotal="count" baseField="0" baseItem="0"/>
    <dataField name="Porcentaje" fld="4" subtotal="count" showDataAs="percentOfTotal" baseField="0" baseItem="0" numFmtId="10">
      <extLst>
        <ext xmlns:x14="http://schemas.microsoft.com/office/spreadsheetml/2009/9/main" uri="{E15A36E0-9728-4e99-A89B-3F7291B0FE68}">
          <x14:dataField sourceField="0" uniqueName="[__Xl2].[Measures].[Recuento de Nombre]"/>
        </ext>
      </extLst>
    </dataField>
  </dataFields>
  <formats count="1">
    <format dxfId="4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Porcentaje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1">
    <rowHierarchyUsage hierarchyUsage="13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6.xml><?xml version="1.0" encoding="utf-8"?>
<pivotTableDefinition xmlns="http://schemas.openxmlformats.org/spreadsheetml/2006/main" name="Finalizacion-3" cacheId="43" applyNumberFormats="0" applyBorderFormats="0" applyFontFormats="0" applyPatternFormats="0" applyAlignmentFormats="0" applyWidthHeightFormats="1" dataCaption="Valores" updatedVersion="8" minRefreshableVersion="3" showDrill="0" enableDrill="0" subtotalHiddenItems="1" rowGrandTotals="0" colGrandTotals="0" itemPrintTitles="1" createdVersion="6" indent="0" compact="0" compactData="0" multipleFieldFilters="0">
  <location ref="C6:E103" firstHeaderRow="1" firstDataRow="1" firstDataCol="2"/>
  <pivotFields count="5">
    <pivotField axis="axisRow" compact="0" allDrilled="1" outline="0" subtotalTop="0" showAll="0" dataSourceSort="1" defaultSubtotal="0" defaultAttributeDrillState="1">
      <items count="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</items>
    </pivotField>
    <pivotField name="Estatus" axis="axisRow" compact="0" allDrilled="1" outline="0" subtotalTop="0" showAll="0" dataSourceSort="1" defaultSubtotal="0" defaultAttributeDrillState="1">
      <items count="3">
        <item x="0"/>
        <item x="1"/>
        <item x="2"/>
      </items>
    </pivotField>
    <pivotField dataField="1" compact="0" outline="0" subtotalTop="0" showAll="0" defaultSubtotal="0"/>
    <pivotField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</pivotFields>
  <rowFields count="2">
    <field x="0"/>
    <field x="1"/>
  </rowFields>
  <rowItems count="97">
    <i>
      <x/>
      <x/>
    </i>
    <i r="1">
      <x v="1"/>
    </i>
    <i>
      <x v="1"/>
      <x/>
    </i>
    <i>
      <x v="2"/>
      <x/>
    </i>
    <i>
      <x v="3"/>
      <x v="1"/>
    </i>
    <i>
      <x v="4"/>
      <x/>
    </i>
    <i>
      <x v="5"/>
      <x v="1"/>
    </i>
    <i>
      <x v="6"/>
      <x v="1"/>
    </i>
    <i>
      <x v="7"/>
      <x v="1"/>
    </i>
    <i>
      <x v="8"/>
      <x v="1"/>
    </i>
    <i>
      <x v="9"/>
      <x/>
    </i>
    <i>
      <x v="10"/>
      <x v="1"/>
    </i>
    <i>
      <x v="11"/>
      <x v="1"/>
    </i>
    <i>
      <x v="12"/>
      <x/>
    </i>
    <i>
      <x v="13"/>
      <x v="1"/>
    </i>
    <i>
      <x v="14"/>
      <x/>
    </i>
    <i>
      <x v="15"/>
      <x v="1"/>
    </i>
    <i>
      <x v="16"/>
      <x v="2"/>
    </i>
    <i>
      <x v="17"/>
      <x v="1"/>
    </i>
    <i>
      <x v="18"/>
      <x v="1"/>
    </i>
    <i>
      <x v="19"/>
      <x/>
    </i>
    <i>
      <x v="20"/>
      <x/>
    </i>
    <i>
      <x v="21"/>
      <x v="1"/>
    </i>
    <i>
      <x v="22"/>
      <x v="1"/>
    </i>
    <i>
      <x v="23"/>
      <x v="1"/>
    </i>
    <i>
      <x v="24"/>
      <x v="1"/>
    </i>
    <i>
      <x v="25"/>
      <x/>
    </i>
    <i>
      <x v="26"/>
      <x v="1"/>
    </i>
    <i>
      <x v="27"/>
      <x/>
    </i>
    <i>
      <x v="28"/>
      <x v="1"/>
    </i>
    <i>
      <x v="29"/>
      <x/>
    </i>
    <i>
      <x v="30"/>
      <x v="1"/>
    </i>
    <i>
      <x v="31"/>
      <x/>
    </i>
    <i>
      <x v="32"/>
      <x/>
    </i>
    <i>
      <x v="33"/>
      <x/>
    </i>
    <i>
      <x v="34"/>
      <x v="1"/>
    </i>
    <i>
      <x v="35"/>
      <x/>
    </i>
    <i>
      <x v="36"/>
      <x/>
    </i>
    <i>
      <x v="37"/>
      <x/>
    </i>
    <i>
      <x v="38"/>
      <x/>
    </i>
    <i>
      <x v="39"/>
      <x v="1"/>
    </i>
    <i>
      <x v="40"/>
      <x/>
    </i>
    <i>
      <x v="41"/>
      <x/>
    </i>
    <i>
      <x v="42"/>
      <x v="2"/>
    </i>
    <i>
      <x v="43"/>
      <x/>
    </i>
    <i r="1">
      <x v="1"/>
    </i>
    <i>
      <x v="44"/>
      <x v="1"/>
    </i>
    <i>
      <x v="45"/>
      <x/>
    </i>
    <i>
      <x v="46"/>
      <x/>
    </i>
    <i>
      <x v="47"/>
      <x/>
    </i>
    <i>
      <x v="48"/>
      <x/>
    </i>
    <i>
      <x v="49"/>
      <x v="1"/>
    </i>
    <i>
      <x v="50"/>
      <x/>
    </i>
    <i>
      <x v="51"/>
      <x v="1"/>
    </i>
    <i>
      <x v="52"/>
      <x/>
    </i>
    <i>
      <x v="53"/>
      <x/>
    </i>
    <i>
      <x v="54"/>
      <x v="1"/>
    </i>
    <i>
      <x v="55"/>
      <x v="1"/>
    </i>
    <i>
      <x v="56"/>
      <x v="1"/>
    </i>
    <i>
      <x v="57"/>
      <x v="1"/>
    </i>
    <i>
      <x v="58"/>
      <x v="1"/>
    </i>
    <i>
      <x v="59"/>
      <x v="1"/>
    </i>
    <i>
      <x v="60"/>
      <x v="1"/>
    </i>
    <i>
      <x v="61"/>
      <x/>
    </i>
    <i>
      <x v="62"/>
      <x/>
    </i>
    <i>
      <x v="63"/>
      <x v="1"/>
    </i>
    <i>
      <x v="64"/>
      <x v="1"/>
    </i>
    <i>
      <x v="65"/>
      <x v="1"/>
    </i>
    <i>
      <x v="66"/>
      <x v="1"/>
    </i>
    <i>
      <x v="67"/>
      <x/>
    </i>
    <i>
      <x v="68"/>
      <x v="1"/>
    </i>
    <i>
      <x v="69"/>
      <x/>
    </i>
    <i>
      <x v="70"/>
      <x/>
    </i>
    <i>
      <x v="71"/>
      <x v="1"/>
    </i>
    <i>
      <x v="72"/>
      <x v="1"/>
    </i>
    <i>
      <x v="73"/>
      <x v="1"/>
    </i>
    <i>
      <x v="74"/>
      <x/>
    </i>
    <i>
      <x v="75"/>
      <x/>
    </i>
    <i>
      <x v="76"/>
      <x v="1"/>
    </i>
    <i>
      <x v="77"/>
      <x v="1"/>
    </i>
    <i>
      <x v="78"/>
      <x/>
    </i>
    <i>
      <x v="79"/>
      <x/>
    </i>
    <i>
      <x v="80"/>
      <x v="1"/>
    </i>
    <i>
      <x v="81"/>
      <x v="1"/>
    </i>
    <i>
      <x v="82"/>
      <x v="1"/>
    </i>
    <i>
      <x v="83"/>
      <x v="1"/>
    </i>
    <i>
      <x v="84"/>
      <x v="1"/>
    </i>
    <i>
      <x v="85"/>
      <x v="1"/>
    </i>
    <i>
      <x v="86"/>
      <x v="1"/>
    </i>
    <i>
      <x v="87"/>
      <x v="1"/>
    </i>
    <i>
      <x v="88"/>
      <x/>
    </i>
    <i>
      <x v="89"/>
      <x v="1"/>
    </i>
    <i>
      <x v="90"/>
      <x/>
    </i>
    <i>
      <x v="91"/>
      <x v="1"/>
    </i>
    <i>
      <x v="92"/>
      <x v="1"/>
    </i>
    <i>
      <x v="93"/>
      <x v="1"/>
    </i>
    <i>
      <x v="94"/>
      <x/>
    </i>
  </rowItems>
  <colItems count="1">
    <i/>
  </colItems>
  <dataFields count="1">
    <dataField name="% de Avance" fld="2" baseField="1" baseItem="1" numFmtId="9"/>
  </dataFields>
  <formats count="1">
    <format dxfId="44">
      <pivotArea dataOnly="0" labelOnly="1" outline="0" axis="axisValues" fieldPosition="0"/>
    </format>
  </formats>
  <pivotHierarchies count="19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/>
    <pivotHierarchy dragToData="1" caption="% Avance Curso 1"/>
    <pivotHierarchy dragToData="1" caption="% de Avance Curso 2"/>
    <pivotHierarchy dragToData="1" caption="% de Avance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9" showRowHeaders="0" showColHeaders="1" showRowStripes="1" showColStripes="0" showLastColumn="1"/>
  <rowHierarchiesUsage count="2">
    <rowHierarchyUsage hierarchyUsage="39"/>
    <rowHierarchyUsage hierarchyUsage="13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7.xml><?xml version="1.0" encoding="utf-8"?>
<pivotTableDefinition xmlns="http://schemas.openxmlformats.org/spreadsheetml/2006/main" name="etnia-3" cacheId="40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AI6:AM21" firstHeaderRow="0" firstDataRow="1" firstDataCol="2" rowPageCount="1" colPageCount="1"/>
  <pivotFields count="9">
    <pivotField dataField="1" compact="0" outline="0" subtotalTop="0" showAll="0" defaultSubtotal="0"/>
    <pivotField name="Rango de Edad" compact="0" allDrilled="1" outline="0" subtotalTop="0" showAll="0" defaultAttributeDrillState="1">
      <items count="8">
        <item x="6"/>
        <item x="0"/>
        <item x="1"/>
        <item x="2"/>
        <item x="3"/>
        <item x="4"/>
        <item x="5"/>
        <item t="default"/>
      </items>
    </pivotField>
    <pivotField name="Estatus" axis="axisRow" compact="0" allDrilled="1" outline="0" subtotalTop="0" showAll="0" defaultAttributeDrillState="1">
      <items count="4">
        <item n="Sin actividad" x="0"/>
        <item x="1"/>
        <item x="2"/>
        <item t="default"/>
      </items>
    </pivotField>
    <pivotField dataField="1" compact="0" outline="0" subtotalTop="0" showAll="0"/>
    <pivotField name="Sexo" axis="axisPage" compact="0" allDrilled="1" outline="0" subtotalTop="0" showAll="0" dataSourceSort="1" defaultAttributeDrillState="1">
      <items count="1">
        <item t="default"/>
      </items>
    </pivotField>
    <pivotField axis="axisRow" compact="0" allDrilled="1" outline="0" subtotalTop="0" showAll="0" dataSourceSort="1" defaultAttributeDrillState="1">
      <items count="7">
        <item x="0"/>
        <item x="1"/>
        <item x="2"/>
        <item x="3"/>
        <item x="4"/>
        <item x="5"/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5"/>
    <field x="2"/>
  </rowFields>
  <rowItems count="15">
    <i>
      <x/>
      <x/>
    </i>
    <i t="default">
      <x/>
    </i>
    <i>
      <x v="1"/>
      <x v="1"/>
    </i>
    <i t="default">
      <x v="1"/>
    </i>
    <i>
      <x v="2"/>
      <x/>
    </i>
    <i r="1">
      <x v="1"/>
    </i>
    <i r="1">
      <x v="2"/>
    </i>
    <i t="default">
      <x v="2"/>
    </i>
    <i>
      <x v="3"/>
      <x v="1"/>
    </i>
    <i t="default">
      <x v="3"/>
    </i>
    <i>
      <x v="4"/>
      <x/>
    </i>
    <i t="default">
      <x v="4"/>
    </i>
    <i>
      <x v="5"/>
      <x v="1"/>
    </i>
    <i t="default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142" name="[finalizacion].[Género].[All]" cap="All"/>
  </pageFields>
  <dataFields count="3">
    <dataField name="Participantes" fld="0" subtotal="count" baseField="0" baseItem="0"/>
    <dataField name="% del Grupo" fld="3" subtotal="count" baseField="1" baseItem="5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8" subtotal="count" showDataAs="percentOfTotal" baseField="1" baseItem="0" numFmtId="10">
      <extLst>
        <ext xmlns:x14="http://schemas.microsoft.com/office/spreadsheetml/2009/9/main" uri="{E15A36E0-9728-4e99-A89B-3F7291B0FE68}">
          <x14:dataField sourceField="0" uniqueName="[__Xl2].[Measures].[Recuento de Nombre]"/>
        </ext>
      </extLst>
    </dataField>
  </dataFields>
  <formats count="1">
    <format dxfId="4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8"/>
    <rowHierarchyUsage hierarchyUsage="13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8.xml><?xml version="1.0" encoding="utf-8"?>
<pivotTableDefinition xmlns="http://schemas.openxmlformats.org/spreadsheetml/2006/main" name="actividad-3" cacheId="46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AO6:AS31" firstHeaderRow="0" firstDataRow="1" firstDataCol="2" rowPageCount="1" colPageCount="1"/>
  <pivotFields count="9">
    <pivotField dataField="1" compact="0" outline="0" subtotalTop="0" showAll="0" defaultSubtotal="0"/>
    <pivotField name="Rango de Edad" compact="0" allDrilled="1" outline="0" subtotalTop="0" showAll="0" defaultAttributeDrillState="1">
      <items count="8">
        <item x="6"/>
        <item x="0"/>
        <item x="1"/>
        <item x="2"/>
        <item x="3"/>
        <item x="4"/>
        <item x="5"/>
        <item t="default"/>
      </items>
    </pivotField>
    <pivotField name="Estatus" axis="axisRow" compact="0" allDrilled="1" outline="0" subtotalTop="0" showAll="0" defaultAttributeDrillState="1">
      <items count="4">
        <item n="Sin actividad" x="1"/>
        <item x="0"/>
        <item x="2"/>
        <item t="default"/>
      </items>
    </pivotField>
    <pivotField dataField="1" compact="0" outline="0" subtotalTop="0" showAll="0"/>
    <pivotField name="Sexo" axis="axisPage" compact="0" allDrilled="1" outline="0" subtotalTop="0" showAll="0" dataSourceSort="1" defaultAttributeDrillState="1">
      <items count="1">
        <item t="default"/>
      </items>
    </pivotField>
    <pivotField axis="axisRow" compact="0" allDrilled="1" outline="0" subtotalTop="0" showAll="0" dataSourceSort="1" defaultAttributeDrillState="1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5"/>
    <field x="2"/>
  </rowFields>
  <rowItems count="25">
    <i>
      <x/>
      <x/>
    </i>
    <i r="1">
      <x v="1"/>
    </i>
    <i t="default">
      <x/>
    </i>
    <i>
      <x v="1"/>
      <x/>
    </i>
    <i r="1">
      <x v="1"/>
    </i>
    <i r="1">
      <x v="2"/>
    </i>
    <i t="default">
      <x v="1"/>
    </i>
    <i>
      <x v="2"/>
      <x/>
    </i>
    <i r="1">
      <x v="1"/>
    </i>
    <i t="default">
      <x v="2"/>
    </i>
    <i>
      <x v="3"/>
      <x/>
    </i>
    <i r="1">
      <x v="1"/>
    </i>
    <i t="default">
      <x v="3"/>
    </i>
    <i>
      <x v="4"/>
      <x/>
    </i>
    <i r="1">
      <x v="1"/>
    </i>
    <i t="default">
      <x v="4"/>
    </i>
    <i>
      <x v="5"/>
      <x/>
    </i>
    <i t="default">
      <x v="5"/>
    </i>
    <i>
      <x v="6"/>
      <x/>
    </i>
    <i t="default">
      <x v="6"/>
    </i>
    <i>
      <x v="7"/>
      <x/>
    </i>
    <i r="1">
      <x v="1"/>
    </i>
    <i r="1">
      <x v="2"/>
    </i>
    <i t="default"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142" name="[finalizacion].[Género].[All]" cap="All"/>
  </pageFields>
  <dataFields count="3">
    <dataField name="Participantes" fld="0" subtotal="count" baseField="0" baseItem="0"/>
    <dataField name="% del Grupo" fld="3" subtotal="count" baseField="1" baseItem="5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8" subtotal="count" showDataAs="percentOfTotal" baseField="1" baseItem="0" numFmtId="10">
      <extLst>
        <ext xmlns:x14="http://schemas.microsoft.com/office/spreadsheetml/2009/9/main" uri="{E15A36E0-9728-4e99-A89B-3F7291B0FE68}">
          <x14:dataField sourceField="0" uniqueName="[__Xl2].[Measures].[Recuento de Nombre]"/>
        </ext>
      </extLst>
    </dataField>
  </dataFields>
  <formats count="1">
    <format dxfId="4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7"/>
    <rowHierarchyUsage hierarchyUsage="13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9.xml><?xml version="1.0" encoding="utf-8"?>
<pivotTableDefinition xmlns="http://schemas.openxmlformats.org/spreadsheetml/2006/main" name="genero-4" cacheId="47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K6:O16" firstHeaderRow="0" firstDataRow="1" firstDataCol="2"/>
  <pivotFields count="7">
    <pivotField name="Sexo" axis="axisRow" compact="0" allDrilled="1" outline="0" subtotalTop="0" showAll="0" dataSourceSort="1" defaultAttributeDrillState="1">
      <items count="4">
        <item x="0"/>
        <item x="1"/>
        <item x="2"/>
        <item t="default"/>
      </items>
    </pivotField>
    <pivotField dataField="1" compact="0" outline="0" subtotalTop="0" showAll="0" defaultSubtotal="0"/>
    <pivotField name="Estatus" axis="axisRow" compact="0" allDrilled="1" outline="0" subtotalTop="0" showAll="0" defaultAttributeDrillState="1">
      <items count="4">
        <item x="1"/>
        <item x="0"/>
        <item x="2"/>
        <item t="default"/>
      </items>
    </pivotField>
    <pivotField dataField="1" compact="0" outline="0" subtotalTop="0" showAll="0"/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0"/>
    <field x="2"/>
  </rowFields>
  <rowItems count="10">
    <i>
      <x/>
      <x/>
    </i>
    <i r="1">
      <x v="1"/>
    </i>
    <i t="default">
      <x/>
    </i>
    <i>
      <x v="1"/>
      <x/>
    </i>
    <i r="1">
      <x v="1"/>
    </i>
    <i r="1">
      <x v="2"/>
    </i>
    <i t="default">
      <x v="1"/>
    </i>
    <i>
      <x v="2"/>
      <x/>
    </i>
    <i t="default"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articipantes" fld="1" subtotal="count" baseField="0" baseItem="0"/>
    <dataField name="% del Grupo" fld="3" subtotal="count" baseField="2" baseItem="1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6" subtotal="count" showDataAs="percentOfTotal" baseField="0" baseItem="0" numFmtId="10">
      <extLst>
        <ext xmlns:x14="http://schemas.microsoft.com/office/spreadsheetml/2009/9/main" uri="{E15A36E0-9728-4e99-A89B-3F7291B0FE68}">
          <x14:dataField sourceField="1" uniqueName="[__Xl2].[Measures].[Recuento de Nombre]"/>
        </ext>
      </extLst>
    </dataField>
  </dataFields>
  <formats count="1">
    <format dxfId="3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2"/>
    <rowHierarchyUsage hierarchyUsage="13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50.xml><?xml version="1.0" encoding="utf-8"?>
<pivotTableDefinition xmlns="http://schemas.openxmlformats.org/spreadsheetml/2006/main" name="edad-4" cacheId="53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W6:AA18" firstHeaderRow="0" firstDataRow="1" firstDataCol="2" rowPageCount="1" colPageCount="1"/>
  <pivotFields count="9">
    <pivotField dataField="1" compact="0" outline="0" subtotalTop="0" showAll="0" defaultSubtotal="0"/>
    <pivotField name="Rango de Edad" axis="axisRow" compact="0" allDrilled="1" outline="0" subtotalTop="0" showAll="0" defaultAttributeDrillState="1">
      <items count="5">
        <item x="3"/>
        <item x="0"/>
        <item x="1"/>
        <item x="2"/>
        <item t="default"/>
      </items>
    </pivotField>
    <pivotField compact="0" allDrilled="1" outline="0" subtotalTop="0" showAll="0" defaultAttributeDrillState="1">
      <items count="3">
        <item n="Sin actividad" x="1"/>
        <item x="0"/>
        <item t="default"/>
      </items>
    </pivotField>
    <pivotField name="Estatus" axis="axisRow" compact="0" allDrilled="1" outline="0" subtotalTop="0" showAll="0" defaultAttributeDrillState="1">
      <items count="4">
        <item x="2"/>
        <item x="1"/>
        <item x="0"/>
        <item t="default"/>
      </items>
    </pivotField>
    <pivotField dataField="1" compact="0" outline="0" subtotalTop="0" showAll="0"/>
    <pivotField name="Sexo" axis="axisPage" compact="0" allDrilled="1" outline="0" subtotalTop="0" showAll="0" dataSourceSort="1" defaultAttributeDrillState="1">
      <items count="1"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1"/>
    <field x="3"/>
  </rowFields>
  <rowItems count="12">
    <i>
      <x/>
      <x/>
    </i>
    <i t="default">
      <x/>
    </i>
    <i>
      <x v="1"/>
      <x/>
    </i>
    <i r="1">
      <x v="1"/>
    </i>
    <i r="1">
      <x v="2"/>
    </i>
    <i t="default">
      <x v="1"/>
    </i>
    <i>
      <x v="2"/>
      <x/>
    </i>
    <i r="1">
      <x v="1"/>
    </i>
    <i t="default">
      <x v="2"/>
    </i>
    <i>
      <x v="3"/>
      <x v="1"/>
    </i>
    <i t="default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hier="142" name="[finalizacion].[Género].[All]" cap="All"/>
  </pageFields>
  <dataFields count="3">
    <dataField name="Participantes" fld="0" subtotal="count" baseField="0" baseItem="0"/>
    <dataField name="% del Grupo" fld="4" subtotal="count" baseField="1" baseItem="6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8" subtotal="count" showDataAs="percentOfTotal" baseField="3" baseItem="0" numFmtId="10">
      <extLst>
        <ext xmlns:x14="http://schemas.microsoft.com/office/spreadsheetml/2009/9/main" uri="{E15A36E0-9728-4e99-A89B-3F7291B0FE68}">
          <x14:dataField sourceField="0" uniqueName="[__Xl2].[Measures].[Recuento de Nombre]"/>
        </ext>
      </extLst>
    </dataField>
  </dataFields>
  <formats count="1">
    <format dxfId="3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4"/>
    <rowHierarchyUsage hierarchyUsage="13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51.xml><?xml version="1.0" encoding="utf-8"?>
<pivotTableDefinition xmlns="http://schemas.openxmlformats.org/spreadsheetml/2006/main" name="etnia-4" cacheId="54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AI6:AM21" firstHeaderRow="0" firstDataRow="1" firstDataCol="2" rowPageCount="1" colPageCount="1"/>
  <pivotFields count="10">
    <pivotField dataField="1" compact="0" outline="0" subtotalTop="0" showAll="0" defaultSubtotal="0"/>
    <pivotField name="Rango de Edad" compact="0" allDrilled="1" outline="0" subtotalTop="0" showAll="0" defaultAttributeDrillState="1">
      <items count="8">
        <item x="6"/>
        <item x="0"/>
        <item x="1"/>
        <item x="2"/>
        <item x="3"/>
        <item x="4"/>
        <item x="5"/>
        <item t="default"/>
      </items>
    </pivotField>
    <pivotField compact="0" allDrilled="1" outline="0" subtotalTop="0" showAll="0" defaultAttributeDrillState="1">
      <items count="3">
        <item n="Sin actividad" x="1"/>
        <item x="0"/>
        <item t="default"/>
      </items>
    </pivotField>
    <pivotField name="Estatus" axis="axisRow" compact="0" allDrilled="1" outline="0" subtotalTop="0" showAll="0" defaultAttributeDrillState="1">
      <items count="4">
        <item x="0"/>
        <item x="1"/>
        <item x="2"/>
        <item t="default"/>
      </items>
    </pivotField>
    <pivotField dataField="1" compact="0" outline="0" subtotalTop="0" showAll="0"/>
    <pivotField name="Sexo" axis="axisPage" compact="0" allDrilled="1" outline="0" subtotalTop="0" showAll="0" dataSourceSort="1" defaultAttributeDrillState="1">
      <items count="1">
        <item t="default"/>
      </items>
    </pivotField>
    <pivotField axis="axisRow" compact="0" allDrilled="1" outline="0" subtotalTop="0" showAll="0" dataSourceSort="1" defaultAttributeDrillState="1">
      <items count="7">
        <item x="0"/>
        <item x="1"/>
        <item x="2"/>
        <item x="3"/>
        <item x="4"/>
        <item x="5"/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6"/>
    <field x="3"/>
  </rowFields>
  <rowItems count="15">
    <i>
      <x/>
      <x/>
    </i>
    <i t="default">
      <x/>
    </i>
    <i>
      <x v="1"/>
      <x v="1"/>
    </i>
    <i t="default">
      <x v="1"/>
    </i>
    <i>
      <x v="2"/>
      <x/>
    </i>
    <i r="1">
      <x v="1"/>
    </i>
    <i r="1">
      <x v="2"/>
    </i>
    <i t="default">
      <x v="2"/>
    </i>
    <i>
      <x v="3"/>
      <x v="1"/>
    </i>
    <i t="default">
      <x v="3"/>
    </i>
    <i>
      <x v="4"/>
      <x/>
    </i>
    <i t="default">
      <x v="4"/>
    </i>
    <i>
      <x v="5"/>
      <x v="1"/>
    </i>
    <i t="default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hier="142" name="[finalizacion].[Género].[All]" cap="All"/>
  </pageFields>
  <dataFields count="3">
    <dataField name="Participantes" fld="0" subtotal="count" baseField="0" baseItem="0"/>
    <dataField name="% del Grupo" fld="4" subtotal="count" baseField="1" baseItem="6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9" subtotal="count" showDataAs="percentOfTotal" baseField="3" baseItem="0" numFmtId="10">
      <extLst>
        <ext xmlns:x14="http://schemas.microsoft.com/office/spreadsheetml/2009/9/main" uri="{E15A36E0-9728-4e99-A89B-3F7291B0FE68}">
          <x14:dataField sourceField="0" uniqueName="[__Xl2].[Measures].[Recuento de Nombre]"/>
        </ext>
      </extLst>
    </dataField>
  </dataFields>
  <formats count="1">
    <format dxfId="3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8"/>
    <rowHierarchyUsage hierarchyUsage="13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52.xml><?xml version="1.0" encoding="utf-8"?>
<pivotTableDefinition xmlns="http://schemas.openxmlformats.org/spreadsheetml/2006/main" name="escolaridad-4" cacheId="51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Q6:U23" firstHeaderRow="0" firstDataRow="1" firstDataCol="2" rowPageCount="1" colPageCount="1"/>
  <pivotFields count="8">
    <pivotField dataField="1" compact="0" outline="0" subtotalTop="0" showAll="0" defaultSubtotal="0"/>
    <pivotField axis="axisRow" compact="0" allDrilled="1" outline="0" subtotalTop="0" showAll="0" defaultAttributeDrillState="1">
      <items count="7">
        <item x="1"/>
        <item x="3"/>
        <item x="0"/>
        <item x="4"/>
        <item x="5"/>
        <item x="2"/>
        <item t="default"/>
      </items>
    </pivotField>
    <pivotField name="Estatus" axis="axisRow" compact="0" allDrilled="1" outline="0" subtotalTop="0" showAll="0" defaultAttributeDrillState="1">
      <items count="4">
        <item x="1"/>
        <item x="0"/>
        <item x="2"/>
        <item t="default"/>
      </items>
    </pivotField>
    <pivotField dataField="1" compact="0" outline="0" subtotalTop="0" showAll="0"/>
    <pivotField name="Sexo" axis="axisPage" compact="0" allDrilled="1" outline="0" subtotalTop="0" showAll="0" dataSourceSort="1" defaultAttributeDrillState="1">
      <items count="1"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1"/>
    <field x="2"/>
  </rowFields>
  <rowItems count="17">
    <i>
      <x/>
      <x/>
    </i>
    <i t="default">
      <x/>
    </i>
    <i>
      <x v="1"/>
      <x/>
    </i>
    <i r="1">
      <x v="1"/>
    </i>
    <i t="default">
      <x v="1"/>
    </i>
    <i>
      <x v="2"/>
      <x v="1"/>
    </i>
    <i t="default">
      <x v="2"/>
    </i>
    <i>
      <x v="3"/>
      <x/>
    </i>
    <i r="1">
      <x v="1"/>
    </i>
    <i r="1">
      <x v="2"/>
    </i>
    <i t="default">
      <x v="3"/>
    </i>
    <i>
      <x v="4"/>
      <x/>
    </i>
    <i r="1">
      <x v="1"/>
    </i>
    <i t="default">
      <x v="4"/>
    </i>
    <i>
      <x v="5"/>
      <x/>
    </i>
    <i t="default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142" name="[finalizacion].[Género].[All]" cap="All"/>
  </pageFields>
  <dataFields count="3">
    <dataField name="Participantes" fld="0" subtotal="count" baseField="0" baseItem="0"/>
    <dataField name="% del Grupo" fld="3" subtotal="count" baseField="1" baseItem="1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7" subtotal="count" showDataAs="percentOfTotal" baseField="1" baseItem="0" numFmtId="10">
      <extLst>
        <ext xmlns:x14="http://schemas.microsoft.com/office/spreadsheetml/2009/9/main" uri="{E15A36E0-9728-4e99-A89B-3F7291B0FE68}">
          <x14:dataField sourceField="0" uniqueName="[__Xl2].[Measures].[Recuento de Nombre]"/>
        </ext>
      </extLst>
    </dataField>
  </dataFields>
  <formats count="1">
    <format dxfId="3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3"/>
    <rowHierarchyUsage hierarchyUsage="13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53.xml><?xml version="1.0" encoding="utf-8"?>
<pivotTableDefinition xmlns="http://schemas.openxmlformats.org/spreadsheetml/2006/main" name="avance-4" cacheId="48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G6:I10" firstHeaderRow="0" firstDataRow="1" firstDataCol="1"/>
  <pivotFields count="5">
    <pivotField dataField="1" compact="0" outline="0" subtotalTop="0" showAll="0" defaultSubtotal="0"/>
    <pivotField name="Estatus" axis="axisRow" compact="0" allDrilled="1" outline="0" subtotalTop="0" showAll="0" defaultAttributeDrillState="1">
      <items count="4">
        <item x="2"/>
        <item x="1"/>
        <item x="0"/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cipantes" fld="0" subtotal="count" baseField="0" baseItem="0"/>
    <dataField name="Porcentaje" fld="4" subtotal="count" showDataAs="percentOfTotal" baseField="0" baseItem="0" numFmtId="10">
      <extLst>
        <ext xmlns:x14="http://schemas.microsoft.com/office/spreadsheetml/2009/9/main" uri="{E15A36E0-9728-4e99-A89B-3F7291B0FE68}">
          <x14:dataField sourceField="0" uniqueName="[__Xl2].[Measures].[Recuento de Nombre]"/>
        </ext>
      </extLst>
    </dataField>
  </dataFields>
  <formats count="1">
    <format dxfId="3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Porcentaje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1">
    <rowHierarchyUsage hierarchyUsage="13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54.xml><?xml version="1.0" encoding="utf-8"?>
<pivotTableDefinition xmlns="http://schemas.openxmlformats.org/spreadsheetml/2006/main" name="provincia-4" cacheId="50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AC6:AG17" firstHeaderRow="0" firstDataRow="1" firstDataCol="2" rowPageCount="1" colPageCount="1"/>
  <pivotFields count="10">
    <pivotField dataField="1" compact="0" outline="0" subtotalTop="0" showAll="0" defaultSubtotal="0"/>
    <pivotField name="Rango de Edad" compact="0" allDrilled="1" outline="0" subtotalTop="0" showAll="0" defaultAttributeDrillState="1">
      <items count="8">
        <item x="6"/>
        <item x="0"/>
        <item x="1"/>
        <item x="2"/>
        <item x="3"/>
        <item x="4"/>
        <item x="5"/>
        <item t="default"/>
      </items>
    </pivotField>
    <pivotField compact="0" allDrilled="1" outline="0" subtotalTop="0" showAll="0" defaultAttributeDrillState="1">
      <items count="3">
        <item n="Sin actividad" x="1"/>
        <item x="0"/>
        <item t="default"/>
      </items>
    </pivotField>
    <pivotField name="Estatus" axis="axisRow" compact="0" allDrilled="1" outline="0" subtotalTop="0" showAll="0" defaultAttributeDrillState="1">
      <items count="4">
        <item x="0"/>
        <item x="2"/>
        <item x="1"/>
        <item t="default"/>
      </items>
    </pivotField>
    <pivotField dataField="1" compact="0" outline="0" subtotalTop="0" showAll="0"/>
    <pivotField name="Sexo" axis="axisPage" compact="0" allDrilled="1" outline="0" subtotalTop="0" showAll="0" dataSourceSort="1" defaultAttributeDrillState="1">
      <items count="1">
        <item t="default"/>
      </items>
    </pivotField>
    <pivotField axis="axisRow" compact="0" allDrilled="1" outline="0" subtotalTop="0" showAll="0" dataSourceSort="1" defaultAttributeDrillState="1">
      <items count="5">
        <item x="0"/>
        <item x="1"/>
        <item x="2"/>
        <item x="3"/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6"/>
    <field x="3"/>
  </rowFields>
  <rowItems count="11">
    <i>
      <x/>
      <x/>
    </i>
    <i t="default">
      <x/>
    </i>
    <i>
      <x v="1"/>
      <x/>
    </i>
    <i t="default">
      <x v="1"/>
    </i>
    <i>
      <x v="2"/>
      <x/>
    </i>
    <i r="1">
      <x v="1"/>
    </i>
    <i r="1">
      <x v="2"/>
    </i>
    <i t="default">
      <x v="2"/>
    </i>
    <i>
      <x v="3"/>
      <x/>
    </i>
    <i t="default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hier="142" name="[finalizacion].[Género].[All]" cap="All"/>
  </pageFields>
  <dataFields count="3">
    <dataField name="Participantes" fld="0" subtotal="count" baseField="0" baseItem="0"/>
    <dataField name="% del Grupo" fld="4" subtotal="count" baseField="1" baseItem="6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9" subtotal="count" showDataAs="percentOfTotal" baseField="3" baseItem="0" numFmtId="10">
      <extLst>
        <ext xmlns:x14="http://schemas.microsoft.com/office/spreadsheetml/2009/9/main" uri="{E15A36E0-9728-4e99-A89B-3F7291B0FE68}">
          <x14:dataField sourceField="0" uniqueName="[__Xl2].[Measures].[Recuento de Nombre]"/>
        </ext>
      </extLst>
    </dataField>
  </dataFields>
  <formats count="1">
    <format dxfId="3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6"/>
    <rowHierarchyUsage hierarchyUsage="13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55.xml><?xml version="1.0" encoding="utf-8"?>
<pivotTableDefinition xmlns="http://schemas.openxmlformats.org/spreadsheetml/2006/main" name="actividad-4" cacheId="52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AO6:AS30" firstHeaderRow="0" firstDataRow="1" firstDataCol="2" rowPageCount="1" colPageCount="1"/>
  <pivotFields count="10">
    <pivotField dataField="1" compact="0" outline="0" subtotalTop="0" showAll="0" defaultSubtotal="0"/>
    <pivotField name="Rango de Edad" compact="0" allDrilled="1" outline="0" subtotalTop="0" showAll="0" defaultAttributeDrillState="1">
      <items count="8">
        <item x="6"/>
        <item x="0"/>
        <item x="1"/>
        <item x="2"/>
        <item x="3"/>
        <item x="4"/>
        <item x="5"/>
        <item t="default"/>
      </items>
    </pivotField>
    <pivotField compact="0" allDrilled="1" outline="0" subtotalTop="0" showAll="0" defaultAttributeDrillState="1">
      <items count="3">
        <item n="Sin actividad" x="1"/>
        <item x="0"/>
        <item t="default"/>
      </items>
    </pivotField>
    <pivotField name="Estatus" axis="axisRow" compact="0" allDrilled="1" outline="0" subtotalTop="0" showAll="0" defaultAttributeDrillState="1">
      <items count="4">
        <item x="1"/>
        <item x="0"/>
        <item x="2"/>
        <item t="default"/>
      </items>
    </pivotField>
    <pivotField dataField="1" compact="0" outline="0" subtotalTop="0" showAll="0"/>
    <pivotField name="Sexo" axis="axisPage" compact="0" allDrilled="1" outline="0" subtotalTop="0" showAll="0" dataSourceSort="1" defaultAttributeDrillState="1">
      <items count="1">
        <item t="default"/>
      </items>
    </pivotField>
    <pivotField axis="axisRow" compact="0" allDrilled="1" outline="0" subtotalTop="0" showAll="0" dataSourceSort="1" defaultAttributeDrillState="1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6"/>
    <field x="3"/>
  </rowFields>
  <rowItems count="24">
    <i>
      <x/>
      <x/>
    </i>
    <i r="1">
      <x v="1"/>
    </i>
    <i t="default">
      <x/>
    </i>
    <i>
      <x v="1"/>
      <x/>
    </i>
    <i r="1">
      <x v="1"/>
    </i>
    <i t="default">
      <x v="1"/>
    </i>
    <i>
      <x v="2"/>
      <x/>
    </i>
    <i r="1">
      <x v="1"/>
    </i>
    <i t="default">
      <x v="2"/>
    </i>
    <i>
      <x v="3"/>
      <x/>
    </i>
    <i r="1">
      <x v="1"/>
    </i>
    <i t="default">
      <x v="3"/>
    </i>
    <i>
      <x v="4"/>
      <x/>
    </i>
    <i r="1">
      <x v="1"/>
    </i>
    <i t="default">
      <x v="4"/>
    </i>
    <i>
      <x v="5"/>
      <x/>
    </i>
    <i t="default">
      <x v="5"/>
    </i>
    <i>
      <x v="6"/>
      <x/>
    </i>
    <i t="default">
      <x v="6"/>
    </i>
    <i>
      <x v="7"/>
      <x/>
    </i>
    <i r="1">
      <x v="1"/>
    </i>
    <i r="1">
      <x v="2"/>
    </i>
    <i t="default"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hier="142" name="[finalizacion].[Género].[All]" cap="All"/>
  </pageFields>
  <dataFields count="3">
    <dataField name="Participantes" fld="0" subtotal="count" baseField="0" baseItem="0"/>
    <dataField name="% del Grupo" fld="4" subtotal="count" baseField="1" baseItem="6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9" subtotal="count" showDataAs="percentOfTotal" baseField="3" baseItem="0" numFmtId="10">
      <extLst>
        <ext xmlns:x14="http://schemas.microsoft.com/office/spreadsheetml/2009/9/main" uri="{E15A36E0-9728-4e99-A89B-3F7291B0FE68}">
          <x14:dataField sourceField="0" uniqueName="[__Xl2].[Measures].[Recuento de Nombre]"/>
        </ext>
      </extLst>
    </dataField>
  </dataFields>
  <formats count="1">
    <format dxfId="3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7"/>
    <rowHierarchyUsage hierarchyUsage="13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56.xml><?xml version="1.0" encoding="utf-8"?>
<pivotTableDefinition xmlns="http://schemas.openxmlformats.org/spreadsheetml/2006/main" name="Finalizacion-4" cacheId="49" applyNumberFormats="0" applyBorderFormats="0" applyFontFormats="0" applyPatternFormats="0" applyAlignmentFormats="0" applyWidthHeightFormats="1" dataCaption="Valores" updatedVersion="8" minRefreshableVersion="3" showDrill="0" enableDrill="0" subtotalHiddenItems="1" rowGrandTotals="0" colGrandTotals="0" itemPrintTitles="1" createdVersion="6" indent="0" compact="0" compactData="0" multipleFieldFilters="0">
  <location ref="C6:E103" firstHeaderRow="1" firstDataRow="1" firstDataCol="2"/>
  <pivotFields count="5">
    <pivotField axis="axisRow" compact="0" allDrilled="1" outline="0" subtotalTop="0" showAll="0" dataSourceSort="1" defaultSubtotal="0" defaultAttributeDrillState="1">
      <items count="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</items>
    </pivotField>
    <pivotField name="Estatus" axis="axisRow" compact="0" allDrilled="1" outline="0" subtotalTop="0" showAll="0" dataSourceSort="1" defaultSubtotal="0" defaultAttributeDrillState="1">
      <items count="3">
        <item x="0"/>
        <item x="1"/>
        <item x="2"/>
      </items>
    </pivotField>
    <pivotField dataField="1" compact="0" outline="0" subtotalTop="0" showAll="0" defaultSubtotal="0"/>
    <pivotField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</pivotFields>
  <rowFields count="2">
    <field x="0"/>
    <field x="1"/>
  </rowFields>
  <rowItems count="97">
    <i>
      <x/>
      <x/>
    </i>
    <i r="1">
      <x v="1"/>
    </i>
    <i>
      <x v="1"/>
      <x/>
    </i>
    <i>
      <x v="2"/>
      <x/>
    </i>
    <i>
      <x v="3"/>
      <x v="1"/>
    </i>
    <i>
      <x v="4"/>
      <x/>
    </i>
    <i>
      <x v="5"/>
      <x v="1"/>
    </i>
    <i>
      <x v="6"/>
      <x v="1"/>
    </i>
    <i>
      <x v="7"/>
      <x v="1"/>
    </i>
    <i>
      <x v="8"/>
      <x v="1"/>
    </i>
    <i>
      <x v="9"/>
      <x/>
    </i>
    <i>
      <x v="10"/>
      <x v="1"/>
    </i>
    <i>
      <x v="11"/>
      <x v="1"/>
    </i>
    <i>
      <x v="12"/>
      <x/>
    </i>
    <i>
      <x v="13"/>
      <x v="1"/>
    </i>
    <i>
      <x v="14"/>
      <x/>
    </i>
    <i>
      <x v="15"/>
      <x v="1"/>
    </i>
    <i>
      <x v="16"/>
      <x v="2"/>
    </i>
    <i>
      <x v="17"/>
      <x v="1"/>
    </i>
    <i>
      <x v="18"/>
      <x v="1"/>
    </i>
    <i>
      <x v="19"/>
      <x/>
    </i>
    <i>
      <x v="20"/>
      <x/>
    </i>
    <i>
      <x v="21"/>
      <x v="1"/>
    </i>
    <i>
      <x v="22"/>
      <x v="1"/>
    </i>
    <i>
      <x v="23"/>
      <x v="1"/>
    </i>
    <i>
      <x v="24"/>
      <x v="1"/>
    </i>
    <i>
      <x v="25"/>
      <x/>
    </i>
    <i>
      <x v="26"/>
      <x v="1"/>
    </i>
    <i>
      <x v="27"/>
      <x/>
    </i>
    <i>
      <x v="28"/>
      <x v="1"/>
    </i>
    <i>
      <x v="29"/>
      <x/>
    </i>
    <i>
      <x v="30"/>
      <x v="1"/>
    </i>
    <i>
      <x v="31"/>
      <x/>
    </i>
    <i>
      <x v="32"/>
      <x/>
    </i>
    <i>
      <x v="33"/>
      <x/>
    </i>
    <i>
      <x v="34"/>
      <x v="1"/>
    </i>
    <i>
      <x v="35"/>
      <x/>
    </i>
    <i>
      <x v="36"/>
      <x/>
    </i>
    <i>
      <x v="37"/>
      <x/>
    </i>
    <i>
      <x v="38"/>
      <x/>
    </i>
    <i>
      <x v="39"/>
      <x v="1"/>
    </i>
    <i>
      <x v="40"/>
      <x/>
    </i>
    <i>
      <x v="41"/>
      <x/>
    </i>
    <i>
      <x v="42"/>
      <x v="1"/>
    </i>
    <i>
      <x v="43"/>
      <x/>
    </i>
    <i r="1">
      <x v="1"/>
    </i>
    <i>
      <x v="44"/>
      <x v="1"/>
    </i>
    <i>
      <x v="45"/>
      <x/>
    </i>
    <i>
      <x v="46"/>
      <x/>
    </i>
    <i>
      <x v="47"/>
      <x/>
    </i>
    <i>
      <x v="48"/>
      <x/>
    </i>
    <i>
      <x v="49"/>
      <x v="1"/>
    </i>
    <i>
      <x v="50"/>
      <x/>
    </i>
    <i>
      <x v="51"/>
      <x v="1"/>
    </i>
    <i>
      <x v="52"/>
      <x/>
    </i>
    <i>
      <x v="53"/>
      <x/>
    </i>
    <i>
      <x v="54"/>
      <x v="1"/>
    </i>
    <i>
      <x v="55"/>
      <x v="1"/>
    </i>
    <i>
      <x v="56"/>
      <x v="1"/>
    </i>
    <i>
      <x v="57"/>
      <x v="1"/>
    </i>
    <i>
      <x v="58"/>
      <x v="1"/>
    </i>
    <i>
      <x v="59"/>
      <x v="1"/>
    </i>
    <i>
      <x v="60"/>
      <x v="1"/>
    </i>
    <i>
      <x v="61"/>
      <x/>
    </i>
    <i>
      <x v="62"/>
      <x/>
    </i>
    <i>
      <x v="63"/>
      <x v="1"/>
    </i>
    <i>
      <x v="64"/>
      <x v="1"/>
    </i>
    <i>
      <x v="65"/>
      <x v="1"/>
    </i>
    <i>
      <x v="66"/>
      <x v="1"/>
    </i>
    <i>
      <x v="67"/>
      <x/>
    </i>
    <i>
      <x v="68"/>
      <x v="1"/>
    </i>
    <i>
      <x v="69"/>
      <x/>
    </i>
    <i>
      <x v="70"/>
      <x/>
    </i>
    <i>
      <x v="71"/>
      <x v="1"/>
    </i>
    <i>
      <x v="72"/>
      <x v="1"/>
    </i>
    <i>
      <x v="73"/>
      <x v="1"/>
    </i>
    <i>
      <x v="74"/>
      <x/>
    </i>
    <i>
      <x v="75"/>
      <x/>
    </i>
    <i>
      <x v="76"/>
      <x/>
    </i>
    <i>
      <x v="77"/>
      <x v="1"/>
    </i>
    <i>
      <x v="78"/>
      <x/>
    </i>
    <i>
      <x v="79"/>
      <x/>
    </i>
    <i>
      <x v="80"/>
      <x v="1"/>
    </i>
    <i>
      <x v="81"/>
      <x v="1"/>
    </i>
    <i>
      <x v="82"/>
      <x v="1"/>
    </i>
    <i>
      <x v="83"/>
      <x v="1"/>
    </i>
    <i>
      <x v="84"/>
      <x v="1"/>
    </i>
    <i>
      <x v="85"/>
      <x v="1"/>
    </i>
    <i>
      <x v="86"/>
      <x v="1"/>
    </i>
    <i>
      <x v="87"/>
      <x v="1"/>
    </i>
    <i>
      <x v="88"/>
      <x/>
    </i>
    <i>
      <x v="89"/>
      <x v="1"/>
    </i>
    <i>
      <x v="90"/>
      <x/>
    </i>
    <i>
      <x v="91"/>
      <x v="1"/>
    </i>
    <i>
      <x v="92"/>
      <x v="1"/>
    </i>
    <i>
      <x v="93"/>
      <x v="1"/>
    </i>
    <i>
      <x v="94"/>
      <x/>
    </i>
  </rowItems>
  <colItems count="1">
    <i/>
  </colItems>
  <dataFields count="1">
    <dataField name="% de Avance" fld="2" baseField="1" baseItem="0" numFmtId="9"/>
  </dataFields>
  <pivotHierarchies count="19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/>
    <pivotHierarchy dragToData="1" caption="% Avance Curso 1"/>
    <pivotHierarchy dragToData="1" caption="% de Avance Curso 2"/>
    <pivotHierarchy dragToData="1" caption="% de Avance Curso 3"/>
    <pivotHierarchy dragToData="1" caption="% de Avance Curso 5"/>
    <pivotHierarchy dragToData="1" caption="% de Avance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9" showRowHeaders="0" showColHeaders="1" showRowStripes="1" showColStripes="0" showLastColumn="1"/>
  <rowHierarchiesUsage count="2">
    <rowHierarchyUsage hierarchyUsage="39"/>
    <rowHierarchyUsage hierarchyUsage="13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7.xml><?xml version="1.0" encoding="utf-8"?>
<pivotTableDefinition xmlns="http://schemas.openxmlformats.org/spreadsheetml/2006/main" name="avance-5" cacheId="59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G6:I10" firstHeaderRow="0" firstDataRow="1" firstDataCol="1"/>
  <pivotFields count="6">
    <pivotField dataField="1" compact="0" outline="0" subtotalTop="0" showAll="0" defaultSubtotal="0"/>
    <pivotField name="Estatus Curso 4 " compact="0" allDrilled="1" outline="0" subtotalTop="0" showAll="0" defaultAttributeDrillState="1">
      <items count="3">
        <item x="1"/>
        <item x="0"/>
        <item t="default"/>
      </items>
    </pivotField>
    <pivotField name="Estatus" axis="axisRow" compact="0" allDrilled="1" outline="0" subtotalTop="0" showAll="0" dataSourceSort="1" defaultAttributeDrillState="1">
      <items count="4">
        <item x="0"/>
        <item x="1"/>
        <item x="2"/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cipantes" fld="0" subtotal="count" baseField="0" baseItem="0"/>
    <dataField name="Porcentaje" fld="5" subtotal="count" showDataAs="percentOfTotal" baseField="0" baseItem="0" numFmtId="10">
      <extLst>
        <ext xmlns:x14="http://schemas.microsoft.com/office/spreadsheetml/2009/9/main" uri="{E15A36E0-9728-4e99-A89B-3F7291B0FE68}">
          <x14:dataField sourceField="0" uniqueName="[__Xl2].[Measures].[Recuento de Nombre]"/>
        </ext>
      </extLst>
    </dataField>
  </dataFields>
  <formats count="1">
    <format dxfId="2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Porcentaje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1">
    <rowHierarchyUsage hierarchyUsage="13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58.xml><?xml version="1.0" encoding="utf-8"?>
<pivotTableDefinition xmlns="http://schemas.openxmlformats.org/spreadsheetml/2006/main" name="edad-5" cacheId="55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W6:AA18" firstHeaderRow="0" firstDataRow="1" firstDataCol="2" rowPageCount="1" colPageCount="1"/>
  <pivotFields count="10">
    <pivotField dataField="1" compact="0" outline="0" subtotalTop="0" showAll="0" defaultSubtotal="0"/>
    <pivotField name="Rango de Edad" axis="axisRow" compact="0" allDrilled="1" outline="0" subtotalTop="0" showAll="0" defaultAttributeDrillState="1">
      <items count="5">
        <item x="3"/>
        <item x="0"/>
        <item x="1"/>
        <item x="2"/>
        <item t="default"/>
      </items>
    </pivotField>
    <pivotField compact="0" allDrilled="1" outline="0" subtotalTop="0" showAll="0" defaultAttributeDrillState="1">
      <items count="3">
        <item n="Sin actividad" x="1"/>
        <item x="0"/>
        <item t="default"/>
      </items>
    </pivotField>
    <pivotField name="Estatus curso 4" compact="0" allDrilled="1" outline="0" subtotalTop="0" showAll="0" defaultAttributeDrillState="1">
      <items count="3">
        <item x="1"/>
        <item x="0"/>
        <item t="default"/>
      </items>
    </pivotField>
    <pivotField name="Estatus" axis="axisRow" compact="0" allDrilled="1" outline="0" subtotalTop="0" showAll="0" dataSourceSort="1" defaultAttributeDrillState="1">
      <items count="4">
        <item x="0"/>
        <item x="1"/>
        <item x="2"/>
        <item t="default"/>
      </items>
    </pivotField>
    <pivotField dataField="1" compact="0" outline="0" subtotalTop="0" showAll="0"/>
    <pivotField name="Sexo" axis="axisPage" compact="0" allDrilled="1" outline="0" subtotalTop="0" showAll="0" dataSourceSort="1" defaultAttributeDrillState="1">
      <items count="1"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1"/>
    <field x="4"/>
  </rowFields>
  <rowItems count="12">
    <i>
      <x/>
      <x v="2"/>
    </i>
    <i t="default">
      <x/>
    </i>
    <i>
      <x v="1"/>
      <x/>
    </i>
    <i r="1">
      <x v="1"/>
    </i>
    <i r="1">
      <x v="2"/>
    </i>
    <i t="default">
      <x v="1"/>
    </i>
    <i>
      <x v="2"/>
      <x v="1"/>
    </i>
    <i r="1">
      <x v="2"/>
    </i>
    <i t="default">
      <x v="2"/>
    </i>
    <i>
      <x v="3"/>
      <x v="1"/>
    </i>
    <i t="default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6" hier="142" name="[finalizacion].[Género].[All]" cap="All"/>
  </pageFields>
  <dataFields count="3">
    <dataField name="Participantes" fld="0" subtotal="count" baseField="0" baseItem="0"/>
    <dataField name="% del Grupo" fld="5" subtotal="count" baseField="4" baseItem="1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9" subtotal="count" showDataAs="percentOfTotal" baseField="1" baseItem="0" numFmtId="10">
      <extLst>
        <ext xmlns:x14="http://schemas.microsoft.com/office/spreadsheetml/2009/9/main" uri="{E15A36E0-9728-4e99-A89B-3F7291B0FE68}">
          <x14:dataField sourceField="0" uniqueName="[__Xl2].[Measures].[Recuento de Nombre]"/>
        </ext>
      </extLst>
    </dataField>
  </dataFields>
  <formats count="1">
    <format dxfId="2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4"/>
    <rowHierarchyUsage hierarchyUsage="13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59.xml><?xml version="1.0" encoding="utf-8"?>
<pivotTableDefinition xmlns="http://schemas.openxmlformats.org/spreadsheetml/2006/main" name="genero-5" cacheId="61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K6:O16" firstHeaderRow="0" firstDataRow="1" firstDataCol="2"/>
  <pivotFields count="8">
    <pivotField name="Sexo" axis="axisRow" compact="0" allDrilled="1" outline="0" subtotalTop="0" showAll="0" dataSourceSort="1" defaultAttributeDrillState="1">
      <items count="4">
        <item x="0"/>
        <item x="1"/>
        <item x="2"/>
        <item t="default"/>
      </items>
    </pivotField>
    <pivotField dataField="1" compact="0" outline="0" subtotalTop="0" showAll="0" defaultSubtotal="0"/>
    <pivotField name="Estatus Curso 4 " compact="0" allDrilled="1" outline="0" subtotalTop="0" showAll="0" defaultAttributeDrillState="1">
      <items count="3">
        <item x="1"/>
        <item x="0"/>
        <item t="default"/>
      </items>
    </pivotField>
    <pivotField name="Estatus" axis="axisRow" compact="0" allDrilled="1" outline="0" subtotalTop="0" showAll="0" dataSourceSort="1" defaultAttributeDrillState="1">
      <items count="4">
        <item x="0"/>
        <item x="1"/>
        <item x="2"/>
        <item t="default"/>
      </items>
    </pivotField>
    <pivotField dataField="1" compact="0" outline="0" subtotalTop="0" showAll="0"/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0"/>
    <field x="3"/>
  </rowFields>
  <rowItems count="10">
    <i>
      <x/>
      <x/>
    </i>
    <i r="1">
      <x v="1"/>
    </i>
    <i t="default">
      <x/>
    </i>
    <i>
      <x v="1"/>
      <x v="2"/>
    </i>
    <i r="1">
      <x/>
    </i>
    <i r="1">
      <x v="1"/>
    </i>
    <i t="default">
      <x v="1"/>
    </i>
    <i>
      <x v="2"/>
      <x v="1"/>
    </i>
    <i t="default"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articipantes" fld="1" subtotal="count" baseField="0" baseItem="0"/>
    <dataField name="% del Grupo" fld="4" subtotal="count" baseField="3" baseItem="1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7" subtotal="count" showDataAs="percentOfTotal" baseField="0" baseItem="0" numFmtId="10">
      <extLst>
        <ext xmlns:x14="http://schemas.microsoft.com/office/spreadsheetml/2009/9/main" uri="{E15A36E0-9728-4e99-A89B-3F7291B0FE68}">
          <x14:dataField sourceField="1" uniqueName="[__Xl2].[Measures].[Recuento de Nombre]"/>
        </ext>
      </extLst>
    </dataField>
  </dataFields>
  <formats count="1">
    <format dxfId="2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2"/>
    <rowHierarchyUsage hierarchyUsage="13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0.xml><?xml version="1.0" encoding="utf-8"?>
<pivotTableDefinition xmlns="http://schemas.openxmlformats.org/spreadsheetml/2006/main" name="provincia-5" cacheId="56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AC6:AG17" firstHeaderRow="0" firstDataRow="1" firstDataCol="2" rowPageCount="1" colPageCount="1"/>
  <pivotFields count="11">
    <pivotField dataField="1" compact="0" outline="0" subtotalTop="0" showAll="0" defaultSubtotal="0"/>
    <pivotField name="Rango de Edad" compact="0" allDrilled="1" outline="0" subtotalTop="0" showAll="0" defaultAttributeDrillState="1">
      <items count="8">
        <item x="6"/>
        <item x="0"/>
        <item x="1"/>
        <item x="2"/>
        <item x="3"/>
        <item x="4"/>
        <item x="5"/>
        <item t="default"/>
      </items>
    </pivotField>
    <pivotField compact="0" allDrilled="1" outline="0" subtotalTop="0" showAll="0" defaultAttributeDrillState="1">
      <items count="3">
        <item n="Sin actividad" x="1"/>
        <item x="0"/>
        <item t="default"/>
      </items>
    </pivotField>
    <pivotField name="Estatus curso 4" compact="0" allDrilled="1" outline="0" subtotalTop="0" showAll="0" defaultAttributeDrillState="1">
      <items count="3">
        <item x="1"/>
        <item x="0"/>
        <item t="default"/>
      </items>
    </pivotField>
    <pivotField name="Estatus" axis="axisRow" compact="0" allDrilled="1" outline="0" subtotalTop="0" showAll="0" dataSourceSort="1" defaultAttributeDrillState="1">
      <items count="4">
        <item x="0"/>
        <item x="1"/>
        <item x="2"/>
        <item t="default"/>
      </items>
    </pivotField>
    <pivotField dataField="1" compact="0" outline="0" subtotalTop="0" showAll="0"/>
    <pivotField name="Sexo" axis="axisPage" compact="0" allDrilled="1" outline="0" subtotalTop="0" showAll="0" dataSourceSort="1" defaultAttributeDrillState="1">
      <items count="1">
        <item t="default"/>
      </items>
    </pivotField>
    <pivotField axis="axisRow" compact="0" allDrilled="1" outline="0" subtotalTop="0" showAll="0" dataSourceSort="1" defaultAttributeDrillState="1">
      <items count="5">
        <item x="0"/>
        <item x="1"/>
        <item x="2"/>
        <item x="3"/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7"/>
    <field x="4"/>
  </rowFields>
  <rowItems count="11">
    <i>
      <x/>
      <x/>
    </i>
    <i t="default">
      <x/>
    </i>
    <i>
      <x v="1"/>
      <x/>
    </i>
    <i t="default">
      <x v="1"/>
    </i>
    <i>
      <x v="2"/>
      <x v="1"/>
    </i>
    <i r="1">
      <x v="2"/>
    </i>
    <i r="1">
      <x/>
    </i>
    <i t="default">
      <x v="2"/>
    </i>
    <i>
      <x v="3"/>
      <x/>
    </i>
    <i t="default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6" hier="142" name="[finalizacion].[Género].[All]" cap="All"/>
  </pageFields>
  <dataFields count="3">
    <dataField name="Participantes" fld="0" subtotal="count" baseField="0" baseItem="0"/>
    <dataField name="% del Grupo" fld="5" subtotal="count" baseField="4" baseItem="1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10" subtotal="count" showDataAs="percentOfTotal" baseField="1" baseItem="0" numFmtId="10">
      <extLst>
        <ext xmlns:x14="http://schemas.microsoft.com/office/spreadsheetml/2009/9/main" uri="{E15A36E0-9728-4e99-A89B-3F7291B0FE68}">
          <x14:dataField sourceField="0" uniqueName="[__Xl2].[Measures].[Recuento de Nombre]"/>
        </ext>
      </extLst>
    </dataField>
  </dataFields>
  <formats count="1">
    <format dxfId="2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6"/>
    <rowHierarchyUsage hierarchyUsage="13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1.xml><?xml version="1.0" encoding="utf-8"?>
<pivotTableDefinition xmlns="http://schemas.openxmlformats.org/spreadsheetml/2006/main" name="Finalizacion-5" cacheId="57" applyNumberFormats="0" applyBorderFormats="0" applyFontFormats="0" applyPatternFormats="0" applyAlignmentFormats="0" applyWidthHeightFormats="1" dataCaption="Valores" updatedVersion="8" minRefreshableVersion="3" showDrill="0" enableDrill="0" subtotalHiddenItems="1" rowGrandTotals="0" colGrandTotals="0" itemPrintTitles="1" createdVersion="6" indent="0" compact="0" compactData="0" multipleFieldFilters="0">
  <location ref="C6:E103" firstHeaderRow="1" firstDataRow="1" firstDataCol="2"/>
  <pivotFields count="6">
    <pivotField axis="axisRow" compact="0" allDrilled="1" outline="0" subtotalTop="0" showAll="0" dataSourceSort="1" defaultSubtotal="0" defaultAttributeDrillState="1">
      <items count="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</items>
    </pivotField>
    <pivotField name="Estatus" compact="0" allDrilled="1" outline="0" subtotalTop="0" showAll="0" dataSourceSort="1" defaultSubtotal="0" defaultAttributeDrillState="1">
      <items count="2">
        <item x="0"/>
        <item x="1"/>
      </items>
    </pivotField>
    <pivotField name="Estatus" axis="axisRow" compact="0" allDrilled="1" outline="0" subtotalTop="0" showAll="0" dataSourceSort="1" defaultSubtotal="0" defaultAttributeDrillState="1">
      <items count="3">
        <item x="0"/>
        <item x="1"/>
        <item x="2"/>
      </items>
    </pivotField>
    <pivotField dataField="1" compact="0" outline="0" subtotalTop="0" showAll="0" defaultSubtotal="0"/>
    <pivotField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</pivotFields>
  <rowFields count="2">
    <field x="0"/>
    <field x="2"/>
  </rowFields>
  <rowItems count="97">
    <i>
      <x/>
      <x/>
    </i>
    <i r="1">
      <x v="1"/>
    </i>
    <i>
      <x v="1"/>
      <x/>
    </i>
    <i>
      <x v="2"/>
      <x/>
    </i>
    <i>
      <x v="3"/>
      <x v="1"/>
    </i>
    <i>
      <x v="4"/>
      <x/>
    </i>
    <i>
      <x v="5"/>
      <x v="1"/>
    </i>
    <i>
      <x v="6"/>
      <x v="1"/>
    </i>
    <i>
      <x v="7"/>
      <x v="1"/>
    </i>
    <i>
      <x v="8"/>
      <x v="1"/>
    </i>
    <i>
      <x v="9"/>
      <x/>
    </i>
    <i>
      <x v="10"/>
      <x v="1"/>
    </i>
    <i>
      <x v="11"/>
      <x v="1"/>
    </i>
    <i>
      <x v="12"/>
      <x/>
    </i>
    <i>
      <x v="13"/>
      <x v="1"/>
    </i>
    <i>
      <x v="14"/>
      <x/>
    </i>
    <i>
      <x v="15"/>
      <x v="1"/>
    </i>
    <i>
      <x v="16"/>
      <x v="2"/>
    </i>
    <i>
      <x v="17"/>
      <x v="1"/>
    </i>
    <i>
      <x v="18"/>
      <x v="1"/>
    </i>
    <i>
      <x v="19"/>
      <x/>
    </i>
    <i>
      <x v="20"/>
      <x/>
    </i>
    <i>
      <x v="21"/>
      <x v="1"/>
    </i>
    <i>
      <x v="22"/>
      <x v="1"/>
    </i>
    <i>
      <x v="23"/>
      <x v="1"/>
    </i>
    <i>
      <x v="24"/>
      <x v="1"/>
    </i>
    <i>
      <x v="25"/>
      <x/>
    </i>
    <i>
      <x v="26"/>
      <x v="1"/>
    </i>
    <i>
      <x v="27"/>
      <x/>
    </i>
    <i>
      <x v="28"/>
      <x v="1"/>
    </i>
    <i>
      <x v="29"/>
      <x/>
    </i>
    <i>
      <x v="30"/>
      <x v="1"/>
    </i>
    <i>
      <x v="31"/>
      <x/>
    </i>
    <i>
      <x v="32"/>
      <x/>
    </i>
    <i>
      <x v="33"/>
      <x/>
    </i>
    <i>
      <x v="34"/>
      <x v="1"/>
    </i>
    <i>
      <x v="35"/>
      <x/>
    </i>
    <i>
      <x v="36"/>
      <x/>
    </i>
    <i>
      <x v="37"/>
      <x/>
    </i>
    <i>
      <x v="38"/>
      <x/>
    </i>
    <i>
      <x v="39"/>
      <x v="1"/>
    </i>
    <i>
      <x v="40"/>
      <x/>
    </i>
    <i>
      <x v="41"/>
      <x v="1"/>
    </i>
    <i>
      <x v="42"/>
      <x v="1"/>
    </i>
    <i>
      <x v="43"/>
      <x/>
    </i>
    <i r="1">
      <x v="1"/>
    </i>
    <i>
      <x v="44"/>
      <x v="1"/>
    </i>
    <i>
      <x v="45"/>
      <x/>
    </i>
    <i>
      <x v="46"/>
      <x/>
    </i>
    <i>
      <x v="47"/>
      <x/>
    </i>
    <i>
      <x v="48"/>
      <x/>
    </i>
    <i>
      <x v="49"/>
      <x v="1"/>
    </i>
    <i>
      <x v="50"/>
      <x/>
    </i>
    <i>
      <x v="51"/>
      <x v="1"/>
    </i>
    <i>
      <x v="52"/>
      <x/>
    </i>
    <i>
      <x v="53"/>
      <x/>
    </i>
    <i>
      <x v="54"/>
      <x v="1"/>
    </i>
    <i>
      <x v="55"/>
      <x v="1"/>
    </i>
    <i>
      <x v="56"/>
      <x v="1"/>
    </i>
    <i>
      <x v="57"/>
      <x v="1"/>
    </i>
    <i>
      <x v="58"/>
      <x v="1"/>
    </i>
    <i>
      <x v="59"/>
      <x v="1"/>
    </i>
    <i>
      <x v="60"/>
      <x v="1"/>
    </i>
    <i>
      <x v="61"/>
      <x/>
    </i>
    <i>
      <x v="62"/>
      <x/>
    </i>
    <i>
      <x v="63"/>
      <x v="1"/>
    </i>
    <i>
      <x v="64"/>
      <x v="1"/>
    </i>
    <i>
      <x v="65"/>
      <x v="1"/>
    </i>
    <i>
      <x v="66"/>
      <x v="1"/>
    </i>
    <i>
      <x v="67"/>
      <x/>
    </i>
    <i>
      <x v="68"/>
      <x v="1"/>
    </i>
    <i>
      <x v="69"/>
      <x/>
    </i>
    <i>
      <x v="70"/>
      <x/>
    </i>
    <i>
      <x v="71"/>
      <x v="1"/>
    </i>
    <i>
      <x v="72"/>
      <x v="1"/>
    </i>
    <i>
      <x v="73"/>
      <x v="1"/>
    </i>
    <i>
      <x v="74"/>
      <x/>
    </i>
    <i>
      <x v="75"/>
      <x/>
    </i>
    <i>
      <x v="76"/>
      <x v="1"/>
    </i>
    <i>
      <x v="77"/>
      <x v="1"/>
    </i>
    <i>
      <x v="78"/>
      <x/>
    </i>
    <i>
      <x v="79"/>
      <x/>
    </i>
    <i>
      <x v="80"/>
      <x v="1"/>
    </i>
    <i>
      <x v="81"/>
      <x v="1"/>
    </i>
    <i>
      <x v="82"/>
      <x v="1"/>
    </i>
    <i>
      <x v="83"/>
      <x v="1"/>
    </i>
    <i>
      <x v="84"/>
      <x v="1"/>
    </i>
    <i>
      <x v="85"/>
      <x v="1"/>
    </i>
    <i>
      <x v="86"/>
      <x v="1"/>
    </i>
    <i>
      <x v="87"/>
      <x v="1"/>
    </i>
    <i>
      <x v="88"/>
      <x v="2"/>
    </i>
    <i>
      <x v="89"/>
      <x v="1"/>
    </i>
    <i>
      <x v="90"/>
      <x/>
    </i>
    <i>
      <x v="91"/>
      <x v="1"/>
    </i>
    <i>
      <x v="92"/>
      <x v="1"/>
    </i>
    <i>
      <x v="93"/>
      <x v="1"/>
    </i>
    <i>
      <x v="94"/>
      <x/>
    </i>
  </rowItems>
  <colItems count="1">
    <i/>
  </colItems>
  <dataFields count="1">
    <dataField name="% de Avance" fld="3" baseField="2" baseItem="0" numFmtId="9"/>
  </dataFields>
  <pivotHierarchies count="19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/>
    <pivotHierarchy dragToData="1" caption="% Avance Curso 1"/>
    <pivotHierarchy dragToData="1" caption="% de Avance Curso 2"/>
    <pivotHierarchy dragToData="1" caption="% de Avance Curso 3"/>
    <pivotHierarchy dragToData="1" caption="% de Avance"/>
    <pivotHierarchy dragToData="1" caption="% de Avance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9" showRowHeaders="0" showColHeaders="1" showRowStripes="1" showColStripes="0" showLastColumn="1"/>
  <rowHierarchiesUsage count="2">
    <rowHierarchyUsage hierarchyUsage="39"/>
    <rowHierarchyUsage hierarchyUsage="13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2.xml><?xml version="1.0" encoding="utf-8"?>
<pivotTableDefinition xmlns="http://schemas.openxmlformats.org/spreadsheetml/2006/main" name="escolaridad-5" cacheId="62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Q6:U24" firstHeaderRow="0" firstDataRow="1" firstDataCol="2" rowPageCount="1" colPageCount="1"/>
  <pivotFields count="9">
    <pivotField dataField="1" compact="0" outline="0" subtotalTop="0" showAll="0" defaultSubtotal="0"/>
    <pivotField axis="axisRow" compact="0" allDrilled="1" outline="0" subtotalTop="0" showAll="0" defaultAttributeDrillState="1">
      <items count="7">
        <item x="1"/>
        <item x="3"/>
        <item x="0"/>
        <item x="4"/>
        <item x="5"/>
        <item x="2"/>
        <item t="default"/>
      </items>
    </pivotField>
    <pivotField name="Estatus Curso 4" compact="0" allDrilled="1" outline="0" subtotalTop="0" showAll="0" defaultAttributeDrillState="1">
      <items count="3">
        <item x="0"/>
        <item x="1"/>
        <item t="default"/>
      </items>
    </pivotField>
    <pivotField name="Estatus" axis="axisRow" compact="0" allDrilled="1" outline="0" subtotalTop="0" showAll="0" dataSourceSort="1" defaultAttributeDrillState="1">
      <items count="4">
        <item x="0"/>
        <item x="1"/>
        <item x="2"/>
        <item t="default"/>
      </items>
    </pivotField>
    <pivotField dataField="1" compact="0" outline="0" subtotalTop="0" showAll="0"/>
    <pivotField name="Sexo" axis="axisPage" compact="0" allDrilled="1" outline="0" subtotalTop="0" showAll="0" dataSourceSort="1" defaultAttributeDrillState="1">
      <items count="1"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1"/>
    <field x="3"/>
  </rowFields>
  <rowItems count="18">
    <i>
      <x/>
      <x v="1"/>
    </i>
    <i t="default">
      <x/>
    </i>
    <i>
      <x v="1"/>
      <x/>
    </i>
    <i r="1">
      <x v="1"/>
    </i>
    <i t="default">
      <x v="1"/>
    </i>
    <i>
      <x v="2"/>
      <x/>
    </i>
    <i r="1">
      <x v="1"/>
    </i>
    <i t="default">
      <x v="2"/>
    </i>
    <i>
      <x v="3"/>
      <x v="2"/>
    </i>
    <i r="1">
      <x/>
    </i>
    <i r="1">
      <x v="1"/>
    </i>
    <i t="default">
      <x v="3"/>
    </i>
    <i>
      <x v="4"/>
      <x/>
    </i>
    <i r="1">
      <x v="1"/>
    </i>
    <i t="default">
      <x v="4"/>
    </i>
    <i>
      <x v="5"/>
      <x v="1"/>
    </i>
    <i t="default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hier="142" name="[finalizacion].[Género].[All]" cap="All"/>
  </pageFields>
  <dataFields count="3">
    <dataField name="Participantes" fld="0" subtotal="count" baseField="0" baseItem="0"/>
    <dataField name="% del Grupo" fld="4" subtotal="count" baseField="1" baseItem="1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8" subtotal="count" showDataAs="percentOfTotal" baseField="1" baseItem="0" numFmtId="10">
      <extLst>
        <ext xmlns:x14="http://schemas.microsoft.com/office/spreadsheetml/2009/9/main" uri="{E15A36E0-9728-4e99-A89B-3F7291B0FE68}">
          <x14:dataField sourceField="0" uniqueName="[__Xl2].[Measures].[Recuento de Nombre]"/>
        </ext>
      </extLst>
    </dataField>
  </dataField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3"/>
    <rowHierarchyUsage hierarchyUsage="13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3.xml><?xml version="1.0" encoding="utf-8"?>
<pivotTableDefinition xmlns="http://schemas.openxmlformats.org/spreadsheetml/2006/main" name="etnia-5" cacheId="58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AI6:AM21" firstHeaderRow="0" firstDataRow="1" firstDataCol="2" rowPageCount="1" colPageCount="1"/>
  <pivotFields count="11">
    <pivotField dataField="1" compact="0" outline="0" subtotalTop="0" showAll="0" defaultSubtotal="0"/>
    <pivotField name="Rango de Edad" compact="0" allDrilled="1" outline="0" subtotalTop="0" showAll="0" defaultAttributeDrillState="1">
      <items count="8">
        <item x="6"/>
        <item x="0"/>
        <item x="1"/>
        <item x="2"/>
        <item x="3"/>
        <item x="4"/>
        <item x="5"/>
        <item t="default"/>
      </items>
    </pivotField>
    <pivotField compact="0" allDrilled="1" outline="0" subtotalTop="0" showAll="0" defaultAttributeDrillState="1">
      <items count="3">
        <item n="Sin actividad" x="1"/>
        <item x="0"/>
        <item t="default"/>
      </items>
    </pivotField>
    <pivotField name="Estatus curso 4" compact="0" allDrilled="1" outline="0" subtotalTop="0" showAll="0" defaultAttributeDrillState="1">
      <items count="3">
        <item x="1"/>
        <item x="0"/>
        <item t="default"/>
      </items>
    </pivotField>
    <pivotField name="Estatus" axis="axisRow" compact="0" allDrilled="1" outline="0" subtotalTop="0" showAll="0" dataSourceSort="1" defaultAttributeDrillState="1">
      <items count="4">
        <item x="0"/>
        <item x="1"/>
        <item x="2"/>
        <item t="default"/>
      </items>
    </pivotField>
    <pivotField dataField="1" compact="0" outline="0" subtotalTop="0" showAll="0"/>
    <pivotField name="Sexo" axis="axisPage" compact="0" allDrilled="1" outline="0" subtotalTop="0" showAll="0" dataSourceSort="1" defaultAttributeDrillState="1">
      <items count="1">
        <item t="default"/>
      </items>
    </pivotField>
    <pivotField axis="axisRow" compact="0" allDrilled="1" outline="0" subtotalTop="0" showAll="0" dataSourceSort="1" defaultAttributeDrillState="1">
      <items count="7">
        <item x="0"/>
        <item x="1"/>
        <item x="2"/>
        <item x="3"/>
        <item x="4"/>
        <item x="5"/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7"/>
    <field x="4"/>
  </rowFields>
  <rowItems count="15">
    <i>
      <x/>
      <x/>
    </i>
    <i t="default">
      <x/>
    </i>
    <i>
      <x v="1"/>
      <x v="1"/>
    </i>
    <i t="default">
      <x v="1"/>
    </i>
    <i>
      <x v="2"/>
      <x v="2"/>
    </i>
    <i r="1">
      <x v="1"/>
    </i>
    <i r="1">
      <x/>
    </i>
    <i t="default">
      <x v="2"/>
    </i>
    <i>
      <x v="3"/>
      <x v="1"/>
    </i>
    <i t="default">
      <x v="3"/>
    </i>
    <i>
      <x v="4"/>
      <x/>
    </i>
    <i t="default">
      <x v="4"/>
    </i>
    <i>
      <x v="5"/>
      <x v="1"/>
    </i>
    <i t="default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6" hier="142" name="[finalizacion].[Género].[All]" cap="All"/>
  </pageFields>
  <dataFields count="3">
    <dataField name="Participantes" fld="0" subtotal="count" baseField="0" baseItem="0"/>
    <dataField name="% del Grupo" fld="5" subtotal="count" baseField="4" baseItem="1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10" subtotal="count" showDataAs="percentOfTotal" baseField="1" baseItem="0" numFmtId="10">
      <extLst>
        <ext xmlns:x14="http://schemas.microsoft.com/office/spreadsheetml/2009/9/main" uri="{E15A36E0-9728-4e99-A89B-3F7291B0FE68}">
          <x14:dataField sourceField="0" uniqueName="[__Xl2].[Measures].[Recuento de Nombre]"/>
        </ext>
      </extLst>
    </dataField>
  </dataFields>
  <formats count="1">
    <format dxfId="3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8"/>
    <rowHierarchyUsage hierarchyUsage="13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4.xml><?xml version="1.0" encoding="utf-8"?>
<pivotTableDefinition xmlns="http://schemas.openxmlformats.org/spreadsheetml/2006/main" name="actividad-5" cacheId="60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AO6:AS31" firstHeaderRow="0" firstDataRow="1" firstDataCol="2" rowPageCount="1" colPageCount="1"/>
  <pivotFields count="11">
    <pivotField dataField="1" compact="0" outline="0" subtotalTop="0" showAll="0" defaultSubtotal="0"/>
    <pivotField name="Rango de Edad" compact="0" allDrilled="1" outline="0" subtotalTop="0" showAll="0" defaultAttributeDrillState="1">
      <items count="8">
        <item x="6"/>
        <item x="0"/>
        <item x="1"/>
        <item x="2"/>
        <item x="3"/>
        <item x="4"/>
        <item x="5"/>
        <item t="default"/>
      </items>
    </pivotField>
    <pivotField compact="0" allDrilled="1" outline="0" subtotalTop="0" showAll="0" defaultAttributeDrillState="1">
      <items count="3">
        <item n="Sin actividad" x="1"/>
        <item x="0"/>
        <item t="default"/>
      </items>
    </pivotField>
    <pivotField name="Estatus curso 4" compact="0" allDrilled="1" outline="0" subtotalTop="0" showAll="0" defaultAttributeDrillState="1">
      <items count="3">
        <item x="1"/>
        <item x="0"/>
        <item t="default"/>
      </items>
    </pivotField>
    <pivotField name="Estatus" axis="axisRow" compact="0" allDrilled="1" outline="0" subtotalTop="0" showAll="0" dataSourceSort="1" defaultAttributeDrillState="1">
      <items count="4">
        <item x="0"/>
        <item x="1"/>
        <item x="2"/>
        <item t="default"/>
      </items>
    </pivotField>
    <pivotField dataField="1" compact="0" outline="0" subtotalTop="0" showAll="0"/>
    <pivotField name="Sexo" axis="axisPage" compact="0" allDrilled="1" outline="0" subtotalTop="0" showAll="0" dataSourceSort="1" defaultAttributeDrillState="1">
      <items count="1">
        <item t="default"/>
      </items>
    </pivotField>
    <pivotField axis="axisRow" compact="0" allDrilled="1" outline="0" subtotalTop="0" showAll="0" dataSourceSort="1" defaultAttributeDrillState="1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7"/>
    <field x="4"/>
  </rowFields>
  <rowItems count="25">
    <i>
      <x/>
      <x/>
    </i>
    <i r="1">
      <x v="1"/>
    </i>
    <i t="default">
      <x/>
    </i>
    <i>
      <x v="1"/>
      <x/>
    </i>
    <i r="1">
      <x v="1"/>
    </i>
    <i t="default">
      <x v="1"/>
    </i>
    <i>
      <x v="2"/>
      <x v="2"/>
    </i>
    <i r="1">
      <x/>
    </i>
    <i r="1">
      <x v="1"/>
    </i>
    <i t="default">
      <x v="2"/>
    </i>
    <i>
      <x v="3"/>
      <x/>
    </i>
    <i r="1">
      <x v="1"/>
    </i>
    <i t="default">
      <x v="3"/>
    </i>
    <i>
      <x v="4"/>
      <x/>
    </i>
    <i r="1">
      <x v="1"/>
    </i>
    <i t="default">
      <x v="4"/>
    </i>
    <i>
      <x v="5"/>
      <x v="1"/>
    </i>
    <i t="default">
      <x v="5"/>
    </i>
    <i>
      <x v="6"/>
      <x v="1"/>
    </i>
    <i t="default">
      <x v="6"/>
    </i>
    <i>
      <x v="7"/>
      <x v="2"/>
    </i>
    <i r="1">
      <x/>
    </i>
    <i r="1">
      <x v="1"/>
    </i>
    <i t="default"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6" hier="142" name="[finalizacion].[Género].[All]" cap="All"/>
  </pageFields>
  <dataFields count="3">
    <dataField name="Participantes" fld="0" subtotal="count" baseField="0" baseItem="0"/>
    <dataField name="% del Grupo" fld="5" subtotal="count" baseField="4" baseItem="1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10" subtotal="count" showDataAs="percentOfTotal" baseField="1" baseItem="0" numFmtId="10">
      <extLst>
        <ext xmlns:x14="http://schemas.microsoft.com/office/spreadsheetml/2009/9/main" uri="{E15A36E0-9728-4e99-A89B-3F7291B0FE68}">
          <x14:dataField sourceField="0" uniqueName="[__Xl2].[Measures].[Recuento de Nombre]"/>
        </ext>
      </extLst>
    </dataField>
  </dataFields>
  <formats count="1">
    <format dxfId="3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7"/>
    <rowHierarchyUsage hierarchyUsage="13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5.xml><?xml version="1.0" encoding="utf-8"?>
<pivotTableDefinition xmlns="http://schemas.openxmlformats.org/spreadsheetml/2006/main" name="avance-6" cacheId="66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G6:I10" firstHeaderRow="0" firstDataRow="1" firstDataCol="1"/>
  <pivotFields count="6">
    <pivotField dataField="1" compact="0" outline="0" subtotalTop="0" showAll="0" defaultSubtotal="0"/>
    <pivotField name="Estatus Curso 4 " compact="0" allDrilled="1" outline="0" subtotalTop="0" showAll="0" defaultAttributeDrillState="1">
      <items count="3">
        <item x="1"/>
        <item x="0"/>
        <item t="default"/>
      </items>
    </pivotField>
    <pivotField name="Estatus" axis="axisRow" compact="0" allDrilled="1" outline="0" subtotalTop="0" showAll="0" dataSourceSort="1" defaultAttributeDrillState="1">
      <items count="4">
        <item x="0"/>
        <item x="1"/>
        <item x="2"/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Participantes" fld="0" subtotal="count" baseField="0" baseItem="0"/>
    <dataField name="Porcentaje" fld="5" subtotal="count" showDataAs="percentOfTotal" baseField="2" baseItem="0" numFmtId="10">
      <extLst>
        <ext xmlns:x14="http://schemas.microsoft.com/office/spreadsheetml/2009/9/main" uri="{E15A36E0-9728-4e99-A89B-3F7291B0FE68}">
          <x14:dataField sourceField="0" uniqueName="[__Xl2].[Measures].[Recuento de Nombre]"/>
        </ext>
      </extLst>
    </dataField>
  </dataFields>
  <formats count="1">
    <format dxfId="1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Porcentaje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1">
    <rowHierarchyUsage hierarchyUsage="14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6.xml><?xml version="1.0" encoding="utf-8"?>
<pivotTableDefinition xmlns="http://schemas.openxmlformats.org/spreadsheetml/2006/main" name="genero-6" cacheId="70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K6:O17" firstHeaderRow="0" firstDataRow="1" firstDataCol="2"/>
  <pivotFields count="8">
    <pivotField name="Sexo" axis="axisRow" compact="0" allDrilled="1" outline="0" subtotalTop="0" showAll="0" dataSourceSort="1" defaultAttributeDrillState="1">
      <items count="4">
        <item x="0"/>
        <item x="1"/>
        <item x="2"/>
        <item t="default"/>
      </items>
    </pivotField>
    <pivotField dataField="1" compact="0" outline="0" subtotalTop="0" showAll="0" defaultSubtotal="0"/>
    <pivotField name="Estatus Curso 4 " compact="0" allDrilled="1" outline="0" subtotalTop="0" showAll="0" defaultAttributeDrillState="1">
      <items count="3">
        <item x="1"/>
        <item x="0"/>
        <item t="default"/>
      </items>
    </pivotField>
    <pivotField name="Estatus" axis="axisRow" compact="0" allDrilled="1" outline="0" subtotalTop="0" showAll="0" dataSourceSort="1" defaultAttributeDrillState="1">
      <items count="4">
        <item x="0"/>
        <item x="1"/>
        <item x="2"/>
        <item t="default"/>
      </items>
    </pivotField>
    <pivotField dataField="1" compact="0" outline="0" subtotalTop="0" showAll="0"/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0"/>
    <field x="3"/>
  </rowFields>
  <rowItems count="11">
    <i>
      <x/>
      <x/>
    </i>
    <i r="1">
      <x v="1"/>
    </i>
    <i r="1">
      <x v="2"/>
    </i>
    <i t="default">
      <x/>
    </i>
    <i>
      <x v="1"/>
      <x v="1"/>
    </i>
    <i r="1">
      <x v="2"/>
    </i>
    <i t="default">
      <x v="1"/>
    </i>
    <i>
      <x v="2"/>
      <x/>
    </i>
    <i r="1">
      <x v="2"/>
    </i>
    <i t="default"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articipantes" fld="1" subtotal="count" baseField="0" baseItem="0"/>
    <dataField name="% del Grupo" fld="4" subtotal="count" baseField="3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7" subtotal="count" showDataAs="percentOfTotal" baseField="3" baseItem="0" numFmtId="10">
      <extLst>
        <ext xmlns:x14="http://schemas.microsoft.com/office/spreadsheetml/2009/9/main" uri="{E15A36E0-9728-4e99-A89B-3F7291B0FE68}">
          <x14:dataField sourceField="1" uniqueName="[__Xl2].[Measures].[Recuento de Nombre]"/>
        </ext>
      </extLst>
    </dataField>
  </dataFields>
  <formats count="1">
    <format dxfId="2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2"/>
    <rowHierarchyUsage hierarchyUsage="14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7.xml><?xml version="1.0" encoding="utf-8"?>
<pivotTableDefinition xmlns="http://schemas.openxmlformats.org/spreadsheetml/2006/main" name="provincia-6" cacheId="68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AC6:AG17" firstHeaderRow="0" firstDataRow="1" firstDataCol="2" rowPageCount="1" colPageCount="1"/>
  <pivotFields count="12">
    <pivotField dataField="1" compact="0" outline="0" subtotalTop="0" showAll="0" defaultSubtotal="0"/>
    <pivotField name="Rango de Edad" compact="0" allDrilled="1" outline="0" subtotalTop="0" showAll="0" defaultAttributeDrillState="1">
      <items count="8">
        <item x="6"/>
        <item x="0"/>
        <item x="1"/>
        <item x="2"/>
        <item x="3"/>
        <item x="4"/>
        <item x="5"/>
        <item t="default"/>
      </items>
    </pivotField>
    <pivotField compact="0" allDrilled="1" outline="0" subtotalTop="0" showAll="0" defaultAttributeDrillState="1">
      <items count="3">
        <item n="Sin actividad" x="1"/>
        <item x="0"/>
        <item t="default"/>
      </items>
    </pivotField>
    <pivotField name="Estatus curso 4" compact="0" allDrilled="1" outline="0" subtotalTop="0" showAll="0" defaultAttributeDrillState="1">
      <items count="3">
        <item x="1"/>
        <item x="0"/>
        <item t="default"/>
      </items>
    </pivotField>
    <pivotField name="Estatus" compact="0" allDrilled="1" outline="0" subtotalTop="0" showAll="0" dataSourceSort="1" defaultAttributeDrillState="1">
      <items count="4">
        <item x="0"/>
        <item x="1"/>
        <item x="2"/>
        <item t="default"/>
      </items>
    </pivotField>
    <pivotField name="Estatus" axis="axisRow" compact="0" allDrilled="1" outline="0" subtotalTop="0" showAll="0" dataSourceSort="1" defaultAttributeDrillState="1">
      <items count="4">
        <item x="0"/>
        <item x="1"/>
        <item x="2"/>
        <item t="default"/>
      </items>
    </pivotField>
    <pivotField dataField="1" compact="0" outline="0" subtotalTop="0" showAll="0"/>
    <pivotField axis="axisRow" compact="0" allDrilled="1" outline="0" subtotalTop="0" showAll="0" dataSourceSort="1" defaultAttributeDrillState="1">
      <items count="5">
        <item x="0"/>
        <item x="1"/>
        <item x="2"/>
        <item x="3"/>
        <item t="default"/>
      </items>
    </pivotField>
    <pivotField name="Sexo" axis="axisPage" compact="0" allDrilled="1" outline="0" subtotalTop="0" showAll="0" dataSourceSort="1" defaultAttributeDrillState="1">
      <items count="1"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7"/>
    <field x="5"/>
  </rowFields>
  <rowItems count="11">
    <i>
      <x/>
      <x/>
    </i>
    <i t="default">
      <x/>
    </i>
    <i>
      <x v="1"/>
      <x/>
    </i>
    <i r="1">
      <x v="1"/>
    </i>
    <i t="default">
      <x v="1"/>
    </i>
    <i>
      <x v="2"/>
      <x v="2"/>
    </i>
    <i r="1">
      <x v="1"/>
    </i>
    <i t="default">
      <x v="2"/>
    </i>
    <i>
      <x v="3"/>
      <x v="1"/>
    </i>
    <i t="default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8" hier="142" name="[finalizacion].[Género].[All]" cap="All"/>
  </pageFields>
  <dataFields count="3">
    <dataField name="Participantes" fld="0" subtotal="count" baseField="0" baseItem="0"/>
    <dataField name="% del Grupo" fld="6" subtotal="count" baseField="5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11" subtotal="count" showDataAs="percentOfTotal" baseField="5" baseItem="0" numFmtId="10">
      <extLst>
        <ext xmlns:x14="http://schemas.microsoft.com/office/spreadsheetml/2009/9/main" uri="{E15A36E0-9728-4e99-A89B-3F7291B0FE68}">
          <x14:dataField sourceField="0" uniqueName="[__Xl2].[Measures].[Recuento de Nombre]"/>
        </ext>
      </extLst>
    </dataField>
  </dataFields>
  <formats count="1">
    <format dxfId="2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6"/>
    <rowHierarchyUsage hierarchyUsage="14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8.xml><?xml version="1.0" encoding="utf-8"?>
<pivotTableDefinition xmlns="http://schemas.openxmlformats.org/spreadsheetml/2006/main" name="escolaridad-6" cacheId="63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Q6:U25" firstHeaderRow="0" firstDataRow="1" firstDataCol="2" rowPageCount="1" colPageCount="1"/>
  <pivotFields count="10">
    <pivotField dataField="1" compact="0" outline="0" subtotalTop="0" showAll="0" defaultSubtotal="0"/>
    <pivotField axis="axisRow" compact="0" allDrilled="1" outline="0" subtotalTop="0" showAll="0" defaultAttributeDrillState="1">
      <items count="7">
        <item x="1"/>
        <item x="3"/>
        <item x="0"/>
        <item x="4"/>
        <item x="5"/>
        <item x="2"/>
        <item t="default"/>
      </items>
    </pivotField>
    <pivotField name="Estatus Curso 4" compact="0" allDrilled="1" outline="0" subtotalTop="0" showAll="0" defaultAttributeDrillState="1">
      <items count="3">
        <item x="0"/>
        <item x="1"/>
        <item t="default"/>
      </items>
    </pivotField>
    <pivotField name="Estatus" compact="0" allDrilled="1" outline="0" subtotalTop="0" showAll="0" dataSourceSort="1" defaultAttributeDrillState="1">
      <items count="4">
        <item x="0"/>
        <item x="1"/>
        <item x="2"/>
        <item t="default"/>
      </items>
    </pivotField>
    <pivotField name="Estatus" axis="axisRow" compact="0" allDrilled="1" outline="0" subtotalTop="0" showAll="0" dataSourceSort="1" defaultAttributeDrillState="1">
      <items count="4">
        <item x="0"/>
        <item x="1"/>
        <item x="2"/>
        <item t="default"/>
      </items>
    </pivotField>
    <pivotField dataField="1" compact="0" outline="0" subtotalTop="0" showAll="0"/>
    <pivotField name="Sexo" axis="axisPage" compact="0" allDrilled="1" outline="0" subtotalTop="0" showAll="0" dataSourceSort="1" defaultAttributeDrillState="1">
      <items count="1"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1"/>
    <field x="4"/>
  </rowFields>
  <rowItems count="19">
    <i>
      <x/>
      <x v="2"/>
    </i>
    <i r="1">
      <x v="1"/>
    </i>
    <i t="default">
      <x/>
    </i>
    <i>
      <x v="1"/>
      <x v="2"/>
    </i>
    <i r="1">
      <x/>
    </i>
    <i r="1">
      <x v="1"/>
    </i>
    <i t="default">
      <x v="1"/>
    </i>
    <i>
      <x v="2"/>
      <x/>
    </i>
    <i r="1">
      <x v="1"/>
    </i>
    <i t="default">
      <x v="2"/>
    </i>
    <i>
      <x v="3"/>
      <x/>
    </i>
    <i r="1">
      <x v="1"/>
    </i>
    <i t="default">
      <x v="3"/>
    </i>
    <i>
      <x v="4"/>
      <x/>
    </i>
    <i r="1">
      <x v="1"/>
    </i>
    <i t="default">
      <x v="4"/>
    </i>
    <i>
      <x v="5"/>
      <x v="1"/>
    </i>
    <i t="default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6" hier="142" name="[finalizacion].[Género].[All]" cap="All"/>
  </pageFields>
  <dataFields count="3">
    <dataField name="Participantes" fld="0" subtotal="count" baseField="0" baseItem="0"/>
    <dataField name="% del Grupo" fld="5" subtotal="count" baseField="4" baseItem="1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9" subtotal="count" showDataAs="percentOfTotal" baseField="4" baseItem="0" numFmtId="10">
      <extLst>
        <ext xmlns:x14="http://schemas.microsoft.com/office/spreadsheetml/2009/9/main" uri="{E15A36E0-9728-4e99-A89B-3F7291B0FE68}">
          <x14:dataField sourceField="0" uniqueName="[__Xl2].[Measures].[Recuento de Nombre]"/>
        </ext>
      </extLst>
    </dataField>
  </dataFields>
  <formats count="1">
    <format dxfId="2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3"/>
    <rowHierarchyUsage hierarchyUsage="14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9.xml><?xml version="1.0" encoding="utf-8"?>
<pivotTableDefinition xmlns="http://schemas.openxmlformats.org/spreadsheetml/2006/main" name="actividad-6" cacheId="67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AO6:AS30" firstHeaderRow="0" firstDataRow="1" firstDataCol="2" rowPageCount="1" colPageCount="1"/>
  <pivotFields count="12">
    <pivotField dataField="1" compact="0" outline="0" subtotalTop="0" showAll="0" defaultSubtotal="0"/>
    <pivotField name="Rango de Edad" compact="0" allDrilled="1" outline="0" subtotalTop="0" showAll="0" defaultAttributeDrillState="1">
      <items count="8">
        <item x="6"/>
        <item x="0"/>
        <item x="1"/>
        <item x="2"/>
        <item x="3"/>
        <item x="4"/>
        <item x="5"/>
        <item t="default"/>
      </items>
    </pivotField>
    <pivotField compact="0" allDrilled="1" outline="0" subtotalTop="0" showAll="0" defaultAttributeDrillState="1">
      <items count="3">
        <item n="Sin actividad" x="1"/>
        <item x="0"/>
        <item t="default"/>
      </items>
    </pivotField>
    <pivotField name="Estatus curso 4" compact="0" allDrilled="1" outline="0" subtotalTop="0" showAll="0" defaultAttributeDrillState="1">
      <items count="3">
        <item x="1"/>
        <item x="0"/>
        <item t="default"/>
      </items>
    </pivotField>
    <pivotField name="Estatus" compact="0" allDrilled="1" outline="0" subtotalTop="0" showAll="0" dataSourceSort="1" defaultAttributeDrillState="1">
      <items count="4">
        <item x="0"/>
        <item x="1"/>
        <item x="2"/>
        <item t="default"/>
      </items>
    </pivotField>
    <pivotField name="Estatus" axis="axisRow" compact="0" allDrilled="1" outline="0" subtotalTop="0" showAll="0" dataSourceSort="1" defaultAttributeDrillState="1">
      <items count="4">
        <item x="0"/>
        <item x="1"/>
        <item x="2"/>
        <item t="default"/>
      </items>
    </pivotField>
    <pivotField dataField="1" compact="0" outline="0" subtotalTop="0" showAll="0"/>
    <pivotField name="Sexo" axis="axisPage" compact="0" allDrilled="1" outline="0" subtotalTop="0" showAll="0" dataSourceSort="1" defaultAttributeDrillState="1">
      <items count="1">
        <item t="default"/>
      </items>
    </pivotField>
    <pivotField axis="axisRow" compact="0" allDrilled="1" outline="0" subtotalTop="0" showAll="0" dataSourceSort="1" defaultAttributeDrillState="1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8"/>
    <field x="5"/>
  </rowFields>
  <rowItems count="24">
    <i>
      <x/>
      <x/>
    </i>
    <i r="1">
      <x v="1"/>
    </i>
    <i t="default">
      <x/>
    </i>
    <i>
      <x v="1"/>
      <x/>
    </i>
    <i r="1">
      <x v="1"/>
    </i>
    <i t="default">
      <x v="1"/>
    </i>
    <i>
      <x v="2"/>
      <x/>
    </i>
    <i r="1">
      <x v="1"/>
    </i>
    <i t="default">
      <x v="2"/>
    </i>
    <i>
      <x v="3"/>
      <x/>
    </i>
    <i r="1">
      <x v="1"/>
    </i>
    <i t="default">
      <x v="3"/>
    </i>
    <i>
      <x v="4"/>
      <x/>
    </i>
    <i r="1">
      <x v="1"/>
    </i>
    <i t="default">
      <x v="4"/>
    </i>
    <i>
      <x v="5"/>
      <x v="2"/>
    </i>
    <i t="default">
      <x v="5"/>
    </i>
    <i>
      <x v="6"/>
      <x v="2"/>
    </i>
    <i r="1">
      <x v="1"/>
    </i>
    <i t="default">
      <x v="6"/>
    </i>
    <i>
      <x v="7"/>
      <x/>
    </i>
    <i r="1">
      <x v="1"/>
    </i>
    <i t="default"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7" hier="142" name="[finalizacion].[Género].[All]" cap="All"/>
  </pageFields>
  <dataFields count="3">
    <dataField name="Participantes" fld="0" subtotal="count" baseField="0" baseItem="0"/>
    <dataField name="% del Grupo" fld="6" subtotal="count" baseField="5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11" subtotal="count" showDataAs="percentOfTotal" baseField="5" baseItem="0" numFmtId="10">
      <extLst>
        <ext xmlns:x14="http://schemas.microsoft.com/office/spreadsheetml/2009/9/main" uri="{E15A36E0-9728-4e99-A89B-3F7291B0FE68}">
          <x14:dataField sourceField="0" uniqueName="[__Xl2].[Measures].[Recuento de Nombre]"/>
        </ext>
      </extLst>
    </dataField>
  </dataFields>
  <formats count="1">
    <format dxfId="2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7"/>
    <rowHierarchyUsage hierarchyUsage="14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70.xml><?xml version="1.0" encoding="utf-8"?>
<pivotTableDefinition xmlns="http://schemas.openxmlformats.org/spreadsheetml/2006/main" name="etnia-6" cacheId="64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AI6:AM21" firstHeaderRow="0" firstDataRow="1" firstDataCol="2" rowPageCount="1" colPageCount="1"/>
  <pivotFields count="12">
    <pivotField dataField="1" compact="0" outline="0" subtotalTop="0" showAll="0" defaultSubtotal="0"/>
    <pivotField name="Rango de Edad" compact="0" allDrilled="1" outline="0" subtotalTop="0" showAll="0" defaultAttributeDrillState="1">
      <items count="8">
        <item x="6"/>
        <item x="0"/>
        <item x="1"/>
        <item x="2"/>
        <item x="3"/>
        <item x="4"/>
        <item x="5"/>
        <item t="default"/>
      </items>
    </pivotField>
    <pivotField compact="0" allDrilled="1" outline="0" subtotalTop="0" showAll="0" defaultAttributeDrillState="1">
      <items count="3">
        <item n="Sin actividad" x="1"/>
        <item x="0"/>
        <item t="default"/>
      </items>
    </pivotField>
    <pivotField name="Estatus curso 4" compact="0" allDrilled="1" outline="0" subtotalTop="0" showAll="0" defaultAttributeDrillState="1">
      <items count="3">
        <item x="1"/>
        <item x="0"/>
        <item t="default"/>
      </items>
    </pivotField>
    <pivotField name="Estatus" compact="0" allDrilled="1" outline="0" subtotalTop="0" showAll="0" dataSourceSort="1" defaultAttributeDrillState="1">
      <items count="4">
        <item x="0"/>
        <item x="1"/>
        <item x="2"/>
        <item t="default"/>
      </items>
    </pivotField>
    <pivotField name="Estatus" axis="axisRow" compact="0" allDrilled="1" outline="0" subtotalTop="0" showAll="0" dataSourceSort="1" defaultAttributeDrillState="1">
      <items count="4">
        <item x="0"/>
        <item x="1"/>
        <item x="2"/>
        <item t="default"/>
      </items>
    </pivotField>
    <pivotField dataField="1" compact="0" outline="0" subtotalTop="0" showAll="0"/>
    <pivotField name="Sexo" axis="axisPage" compact="0" allDrilled="1" outline="0" subtotalTop="0" showAll="0" dataSourceSort="1" defaultAttributeDrillState="1">
      <items count="1">
        <item t="default"/>
      </items>
    </pivotField>
    <pivotField axis="axisRow" compact="0" allDrilled="1" outline="0" subtotalTop="0" showAll="0" dataSourceSort="1" defaultAttributeDrillState="1">
      <items count="7">
        <item x="0"/>
        <item x="1"/>
        <item x="2"/>
        <item x="3"/>
        <item x="4"/>
        <item x="5"/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8"/>
    <field x="5"/>
  </rowFields>
  <rowItems count="15">
    <i>
      <x/>
      <x/>
    </i>
    <i t="default">
      <x/>
    </i>
    <i>
      <x v="1"/>
      <x v="1"/>
    </i>
    <i t="default">
      <x v="1"/>
    </i>
    <i>
      <x v="2"/>
      <x v="1"/>
    </i>
    <i r="1">
      <x v="2"/>
    </i>
    <i t="default">
      <x v="2"/>
    </i>
    <i>
      <x v="3"/>
      <x v="1"/>
    </i>
    <i t="default">
      <x v="3"/>
    </i>
    <i>
      <x v="4"/>
      <x/>
    </i>
    <i r="1">
      <x v="2"/>
    </i>
    <i t="default">
      <x v="4"/>
    </i>
    <i>
      <x v="5"/>
      <x v="1"/>
    </i>
    <i t="default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7" hier="142" name="[finalizacion].[Género].[All]" cap="All"/>
  </pageFields>
  <dataFields count="3">
    <dataField name="Participantes" fld="0" subtotal="count" baseField="0" baseItem="0"/>
    <dataField name="% del Grupo" fld="6" subtotal="count" baseField="5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11" subtotal="count" showDataAs="percentOfTotal" baseField="5" baseItem="0" numFmtId="10">
      <extLst>
        <ext xmlns:x14="http://schemas.microsoft.com/office/spreadsheetml/2009/9/main" uri="{E15A36E0-9728-4e99-A89B-3F7291B0FE68}">
          <x14:dataField sourceField="0" uniqueName="[__Xl2].[Measures].[Recuento de Nombre]"/>
        </ext>
      </extLst>
    </dataField>
  </dataFields>
  <formats count="1">
    <format dxfId="2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8"/>
    <rowHierarchyUsage hierarchyUsage="14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71.xml><?xml version="1.0" encoding="utf-8"?>
<pivotTableDefinition xmlns="http://schemas.openxmlformats.org/spreadsheetml/2006/main" name="Finalizacion-6" cacheId="65" applyNumberFormats="0" applyBorderFormats="0" applyFontFormats="0" applyPatternFormats="0" applyAlignmentFormats="0" applyWidthHeightFormats="1" dataCaption="Valores" updatedVersion="8" minRefreshableVersion="3" showDrill="0" enableDrill="0" subtotalHiddenItems="1" rowGrandTotals="0" colGrandTotals="0" itemPrintTitles="1" createdVersion="6" indent="0" compact="0" compactData="0" multipleFieldFilters="0">
  <location ref="C6:E103" firstHeaderRow="1" firstDataRow="1" firstDataCol="2"/>
  <pivotFields count="7">
    <pivotField axis="axisRow" compact="0" allDrilled="1" outline="0" subtotalTop="0" showAll="0" dataSourceSort="1" defaultSubtotal="0" defaultAttributeDrillState="1">
      <items count="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</items>
    </pivotField>
    <pivotField name="Estatus" compact="0" allDrilled="1" outline="0" subtotalTop="0" showAll="0" dataSourceSort="1" defaultSubtotal="0" defaultAttributeDrillState="1">
      <items count="2">
        <item x="0"/>
        <item x="1"/>
      </items>
    </pivotField>
    <pivotField name="Estatus" compact="0" allDrilled="1" outline="0" subtotalTop="0" showAll="0" dataSourceSort="1" defaultSubtotal="0" defaultAttributeDrillState="1">
      <items count="3">
        <item x="0"/>
        <item x="1"/>
        <item x="2"/>
      </items>
    </pivotField>
    <pivotField dataField="1" compact="0" outline="0" subtotalTop="0" showAll="0" defaultSubtotal="0"/>
    <pivotField name="Estatus" axis="axisRow" compact="0" allDrilled="1" outline="0" subtotalTop="0" showAll="0" dataSourceSort="1" defaultSubtotal="0" defaultAttributeDrillState="1">
      <items count="3">
        <item x="0"/>
        <item x="1"/>
        <item x="2"/>
      </items>
    </pivotField>
    <pivotField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</pivotFields>
  <rowFields count="2">
    <field x="0"/>
    <field x="4"/>
  </rowFields>
  <rowItems count="97">
    <i>
      <x/>
      <x/>
    </i>
    <i r="1">
      <x v="1"/>
    </i>
    <i>
      <x v="1"/>
      <x/>
    </i>
    <i>
      <x v="2"/>
      <x/>
    </i>
    <i>
      <x v="3"/>
      <x v="1"/>
    </i>
    <i>
      <x v="4"/>
      <x/>
    </i>
    <i>
      <x v="5"/>
      <x v="1"/>
    </i>
    <i>
      <x v="6"/>
      <x v="1"/>
    </i>
    <i>
      <x v="7"/>
      <x v="1"/>
    </i>
    <i>
      <x v="8"/>
      <x v="1"/>
    </i>
    <i>
      <x v="9"/>
      <x/>
    </i>
    <i>
      <x v="10"/>
      <x v="1"/>
    </i>
    <i>
      <x v="11"/>
      <x v="1"/>
    </i>
    <i>
      <x v="12"/>
      <x/>
    </i>
    <i>
      <x v="13"/>
      <x v="1"/>
    </i>
    <i>
      <x v="14"/>
      <x/>
    </i>
    <i>
      <x v="15"/>
      <x v="1"/>
    </i>
    <i>
      <x v="16"/>
      <x/>
    </i>
    <i>
      <x v="17"/>
      <x v="1"/>
    </i>
    <i>
      <x v="18"/>
      <x v="1"/>
    </i>
    <i>
      <x v="19"/>
      <x/>
    </i>
    <i>
      <x v="20"/>
      <x/>
    </i>
    <i>
      <x v="21"/>
      <x v="1"/>
    </i>
    <i>
      <x v="22"/>
      <x v="1"/>
    </i>
    <i>
      <x v="23"/>
      <x v="1"/>
    </i>
    <i>
      <x v="24"/>
      <x v="1"/>
    </i>
    <i>
      <x v="25"/>
      <x/>
    </i>
    <i>
      <x v="26"/>
      <x v="1"/>
    </i>
    <i>
      <x v="27"/>
      <x/>
    </i>
    <i>
      <x v="28"/>
      <x v="2"/>
    </i>
    <i>
      <x v="29"/>
      <x/>
    </i>
    <i>
      <x v="30"/>
      <x v="1"/>
    </i>
    <i>
      <x v="31"/>
      <x/>
    </i>
    <i>
      <x v="32"/>
      <x/>
    </i>
    <i>
      <x v="33"/>
      <x/>
    </i>
    <i>
      <x v="34"/>
      <x v="1"/>
    </i>
    <i>
      <x v="35"/>
      <x/>
    </i>
    <i>
      <x v="36"/>
      <x/>
    </i>
    <i>
      <x v="37"/>
      <x/>
    </i>
    <i>
      <x v="38"/>
      <x/>
    </i>
    <i>
      <x v="39"/>
      <x v="1"/>
    </i>
    <i>
      <x v="40"/>
      <x/>
    </i>
    <i>
      <x v="41"/>
      <x v="1"/>
    </i>
    <i>
      <x v="42"/>
      <x v="1"/>
    </i>
    <i>
      <x v="43"/>
      <x v="2"/>
    </i>
    <i r="1">
      <x/>
    </i>
    <i>
      <x v="44"/>
      <x v="1"/>
    </i>
    <i>
      <x v="45"/>
      <x/>
    </i>
    <i>
      <x v="46"/>
      <x/>
    </i>
    <i>
      <x v="47"/>
      <x/>
    </i>
    <i>
      <x v="48"/>
      <x/>
    </i>
    <i>
      <x v="49"/>
      <x v="1"/>
    </i>
    <i>
      <x v="50"/>
      <x/>
    </i>
    <i>
      <x v="51"/>
      <x v="1"/>
    </i>
    <i>
      <x v="52"/>
      <x/>
    </i>
    <i>
      <x v="53"/>
      <x/>
    </i>
    <i>
      <x v="54"/>
      <x v="1"/>
    </i>
    <i>
      <x v="55"/>
      <x v="1"/>
    </i>
    <i>
      <x v="56"/>
      <x v="1"/>
    </i>
    <i>
      <x v="57"/>
      <x v="1"/>
    </i>
    <i>
      <x v="58"/>
      <x v="1"/>
    </i>
    <i>
      <x v="59"/>
      <x v="1"/>
    </i>
    <i>
      <x v="60"/>
      <x v="1"/>
    </i>
    <i>
      <x v="61"/>
      <x/>
    </i>
    <i>
      <x v="62"/>
      <x/>
    </i>
    <i>
      <x v="63"/>
      <x v="1"/>
    </i>
    <i>
      <x v="64"/>
      <x v="1"/>
    </i>
    <i>
      <x v="65"/>
      <x v="1"/>
    </i>
    <i>
      <x v="66"/>
      <x v="1"/>
    </i>
    <i>
      <x v="67"/>
      <x/>
    </i>
    <i>
      <x v="68"/>
      <x v="1"/>
    </i>
    <i>
      <x v="69"/>
      <x/>
    </i>
    <i>
      <x v="70"/>
      <x/>
    </i>
    <i>
      <x v="71"/>
      <x v="1"/>
    </i>
    <i>
      <x v="72"/>
      <x v="1"/>
    </i>
    <i>
      <x v="73"/>
      <x v="1"/>
    </i>
    <i>
      <x v="74"/>
      <x/>
    </i>
    <i>
      <x v="75"/>
      <x/>
    </i>
    <i>
      <x v="76"/>
      <x v="1"/>
    </i>
    <i>
      <x v="77"/>
      <x v="1"/>
    </i>
    <i>
      <x v="78"/>
      <x/>
    </i>
    <i>
      <x v="79"/>
      <x/>
    </i>
    <i>
      <x v="80"/>
      <x v="1"/>
    </i>
    <i>
      <x v="81"/>
      <x v="1"/>
    </i>
    <i>
      <x v="82"/>
      <x v="1"/>
    </i>
    <i>
      <x v="83"/>
      <x v="1"/>
    </i>
    <i>
      <x v="84"/>
      <x v="1"/>
    </i>
    <i>
      <x v="85"/>
      <x v="1"/>
    </i>
    <i>
      <x v="86"/>
      <x v="1"/>
    </i>
    <i>
      <x v="87"/>
      <x v="1"/>
    </i>
    <i>
      <x v="88"/>
      <x v="1"/>
    </i>
    <i>
      <x v="89"/>
      <x v="1"/>
    </i>
    <i>
      <x v="90"/>
      <x/>
    </i>
    <i>
      <x v="91"/>
      <x v="1"/>
    </i>
    <i>
      <x v="92"/>
      <x v="1"/>
    </i>
    <i>
      <x v="93"/>
      <x v="1"/>
    </i>
    <i>
      <x v="94"/>
      <x/>
    </i>
  </rowItems>
  <colItems count="1">
    <i/>
  </colItems>
  <dataFields count="1">
    <dataField name="% de Avance" fld="3" baseField="2" baseItem="0" numFmtId="9"/>
  </dataFields>
  <pivotHierarchies count="19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/>
    <pivotHierarchy dragToData="1" caption="% Avance Curso 1"/>
    <pivotHierarchy dragToData="1" caption="% de Avance Curso 2"/>
    <pivotHierarchy dragToData="1" caption="% de Avance Curso 3"/>
    <pivotHierarchy dragToData="1" caption="% de Avance"/>
    <pivotHierarchy dragToData="1" caption="% de Avance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 Avance"/>
    <pivotHierarchy dragToData="1"/>
    <pivotHierarchy dragToData="1"/>
    <pivotHierarchy dragToData="1"/>
    <pivotHierarchy dragToData="1"/>
    <pivotHierarchy dragToData="1"/>
  </pivotHierarchies>
  <pivotTableStyleInfo name="PivotStyleMedium9" showRowHeaders="0" showColHeaders="1" showRowStripes="1" showColStripes="0" showLastColumn="1"/>
  <rowHierarchiesUsage count="2">
    <rowHierarchyUsage hierarchyUsage="39"/>
    <rowHierarchyUsage hierarchyUsage="14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2.xml><?xml version="1.0" encoding="utf-8"?>
<pivotTableDefinition xmlns="http://schemas.openxmlformats.org/spreadsheetml/2006/main" name="edad-6" cacheId="69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W6:AA19" firstHeaderRow="0" firstDataRow="1" firstDataCol="2" rowPageCount="1" colPageCount="1"/>
  <pivotFields count="11">
    <pivotField dataField="1" compact="0" outline="0" subtotalTop="0" showAll="0" defaultSubtotal="0"/>
    <pivotField name="Rango de Edad" axis="axisRow" compact="0" allDrilled="1" outline="0" subtotalTop="0" showAll="0" defaultAttributeDrillState="1">
      <items count="5">
        <item x="3"/>
        <item x="0"/>
        <item x="1"/>
        <item x="2"/>
        <item t="default"/>
      </items>
    </pivotField>
    <pivotField compact="0" allDrilled="1" outline="0" subtotalTop="0" showAll="0" defaultAttributeDrillState="1">
      <items count="3">
        <item n="Sin actividad" x="1"/>
        <item x="0"/>
        <item t="default"/>
      </items>
    </pivotField>
    <pivotField name="Estatus curso 4" compact="0" allDrilled="1" outline="0" subtotalTop="0" showAll="0" defaultAttributeDrillState="1">
      <items count="3">
        <item x="1"/>
        <item x="0"/>
        <item t="default"/>
      </items>
    </pivotField>
    <pivotField name="Estatus" compact="0" allDrilled="1" outline="0" subtotalTop="0" showAll="0" dataSourceSort="1" defaultAttributeDrillState="1">
      <items count="4">
        <item x="0"/>
        <item x="1"/>
        <item x="2"/>
        <item t="default"/>
      </items>
    </pivotField>
    <pivotField name="Estatus" axis="axisRow" compact="0" allDrilled="1" outline="0" subtotalTop="0" showAll="0" dataSourceSort="1" defaultAttributeDrillState="1">
      <items count="4">
        <item x="0"/>
        <item x="1"/>
        <item x="2"/>
        <item t="default"/>
      </items>
    </pivotField>
    <pivotField dataField="1" compact="0" outline="0" subtotalTop="0" showAll="0"/>
    <pivotField name="Sexo" axis="axisPage" compact="0" allDrilled="1" outline="0" subtotalTop="0" showAll="0" dataSourceSort="1" defaultAttributeDrillState="1">
      <items count="1">
        <item t="default"/>
      </items>
    </pivotField>
    <pivotField compact="0" allDrilled="1" outline="0" subtotalTop="0" showAll="0" dataSourceSort="1" defaultAttributeDrillState="1"/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1"/>
    <field x="5"/>
  </rowFields>
  <rowItems count="13">
    <i>
      <x/>
      <x/>
    </i>
    <i r="1">
      <x v="2"/>
    </i>
    <i t="default">
      <x/>
    </i>
    <i>
      <x v="1"/>
      <x/>
    </i>
    <i r="1">
      <x v="1"/>
    </i>
    <i r="1">
      <x v="2"/>
    </i>
    <i t="default">
      <x v="1"/>
    </i>
    <i>
      <x v="2"/>
      <x v="1"/>
    </i>
    <i r="1">
      <x v="2"/>
    </i>
    <i t="default">
      <x v="2"/>
    </i>
    <i>
      <x v="3"/>
      <x v="1"/>
    </i>
    <i t="default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7" hier="142" name="[finalizacion].[Género].[All]" cap="All"/>
  </pageFields>
  <dataFields count="3">
    <dataField name="Participantes" fld="0" subtotal="count" baseField="0" baseItem="0"/>
    <dataField name="% del Grupo" fld="6" subtotal="count" baseField="5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10" subtotal="count" showDataAs="percentOfTotal" baseField="5" baseItem="0" numFmtId="10">
      <extLst>
        <ext xmlns:x14="http://schemas.microsoft.com/office/spreadsheetml/2009/9/main" uri="{E15A36E0-9728-4e99-A89B-3F7291B0FE68}">
          <x14:dataField sourceField="0" uniqueName="[__Xl2].[Measures].[Recuento de Nombre]"/>
        </ext>
      </extLst>
    </dataField>
  </dataFields>
  <formats count="1">
    <format dxfId="2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9" showRowHeaders="0" showColHeaders="1" showRowStripes="1" showColStripes="0" showLastColumn="1"/>
  <rowHierarchiesUsage count="2">
    <rowHierarchyUsage hierarchyUsage="144"/>
    <rowHierarchyUsage hierarchyUsage="14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73.xml><?xml version="1.0" encoding="utf-8"?>
<pivotTableDefinition xmlns="http://schemas.openxmlformats.org/spreadsheetml/2006/main" name="TablaDinámica9" cacheId="71" applyNumberFormats="0" applyBorderFormats="0" applyFontFormats="0" applyPatternFormats="0" applyAlignmentFormats="0" applyWidthHeightFormats="1" dataCaption="Valores" updatedVersion="8" minRefreshableVersion="3" showDrill="0" enableDrill="0" subtotalHiddenItems="1" itemPrintTitles="1" createdVersion="6" indent="0" compact="0" compactData="0" multipleFieldFilters="0">
  <location ref="B7:F18" firstHeaderRow="0" firstDataRow="1" firstDataCol="2" rowPageCount="2" colPageCount="1"/>
  <pivotFields count="9">
    <pivotField name="Sexo" axis="axisRow" compact="0" allDrilled="1" outline="0" subtotalTop="0" showAll="0" dataSourceSort="1" defaultAttributeDrillState="1">
      <items count="3">
        <item x="0"/>
        <item x="1"/>
        <item t="default"/>
      </items>
    </pivotField>
    <pivotField dataField="1" compact="0" outline="0" subtotalTop="0" showAll="0" defaultSubtotal="0"/>
    <pivotField name="Estatus Curso 4 " compact="0" allDrilled="1" outline="0" subtotalTop="0" showAll="0" defaultAttributeDrillState="1">
      <items count="3">
        <item x="1"/>
        <item x="0"/>
        <item t="default"/>
      </items>
    </pivotField>
    <pivotField name="Estatus" axis="axisPage" compact="0" allDrilled="1" outline="0" subtotalTop="0" showAll="0" dataSourceSort="1" defaultAttributeDrillState="1">
      <items count="1">
        <item t="default"/>
      </items>
    </pivotField>
    <pivotField dataField="1" compact="0" outline="0" subtotalTop="0" showAll="0"/>
    <pivotField axis="axisPage" compact="0" allDrilled="1" outline="0" subtotalTop="0" showAll="0" dataSourceSort="1" defaultAttributeDrillState="1">
      <items count="1">
        <item t="default"/>
      </items>
    </pivotField>
    <pivotField axis="axisRow" compact="0" allDrilled="1" outline="0" subtotalTop="0" showAll="0" dataSourceSort="1" defaultAttributeDrillState="1">
      <items count="5">
        <item x="0"/>
        <item x="1"/>
        <item x="2"/>
        <item x="3"/>
        <item t="default"/>
      </items>
    </pivotField>
    <pivotField compact="0" allDrilled="1" outline="0" subtotalTop="0" showAll="0" dataSourceSort="1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6"/>
    <field x="0"/>
  </rowFields>
  <rowItems count="11">
    <i>
      <x/>
      <x/>
    </i>
    <i t="default">
      <x/>
    </i>
    <i>
      <x v="1"/>
      <x/>
    </i>
    <i r="1">
      <x v="1"/>
    </i>
    <i t="default">
      <x v="1"/>
    </i>
    <i>
      <x v="2"/>
      <x/>
    </i>
    <i r="1">
      <x v="1"/>
    </i>
    <i t="default">
      <x v="2"/>
    </i>
    <i>
      <x v="3"/>
      <x/>
    </i>
    <i t="default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5" hier="127" name="[finalizacion].[Grupo].[All]" cap="All"/>
    <pageField fld="3" hier="141" name="[finalizacion].[Estatus Curso 6].&amp;[Finalizado]" cap="Finalizado"/>
  </pageFields>
  <dataFields count="3">
    <dataField name="Participantes" fld="1" subtotal="count" baseField="0" baseItem="0"/>
    <dataField name="% del Grupo" fld="4" subtotal="count" baseField="3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% del Total" fld="8" subtotal="count" showDataAs="percentOfTotal" baseField="3" baseItem="0" numFmtId="10">
      <extLst>
        <ext xmlns:x14="http://schemas.microsoft.com/office/spreadsheetml/2009/9/main" uri="{E15A36E0-9728-4e99-A89B-3F7291B0FE68}">
          <x14:dataField sourceField="1" uniqueName="[__Xl2].[Measures].[Recuento de Nombre]"/>
        </ext>
      </extLst>
    </dataField>
  </dataFields>
  <formats count="1">
    <format dxfId="1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9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% de Avance"/>
    <pivotHierarchy dragToData="1" caption="% del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l Grupo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14" showRowHeaders="0" showColHeaders="1" showRowStripes="1" showColStripes="0" showLastColumn="1"/>
  <rowHierarchiesUsage count="2">
    <rowHierarchyUsage hierarchyUsage="153"/>
    <rowHierarchyUsage hierarchyUsage="14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Finalización">
        <x15:activeTabTopLevelEntity name="[finalizacion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74.xml><?xml version="1.0" encoding="utf-8"?>
<pivotTableDefinition xmlns="http://schemas.openxmlformats.org/spreadsheetml/2006/main" name="Indices_Calificaciones" cacheId="73" applyNumberFormats="0" applyBorderFormats="0" applyFontFormats="0" applyPatternFormats="0" applyAlignmentFormats="0" applyWidthHeightFormats="1" dataCaption="Valores" updatedVersion="8" minRefreshableVersion="3" showDrill="0" enableDrill="0" subtotalHiddenItems="1" rowGrandTotals="0" colGrandTotals="0" itemPrintTitles="1" createdVersion="6" indent="0" compact="0" compactData="0" multipleFieldFilters="0">
  <location ref="A16:P111" firstHeaderRow="0" firstDataRow="1" firstDataCol="2" rowPageCount="6" colPageCount="1"/>
  <pivotFields count="23">
    <pivotField axis="axisRow" compact="0" allDrilled="1" outline="0" subtotalTop="0" showAll="0" dataSourceSort="1" defaultSubtotal="0" defaultAttributeDrillState="1">
      <items count="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1"/>
  </rowFields>
  <rowItems count="95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>
      <x v="8"/>
      <x v="8"/>
    </i>
    <i>
      <x v="9"/>
      <x v="9"/>
    </i>
    <i>
      <x v="10"/>
      <x v="10"/>
    </i>
    <i>
      <x v="11"/>
      <x v="11"/>
    </i>
    <i>
      <x v="12"/>
      <x v="12"/>
    </i>
    <i>
      <x v="13"/>
      <x v="13"/>
    </i>
    <i>
      <x v="14"/>
      <x v="14"/>
    </i>
    <i>
      <x v="15"/>
      <x v="15"/>
    </i>
    <i>
      <x v="16"/>
      <x v="16"/>
    </i>
    <i>
      <x v="17"/>
      <x v="17"/>
    </i>
    <i>
      <x v="18"/>
      <x v="18"/>
    </i>
    <i>
      <x v="19"/>
      <x v="19"/>
    </i>
    <i>
      <x v="20"/>
      <x v="20"/>
    </i>
    <i>
      <x v="21"/>
      <x v="21"/>
    </i>
    <i>
      <x v="22"/>
      <x v="22"/>
    </i>
    <i>
      <x v="23"/>
      <x v="23"/>
    </i>
    <i>
      <x v="24"/>
      <x v="24"/>
    </i>
    <i>
      <x v="25"/>
      <x v="25"/>
    </i>
    <i>
      <x v="26"/>
      <x v="26"/>
    </i>
    <i>
      <x v="27"/>
      <x v="27"/>
    </i>
    <i>
      <x v="28"/>
      <x v="28"/>
    </i>
    <i>
      <x v="29"/>
      <x v="29"/>
    </i>
    <i>
      <x v="30"/>
      <x v="30"/>
    </i>
    <i>
      <x v="31"/>
      <x v="31"/>
    </i>
    <i>
      <x v="32"/>
      <x v="32"/>
    </i>
    <i>
      <x v="33"/>
      <x v="33"/>
    </i>
    <i>
      <x v="34"/>
      <x v="34"/>
    </i>
    <i>
      <x v="35"/>
      <x v="35"/>
    </i>
    <i>
      <x v="36"/>
      <x v="36"/>
    </i>
    <i>
      <x v="37"/>
      <x v="37"/>
    </i>
    <i>
      <x v="38"/>
      <x v="38"/>
    </i>
    <i>
      <x v="39"/>
      <x v="39"/>
    </i>
    <i>
      <x v="40"/>
      <x v="40"/>
    </i>
    <i>
      <x v="41"/>
      <x v="41"/>
    </i>
    <i>
      <x v="42"/>
      <x v="42"/>
    </i>
    <i>
      <x v="43"/>
      <x v="43"/>
    </i>
    <i>
      <x v="44"/>
      <x v="44"/>
    </i>
    <i>
      <x v="45"/>
      <x v="45"/>
    </i>
    <i>
      <x v="46"/>
      <x v="46"/>
    </i>
    <i>
      <x v="47"/>
      <x v="46"/>
    </i>
    <i>
      <x v="48"/>
      <x/>
    </i>
    <i>
      <x v="49"/>
      <x v="47"/>
    </i>
    <i>
      <x v="50"/>
      <x v="48"/>
    </i>
    <i>
      <x v="51"/>
      <x v="49"/>
    </i>
    <i>
      <x v="52"/>
      <x v="50"/>
    </i>
    <i>
      <x v="53"/>
      <x v="51"/>
    </i>
    <i>
      <x v="54"/>
      <x v="52"/>
    </i>
    <i>
      <x v="55"/>
      <x v="53"/>
    </i>
    <i>
      <x v="56"/>
      <x v="54"/>
    </i>
    <i>
      <x v="57"/>
      <x v="55"/>
    </i>
    <i>
      <x v="58"/>
      <x v="56"/>
    </i>
    <i>
      <x v="59"/>
      <x v="57"/>
    </i>
    <i>
      <x v="60"/>
      <x v="58"/>
    </i>
    <i>
      <x v="61"/>
      <x v="59"/>
    </i>
    <i>
      <x v="62"/>
      <x v="60"/>
    </i>
    <i>
      <x v="63"/>
      <x v="61"/>
    </i>
    <i>
      <x v="64"/>
      <x v="62"/>
    </i>
    <i>
      <x v="65"/>
      <x v="63"/>
    </i>
    <i>
      <x v="66"/>
      <x v="64"/>
    </i>
    <i>
      <x v="67"/>
      <x v="65"/>
    </i>
    <i>
      <x v="68"/>
      <x v="66"/>
    </i>
    <i>
      <x v="69"/>
      <x v="67"/>
    </i>
    <i>
      <x v="70"/>
      <x v="68"/>
    </i>
    <i>
      <x v="71"/>
      <x v="69"/>
    </i>
    <i>
      <x v="72"/>
      <x v="70"/>
    </i>
    <i>
      <x v="73"/>
      <x v="71"/>
    </i>
    <i>
      <x v="74"/>
      <x v="72"/>
    </i>
    <i>
      <x v="75"/>
      <x v="73"/>
    </i>
    <i>
      <x v="76"/>
      <x v="74"/>
    </i>
    <i>
      <x v="77"/>
      <x v="75"/>
    </i>
    <i>
      <x v="78"/>
      <x v="76"/>
    </i>
    <i>
      <x v="79"/>
      <x v="51"/>
    </i>
    <i>
      <x v="80"/>
      <x v="77"/>
    </i>
    <i>
      <x v="81"/>
      <x v="78"/>
    </i>
    <i>
      <x v="82"/>
      <x v="79"/>
    </i>
    <i>
      <x v="83"/>
      <x v="80"/>
    </i>
    <i>
      <x v="84"/>
      <x v="81"/>
    </i>
    <i>
      <x v="85"/>
      <x v="82"/>
    </i>
    <i>
      <x v="86"/>
      <x v="83"/>
    </i>
    <i>
      <x v="87"/>
      <x v="84"/>
    </i>
    <i>
      <x v="88"/>
      <x v="85"/>
    </i>
    <i>
      <x v="89"/>
      <x v="86"/>
    </i>
    <i>
      <x v="90"/>
      <x v="87"/>
    </i>
    <i>
      <x v="91"/>
      <x v="88"/>
    </i>
    <i>
      <x v="92"/>
      <x v="89"/>
    </i>
    <i>
      <x v="93"/>
      <x v="90"/>
    </i>
    <i>
      <x v="94"/>
      <x v="91"/>
    </i>
  </rowItems>
  <colFields count="1">
    <field x="-2"/>
  </colFields>
  <colItems count="1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</colItems>
  <pageFields count="6">
    <pageField fld="12" hier="32" name="[calificaciones].[Género].[All]" cap="All"/>
    <pageField fld="13" hier="33" name="[calificaciones].[Escolaridad].[All]" cap="All"/>
    <pageField fld="14" hier="34" name="[calificaciones].[Grupo Etáreo].[All]" cap="All"/>
    <pageField fld="19" hier="36" name="[calificaciones].[Provincia].[All]" cap="All"/>
    <pageField fld="20" hier="37" name="[calificaciones].[Actividad económica].[All]" cap="All"/>
    <pageField fld="21" hier="38" name="[calificaciones].[Etnia].[All]" cap="All"/>
  </pageFields>
  <dataFields count="14">
    <dataField name="Inicial 1" fld="2" baseField="1" baseItem="7"/>
    <dataField name="Final 1" fld="3" baseField="0" baseItem="0"/>
    <dataField name="Inicial 2" fld="4" baseField="0" baseItem="0"/>
    <dataField name="Final 2" fld="5" baseField="0" baseItem="0"/>
    <dataField name="Inicial 3" fld="6" baseField="0" baseItem="0"/>
    <dataField name="Final 3" fld="7" baseField="0" baseItem="0"/>
    <dataField name="Inicial 4" fld="8" baseField="0" baseItem="0"/>
    <dataField name="Final 4" fld="9" baseField="0" baseItem="0"/>
    <dataField name="Inicial 5" fld="10" baseField="0" baseItem="0"/>
    <dataField name="Final 5" fld="11" baseField="0" baseItem="0"/>
    <dataField name="Inicial 6" fld="16" baseField="1" baseItem="0"/>
    <dataField name="Final 6" fld="17" baseField="1" baseItem="0"/>
    <dataField name="Total Inicial" fld="15" baseField="1" baseItem="0"/>
    <dataField name="Total Final" fld="18" baseField="1" baseItem="0"/>
  </dataFields>
  <formats count="2">
    <format dxfId="17">
      <pivotArea dataOnly="0" labelOnly="1" outline="0" fieldPosition="0">
        <references count="1">
          <reference field="4294967294" count="1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16">
      <pivotArea dataOnly="0" labelOnly="1" outline="0" fieldPosition="0">
        <references count="1">
          <reference field="4294967294" count="8">
            <x v="6"/>
            <x v="7"/>
            <x v="8"/>
            <x v="9"/>
            <x v="10"/>
            <x v="11"/>
            <x v="12"/>
            <x v="13"/>
          </reference>
        </references>
      </pivotArea>
    </format>
  </formats>
  <pivotHierarchies count="19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 caption="Inicial 1"/>
    <pivotHierarchy dragToData="1" caption="Final 1"/>
    <pivotHierarchy dragToData="1" caption="Inicial 2"/>
    <pivotHierarchy dragToData="1" caption="Final 2"/>
    <pivotHierarchy dragToData="1" caption="Inicial 3"/>
    <pivotHierarchy dragToData="1" caption="Final 3"/>
    <pivotHierarchy dragToData="1" caption="Inicial 4"/>
    <pivotHierarchy dragToData="1" caption="Final 4"/>
    <pivotHierarchy dragToData="1" caption="Inicial 5"/>
    <pivotHierarchy dragToData="1" caption="Final 5"/>
    <pivotHierarchy dragToData="1"/>
    <pivotHierarchy dragToData="1" caption="Total Inicial"/>
    <pivotHierarchy dragToData="1"/>
    <pivotHierarchy dragToData="1" caption="Inicial 6"/>
    <pivotHierarchy dragToData="1" caption="Total Final"/>
    <pivotHierarchy dragToData="1"/>
    <pivotHierarchy dragToData="1" caption="Total Final"/>
    <pivotHierarchy dragToData="1"/>
  </pivotHierarchies>
  <pivotTableStyleInfo name="PivotStyleMedium23" showRowHeaders="1" showColHeaders="1" showRowStripes="0" showColStripes="1" showLastColumn="1"/>
  <rowHierarchiesUsage count="2">
    <rowHierarchyUsage hierarchyUsage="0"/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 sourceDataName="Calificaciones">
        <x15:activeTabTopLevelEntity name="[calificacion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Grupo" sourceName="[finalizacion].[Grupo]">
  <pivotTables>
    <pivotTable tabId="5" name="Finalizacion-global"/>
    <pivotTable tabId="5" name="edad-global"/>
    <pivotTable tabId="5" name="escolaridad-global"/>
    <pivotTable tabId="5" name="genero-global"/>
    <pivotTable tabId="5" name="COSEDE"/>
    <pivotTable tabId="8" name="genero-1"/>
    <pivotTable tabId="8" name="escolaridad-1"/>
    <pivotTable tabId="8" name="edad-1"/>
    <pivotTable tabId="8" name="Finalizacion-1"/>
    <pivotTable tabId="9" name="genero-2"/>
    <pivotTable tabId="9" name="escolaridad-2"/>
    <pivotTable tabId="9" name="edad-2"/>
    <pivotTable tabId="9" name="Finalizacion-2"/>
    <pivotTable tabId="10" name="genero-3"/>
    <pivotTable tabId="10" name="escolaridad-3"/>
    <pivotTable tabId="10" name="edad-3"/>
    <pivotTable tabId="10" name="Finalizacion-3"/>
    <pivotTable tabId="11" name="genero-4"/>
    <pivotTable tabId="11" name="escolaridad-4"/>
    <pivotTable tabId="11" name="edad-4"/>
    <pivotTable tabId="11" name="Finalizacion-4"/>
    <pivotTable tabId="12" name="genero-5"/>
    <pivotTable tabId="12" name="escolaridad-5"/>
    <pivotTable tabId="12" name="edad-5"/>
    <pivotTable tabId="12" name="Finalizacion-5"/>
    <pivotTable tabId="26" name="genero-6"/>
    <pivotTable tabId="26" name="escolaridad-6"/>
    <pivotTable tabId="26" name="edad-6"/>
    <pivotTable tabId="26" name="Finalizacion-6"/>
    <pivotTable tabId="5" name="Avence-global"/>
    <pivotTable tabId="5" name="provincia-global"/>
    <pivotTable tabId="5" name="actividad-global"/>
    <pivotTable tabId="5" name="etnia-global"/>
    <pivotTable tabId="8" name="avance-1"/>
    <pivotTable tabId="9" name="avance-2"/>
    <pivotTable tabId="10" name="avance-3"/>
    <pivotTable tabId="11" name="avance-4"/>
    <pivotTable tabId="12" name="avance-5"/>
    <pivotTable tabId="26" name="avance-6"/>
    <pivotTable tabId="8" name="provincia-1"/>
    <pivotTable tabId="9" name="provincia-2"/>
    <pivotTable tabId="10" name="provincia-3"/>
    <pivotTable tabId="11" name="provincia-4"/>
    <pivotTable tabId="12" name="provincia-5"/>
    <pivotTable tabId="26" name="provincia-6"/>
    <pivotTable tabId="8" name="etnia-1"/>
    <pivotTable tabId="9" name="etnia-2"/>
    <pivotTable tabId="10" name="etnia-3"/>
    <pivotTable tabId="11" name="etnia-4"/>
    <pivotTable tabId="12" name="etnia-5"/>
    <pivotTable tabId="26" name="etnia-6"/>
    <pivotTable tabId="8" name="actividad-1"/>
    <pivotTable tabId="9" name="actividad-2"/>
    <pivotTable tabId="10" name="actividad-3"/>
    <pivotTable tabId="11" name="actividad-4"/>
    <pivotTable tabId="12" name="actividad-5"/>
    <pivotTable tabId="26" name="actividad-6"/>
  </pivotTables>
  <data>
    <olap pivotCacheId="1404794155">
      <levels count="2">
        <level uniqueName="[finalizacion].[Grupo].[(All)]" sourceCaption="(All)" count="0"/>
        <level uniqueName="[finalizacion].[Grupo].[Grupo]" sourceCaption="Grupo" count="11">
          <ranges>
            <range startItem="0">
              <i n="[finalizacion].[Grupo].&amp;[Abril]" c="Abril"/>
              <i n="[finalizacion].[Grupo].&amp;[Agosto]" c="Agosto"/>
              <i n="[finalizacion].[Grupo].&amp;[Diciembre]" c="Diciembre"/>
              <i n="[finalizacion].[Grupo].&amp;[Febrero]" c="Febrero"/>
              <i n="[finalizacion].[Grupo].&amp;[GMW]" c="GMW"/>
              <i n="[finalizacion].[Grupo].&amp;[Julio]" c="Julio"/>
              <i n="[finalizacion].[Grupo].&amp;[Junio]" c="Junio"/>
              <i n="[finalizacion].[Grupo].&amp;[Marzo]" c="Marzo"/>
              <i n="[finalizacion].[Grupo].&amp;[Noviembre]" c="Noviembre"/>
              <i n="[finalizacion].[Grupo].&amp;[Octubre]" c="Octubre"/>
              <i n="[finalizacion].[Grupo].&amp;[Septiembre]" c="Septiembre"/>
            </range>
          </ranges>
        </level>
      </levels>
      <selections count="1">
        <selection n="[finalizacion].[Grupo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Socio" sourceName="[finalizacion].[Socio]">
  <pivotTables>
    <pivotTable tabId="5" name="edad-global"/>
    <pivotTable tabId="8" name="edad-1"/>
    <pivotTable tabId="8" name="escolaridad-1"/>
    <pivotTable tabId="8" name="genero-1"/>
    <pivotTable tabId="8" name="Finalizacion-1"/>
    <pivotTable tabId="9" name="edad-2"/>
    <pivotTable tabId="9" name="escolaridad-2"/>
    <pivotTable tabId="9" name="genero-2"/>
    <pivotTable tabId="9" name="Finalizacion-2"/>
    <pivotTable tabId="10" name="edad-3"/>
    <pivotTable tabId="10" name="escolaridad-3"/>
    <pivotTable tabId="10" name="genero-3"/>
    <pivotTable tabId="10" name="Finalizacion-3"/>
    <pivotTable tabId="11" name="edad-4"/>
    <pivotTable tabId="11" name="escolaridad-4"/>
    <pivotTable tabId="11" name="genero-4"/>
    <pivotTable tabId="11" name="Finalizacion-4"/>
    <pivotTable tabId="12" name="edad-5"/>
    <pivotTable tabId="12" name="escolaridad-5"/>
    <pivotTable tabId="12" name="genero-5"/>
    <pivotTable tabId="12" name="Finalizacion-5"/>
    <pivotTable tabId="26" name="edad-6"/>
    <pivotTable tabId="26" name="escolaridad-6"/>
    <pivotTable tabId="26" name="genero-6"/>
    <pivotTable tabId="26" name="Finalizacion-6"/>
    <pivotTable tabId="5" name="COSEDE"/>
    <pivotTable tabId="5" name="escolaridad-global"/>
    <pivotTable tabId="5" name="genero-global"/>
    <pivotTable tabId="5" name="Finalizacion-global"/>
    <pivotTable tabId="5" name="Avence-global"/>
    <pivotTable tabId="5" name="provincia-global"/>
    <pivotTable tabId="5" name="actividad-global"/>
    <pivotTable tabId="5" name="etnia-global"/>
    <pivotTable tabId="8" name="avance-1"/>
    <pivotTable tabId="9" name="avance-2"/>
    <pivotTable tabId="10" name="avance-3"/>
    <pivotTable tabId="11" name="avance-4"/>
    <pivotTable tabId="12" name="avance-5"/>
    <pivotTable tabId="26" name="avance-6"/>
    <pivotTable tabId="8" name="provincia-1"/>
    <pivotTable tabId="9" name="provincia-2"/>
    <pivotTable tabId="10" name="provincia-3"/>
    <pivotTable tabId="11" name="provincia-4"/>
    <pivotTable tabId="12" name="provincia-5"/>
    <pivotTable tabId="26" name="provincia-6"/>
    <pivotTable tabId="8" name="etnia-1"/>
    <pivotTable tabId="9" name="etnia-2"/>
    <pivotTable tabId="10" name="etnia-3"/>
    <pivotTable tabId="11" name="etnia-4"/>
    <pivotTable tabId="12" name="etnia-5"/>
    <pivotTable tabId="26" name="etnia-6"/>
    <pivotTable tabId="8" name="actividad-1"/>
    <pivotTable tabId="9" name="actividad-2"/>
    <pivotTable tabId="10" name="actividad-3"/>
    <pivotTable tabId="11" name="actividad-4"/>
    <pivotTable tabId="12" name="actividad-5"/>
    <pivotTable tabId="26" name="actividad-6"/>
    <pivotTable tabId="35" name="TablaDinámica9"/>
  </pivotTables>
  <data>
    <olap pivotCacheId="1404794155">
      <levels count="2">
        <level uniqueName="[finalizacion].[Socio].[(All)]" sourceCaption="(All)" count="0"/>
        <level uniqueName="[finalizacion].[Socio].[Socio]" sourceCaption="Socio" count="3">
          <ranges>
            <range startItem="0">
              <i n="[finalizacion].[Socio].&amp;[n/a]" c="n/a"/>
              <i n="[finalizacion].[Socio].&amp;[No Socio]" c="No Socio"/>
              <i n="[finalizacion].[Socio].&amp;[Socio]" c="Socio"/>
            </range>
          </ranges>
        </level>
      </levels>
      <selections count="1">
        <selection n="[finalizacion].[Socio].[All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Socio1" sourceName="[calificaciones].[Socio]">
  <pivotTables>
    <pivotTable tabId="17" name="Indices_Calificaciones"/>
  </pivotTables>
  <data>
    <olap pivotCacheId="1912506482">
      <levels count="2">
        <level uniqueName="[calificaciones].[Socio].[(All)]" sourceCaption="(All)" count="0"/>
        <level uniqueName="[calificaciones].[Socio].[Socio]" sourceCaption="Socio" count="3">
          <ranges>
            <range startItem="0">
              <i n="[calificaciones].[Socio].&amp;[n/a]" c="n/a"/>
              <i n="[calificaciones].[Socio].&amp;[No Socio]" c="No Socio"/>
              <i n="[calificaciones].[Socio].&amp;[Socio]" c="Socio"/>
            </range>
          </ranges>
        </level>
      </levels>
      <selections count="1">
        <selection n="[calificaciones].[Socio].[All]"/>
      </selections>
    </olap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Grupo1" sourceName="[finalizacion].[Grupo]">
  <pivotTables>
    <pivotTable tabId="33" name="edad--almenos1"/>
    <pivotTable tabId="33" name="escolaridad--almenos1"/>
    <pivotTable tabId="33" name="genero--almenos1"/>
    <pivotTable tabId="33" name="Avence-almenos1"/>
    <pivotTable tabId="33" name="provincia--almenos1"/>
    <pivotTable tabId="33" name="actividad--almenos1"/>
    <pivotTable tabId="33" name="etnia--almenos1"/>
  </pivotTables>
  <data>
    <olap pivotCacheId="2146604708">
      <levels count="2">
        <level uniqueName="[finalizacion].[Grupo].[(All)]" sourceCaption="(All)" count="0"/>
        <level uniqueName="[finalizacion].[Grupo].[Grupo]" sourceCaption="Grupo" count="11">
          <ranges>
            <range startItem="0">
              <i n="[finalizacion].[Grupo].&amp;[Abril]" c="Abril"/>
              <i n="[finalizacion].[Grupo].&amp;[Agosto]" c="Agosto"/>
              <i n="[finalizacion].[Grupo].&amp;[Diciembre]" c="Diciembre"/>
              <i n="[finalizacion].[Grupo].&amp;[Febrero]" c="Febrero"/>
              <i n="[finalizacion].[Grupo].&amp;[GMW]" c="GMW"/>
              <i n="[finalizacion].[Grupo].&amp;[Julio]" c="Julio"/>
              <i n="[finalizacion].[Grupo].&amp;[Junio]" c="Junio"/>
              <i n="[finalizacion].[Grupo].&amp;[Marzo]" c="Marzo"/>
              <i n="[finalizacion].[Grupo].&amp;[Noviembre]" c="Noviembre"/>
              <i n="[finalizacion].[Grupo].&amp;[Octubre]" c="Octubre"/>
              <i n="[finalizacion].[Grupo].&amp;[Septiembre]" c="Septiembre"/>
            </range>
          </ranges>
        </level>
      </levels>
      <selections count="1">
        <selection n="[finalizacion].[Grupo].[All]"/>
      </selections>
    </olap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Socio2" sourceName="[finalizacion].[Socio]">
  <pivotTables>
    <pivotTable tabId="33" name="edad--almenos1"/>
    <pivotTable tabId="33" name="escolaridad--almenos1"/>
    <pivotTable tabId="33" name="genero--almenos1"/>
    <pivotTable tabId="33" name="Avence-almenos1"/>
    <pivotTable tabId="33" name="provincia--almenos1"/>
    <pivotTable tabId="33" name="actividad--almenos1"/>
    <pivotTable tabId="33" name="etnia--almenos1"/>
  </pivotTables>
  <data>
    <olap pivotCacheId="2146604708">
      <levels count="2">
        <level uniqueName="[finalizacion].[Socio].[(All)]" sourceCaption="(All)" count="0"/>
        <level uniqueName="[finalizacion].[Socio].[Socio]" sourceCaption="Socio" count="3">
          <ranges>
            <range startItem="0">
              <i n="[finalizacion].[Socio].&amp;[n/a]" c="n/a"/>
              <i n="[finalizacion].[Socio].&amp;[No Socio]" c="No Socio"/>
              <i n="[finalizacion].[Socio].&amp;[Socio]" c="Socio"/>
            </range>
          </ranges>
        </level>
      </levels>
      <selections count="1">
        <selection n="[finalizacion].[Socio].[All]"/>
      </selections>
    </olap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Grupo11" sourceName="[finalizacion].[Grupo]">
  <pivotTables>
    <pivotTable tabId="34" name="edad-cursos"/>
    <pivotTable tabId="34" name="escolaridad-cursos"/>
    <pivotTable tabId="34" name="genero-cursos"/>
    <pivotTable tabId="34" name="Avence-cursos"/>
    <pivotTable tabId="34" name="provincia-cursos"/>
    <pivotTable tabId="34" name="actividad-cursos"/>
    <pivotTable tabId="34" name="etnia-cursos"/>
  </pivotTables>
  <data>
    <olap pivotCacheId="2048829461">
      <levels count="2">
        <level uniqueName="[finalizacion].[Grupo].[(All)]" sourceCaption="(All)" count="0"/>
        <level uniqueName="[finalizacion].[Grupo].[Grupo]" sourceCaption="Grupo" count="11">
          <ranges>
            <range startItem="0">
              <i n="[finalizacion].[Grupo].&amp;[Abril]" c="Abril"/>
              <i n="[finalizacion].[Grupo].&amp;[Agosto]" c="Agosto"/>
              <i n="[finalizacion].[Grupo].&amp;[Diciembre]" c="Diciembre"/>
              <i n="[finalizacion].[Grupo].&amp;[Febrero]" c="Febrero"/>
              <i n="[finalizacion].[Grupo].&amp;[GMW]" c="GMW"/>
              <i n="[finalizacion].[Grupo].&amp;[Julio]" c="Julio"/>
              <i n="[finalizacion].[Grupo].&amp;[Junio]" c="Junio"/>
              <i n="[finalizacion].[Grupo].&amp;[Marzo]" c="Marzo"/>
              <i n="[finalizacion].[Grupo].&amp;[Noviembre]" c="Noviembre"/>
              <i n="[finalizacion].[Grupo].&amp;[Octubre]" c="Octubre"/>
              <i n="[finalizacion].[Grupo].&amp;[Septiembre]" c="Septiembre"/>
            </range>
          </ranges>
        </level>
      </levels>
      <selections count="1">
        <selection n="[finalizacion].[Grupo].[All]"/>
      </selections>
    </olap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Socio21" sourceName="[finalizacion].[Socio]">
  <pivotTables>
    <pivotTable tabId="34" name="edad-cursos"/>
    <pivotTable tabId="34" name="escolaridad-cursos"/>
    <pivotTable tabId="34" name="genero-cursos"/>
    <pivotTable tabId="34" name="Avence-cursos"/>
    <pivotTable tabId="34" name="provincia-cursos"/>
    <pivotTable tabId="34" name="actividad-cursos"/>
    <pivotTable tabId="34" name="etnia-cursos"/>
  </pivotTables>
  <data>
    <olap pivotCacheId="2048829461">
      <levels count="2">
        <level uniqueName="[finalizacion].[Socio].[(All)]" sourceCaption="(All)" count="0"/>
        <level uniqueName="[finalizacion].[Socio].[Socio]" sourceCaption="Socio" count="3">
          <ranges>
            <range startItem="0">
              <i n="[finalizacion].[Socio].&amp;[n/a]" c="n/a"/>
              <i n="[finalizacion].[Socio].&amp;[No Socio]" c="No Socio"/>
              <i n="[finalizacion].[Socio].&amp;[Socio]" c="Socio"/>
            </range>
          </ranges>
        </level>
      </levels>
      <selections count="1">
        <selection n="[finalizacion].[Socio].[All]"/>
      </selections>
    </olap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Género" sourceName="[finalizacion].[Género]">
  <pivotTables>
    <pivotTable tabId="33" name="Avence-almenos1"/>
    <pivotTable tabId="33" name="actividad--almenos1"/>
    <pivotTable tabId="33" name="edad--almenos1"/>
    <pivotTable tabId="33" name="escolaridad--almenos1"/>
    <pivotTable tabId="33" name="etnia--almenos1"/>
    <pivotTable tabId="33" name="provincia--almenos1"/>
  </pivotTables>
  <data>
    <olap pivotCacheId="5006822">
      <levels count="2">
        <level uniqueName="[finalizacion].[Género].[(All)]" sourceCaption="(All)" count="0"/>
        <level uniqueName="[finalizacion].[Género].[Género]" sourceCaption="Género" count="3">
          <ranges>
            <range startItem="0">
              <i n="[finalizacion].[Género].&amp;[Femenino]" c="Femenino"/>
              <i n="[finalizacion].[Género].&amp;[Masculino]" c="Masculino"/>
              <i n="[finalizacion].[Género].&amp;[n/a]" c="n/a"/>
            </range>
          </ranges>
        </level>
      </levels>
      <selections count="1">
        <selection n="[finalizacion].[Género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Grupo" cache="SegmentaciónDeDatos_Grupo" caption="Grupo" level="1" rowHeight="257175"/>
  <slicer name="Socio" cache="SegmentaciónDeDatos_Socio" caption="Socio" level="1" rowHeight="25717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Grupo 7" cache="SegmentaciónDeDatos_Grupo1" caption="Grupo" level="1" rowHeight="257175"/>
  <slicer name="Socio 8" cache="SegmentaciónDeDatos_Socio2" caption="Socio" level="1" rowHeight="257175"/>
  <slicer name="Género" cache="SegmentaciónDeDatos_Género" caption="Género" level="1" rowHeight="257175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Grupo 8" cache="SegmentaciónDeDatos_Grupo11" caption="Grupo" level="1" rowHeight="257175"/>
  <slicer name="Socio 9" cache="SegmentaciónDeDatos_Socio21" caption="Socio" level="1" rowHeight="257175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Grupo 1" cache="SegmentaciónDeDatos_Grupo" caption="Grupo" level="1" rowHeight="257175"/>
  <slicer name="Socio 1" cache="SegmentaciónDeDatos_Socio" caption="Socio" level="1" rowHeight="257175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Grupo 2" cache="SegmentaciónDeDatos_Grupo" caption="Grupo" level="1" rowHeight="257175"/>
  <slicer name="Socio 2" cache="SegmentaciónDeDatos_Socio" caption="Socio" level="1" rowHeight="257175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Grupo 3" cache="SegmentaciónDeDatos_Grupo" caption="Grupo" level="1" rowHeight="257175"/>
  <slicer name="Socio 3" cache="SegmentaciónDeDatos_Socio" caption="Socio" level="1" rowHeight="257175"/>
</slicers>
</file>

<file path=xl/slicers/slicer7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Grupo 4" cache="SegmentaciónDeDatos_Grupo" caption="Grupo" level="1" rowHeight="257175"/>
  <slicer name="Socio 4" cache="SegmentaciónDeDatos_Socio" caption="Socio" level="1" rowHeight="257175"/>
</slicers>
</file>

<file path=xl/slicers/slicer8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Grupo 5" cache="SegmentaciónDeDatos_Grupo" caption="Grupo" level="1" rowHeight="257175"/>
  <slicer name="Socio 5" cache="SegmentaciónDeDatos_Socio" caption="Socio" level="1" rowHeight="257175"/>
</slicers>
</file>

<file path=xl/slicers/slicer9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Grupo 6" cache="SegmentaciónDeDatos_Grupo" caption="Grupo" level="1" rowHeight="257175"/>
  <slicer name="Socio 6" cache="SegmentaciónDeDatos_Socio" caption="Socio" level="1" rowHeight="257175"/>
</slicers>
</file>

<file path=xl/slicers/slicer10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ocio 7" cache="SegmentaciónDeDatos_Socio1" caption="Socio" columnCount="3" level="1" rowHeight="257175"/>
</slicers>
</file>

<file path=xl/tables/table1.xml><?xml version="1.0" encoding="utf-8"?>
<table xmlns="http://schemas.openxmlformats.org/spreadsheetml/2006/main" id="8" name="criterio_satisfaccion1" displayName="criterio_satisfaccion1" ref="B2:E8" totalsRowCount="1" headerRowDxfId="15" dataDxfId="14" totalsRowDxfId="13">
  <autoFilter ref="B2:E7"/>
  <tableColumns count="4">
    <tableColumn id="1" name="Calificación" totalsRowLabel="Total" dataDxfId="12" totalsRowDxfId="11"/>
    <tableColumn id="2" name="Satisfacción equivalente" dataDxfId="10" totalsRowDxfId="9"/>
    <tableColumn id="3" name="Cantidad de Votos" totalsRowFunction="sum" dataDxfId="8" totalsRowDxfId="7">
      <calculatedColumnFormula>COUNTIF(evaluacion1[[#All],[Calificación]],criterio_satisfaccion1[[#This Row],[Calificación]])</calculatedColumnFormula>
    </tableColumn>
    <tableColumn id="4" name="Nivel de Satisfacción" totalsRowFunction="custom" dataDxfId="6" totalsRowDxfId="5">
      <calculatedColumnFormula>+criterio_satisfaccion1[[#This Row],[Cantidad de Votos]]*criterio_satisfaccion1[[#This Row],[Satisfacción equivalente]]</calculatedColumnFormula>
      <totalsRowFormula>SUM(criterio_satisfaccion1[Nivel de Satisfacción])/criterio_satisfaccion1[[#Totals],[Cantidad de Votos]]</totalsRowFormula>
    </tableColumn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7" name="evaluacion1" displayName="evaluacion1" ref="A1:D249" totalsRowShown="0" dataDxfId="4" headerRowCellStyle="Normal 3" dataCellStyle="Normal 3">
  <autoFilter ref="A1:D249"/>
  <tableColumns count="4">
    <tableColumn id="2" name="No" dataDxfId="3" dataCellStyle="Normal 3"/>
    <tableColumn id="6" name="Calificación" dataDxfId="2" dataCellStyle="Normal 3"/>
    <tableColumn id="1" name="Comentarios" dataDxfId="1"/>
    <tableColumn id="7" name="Curso" dataDxfId="0" dataCellStyle="Normal 3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9.xml"/><Relationship Id="rId3" Type="http://schemas.openxmlformats.org/officeDocument/2006/relationships/pivotTable" Target="../pivotTables/pivotTable4.xml"/><Relationship Id="rId7" Type="http://schemas.openxmlformats.org/officeDocument/2006/relationships/pivotTable" Target="../pivotTables/pivotTable8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11" Type="http://schemas.microsoft.com/office/2007/relationships/slicer" Target="../slicers/slicer1.xml"/><Relationship Id="rId5" Type="http://schemas.openxmlformats.org/officeDocument/2006/relationships/pivotTable" Target="../pivotTables/pivotTable6.xml"/><Relationship Id="rId10" Type="http://schemas.openxmlformats.org/officeDocument/2006/relationships/drawing" Target="../drawings/drawing2.xml"/><Relationship Id="rId4" Type="http://schemas.openxmlformats.org/officeDocument/2006/relationships/pivotTable" Target="../pivotTables/pivotTable5.xml"/><Relationship Id="rId9" Type="http://schemas.openxmlformats.org/officeDocument/2006/relationships/pivotTable" Target="../pivotTables/pivotTable10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3.xml"/><Relationship Id="rId3" Type="http://schemas.openxmlformats.org/officeDocument/2006/relationships/pivotTable" Target="../pivotTables/pivotTable13.xml"/><Relationship Id="rId7" Type="http://schemas.openxmlformats.org/officeDocument/2006/relationships/pivotTable" Target="../pivotTables/pivotTable17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6" Type="http://schemas.openxmlformats.org/officeDocument/2006/relationships/pivotTable" Target="../pivotTables/pivotTable16.xml"/><Relationship Id="rId5" Type="http://schemas.openxmlformats.org/officeDocument/2006/relationships/pivotTable" Target="../pivotTables/pivotTable15.xml"/><Relationship Id="rId4" Type="http://schemas.openxmlformats.org/officeDocument/2006/relationships/pivotTable" Target="../pivotTables/pivotTable14.xml"/><Relationship Id="rId9" Type="http://schemas.microsoft.com/office/2007/relationships/slicer" Target="../slicers/slicer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4.xml"/><Relationship Id="rId3" Type="http://schemas.openxmlformats.org/officeDocument/2006/relationships/pivotTable" Target="../pivotTables/pivotTable20.xml"/><Relationship Id="rId7" Type="http://schemas.openxmlformats.org/officeDocument/2006/relationships/pivotTable" Target="../pivotTables/pivotTable24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Relationship Id="rId6" Type="http://schemas.openxmlformats.org/officeDocument/2006/relationships/pivotTable" Target="../pivotTables/pivotTable23.xml"/><Relationship Id="rId5" Type="http://schemas.openxmlformats.org/officeDocument/2006/relationships/pivotTable" Target="../pivotTables/pivotTable22.xml"/><Relationship Id="rId4" Type="http://schemas.openxmlformats.org/officeDocument/2006/relationships/pivotTable" Target="../pivotTables/pivotTable21.xml"/><Relationship Id="rId9" Type="http://schemas.microsoft.com/office/2007/relationships/slicer" Target="../slicers/slicer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32.xml"/><Relationship Id="rId3" Type="http://schemas.openxmlformats.org/officeDocument/2006/relationships/pivotTable" Target="../pivotTables/pivotTable27.xml"/><Relationship Id="rId7" Type="http://schemas.openxmlformats.org/officeDocument/2006/relationships/pivotTable" Target="../pivotTables/pivotTable31.xml"/><Relationship Id="rId2" Type="http://schemas.openxmlformats.org/officeDocument/2006/relationships/pivotTable" Target="../pivotTables/pivotTable26.xml"/><Relationship Id="rId1" Type="http://schemas.openxmlformats.org/officeDocument/2006/relationships/pivotTable" Target="../pivotTables/pivotTable25.xml"/><Relationship Id="rId6" Type="http://schemas.openxmlformats.org/officeDocument/2006/relationships/pivotTable" Target="../pivotTables/pivotTable30.xml"/><Relationship Id="rId5" Type="http://schemas.openxmlformats.org/officeDocument/2006/relationships/pivotTable" Target="../pivotTables/pivotTable29.xml"/><Relationship Id="rId10" Type="http://schemas.microsoft.com/office/2007/relationships/slicer" Target="../slicers/slicer4.xml"/><Relationship Id="rId4" Type="http://schemas.openxmlformats.org/officeDocument/2006/relationships/pivotTable" Target="../pivotTables/pivotTable28.xml"/><Relationship Id="rId9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40.xml"/><Relationship Id="rId3" Type="http://schemas.openxmlformats.org/officeDocument/2006/relationships/pivotTable" Target="../pivotTables/pivotTable35.xml"/><Relationship Id="rId7" Type="http://schemas.openxmlformats.org/officeDocument/2006/relationships/pivotTable" Target="../pivotTables/pivotTable39.xml"/><Relationship Id="rId2" Type="http://schemas.openxmlformats.org/officeDocument/2006/relationships/pivotTable" Target="../pivotTables/pivotTable34.xml"/><Relationship Id="rId1" Type="http://schemas.openxmlformats.org/officeDocument/2006/relationships/pivotTable" Target="../pivotTables/pivotTable33.xml"/><Relationship Id="rId6" Type="http://schemas.openxmlformats.org/officeDocument/2006/relationships/pivotTable" Target="../pivotTables/pivotTable38.xml"/><Relationship Id="rId5" Type="http://schemas.openxmlformats.org/officeDocument/2006/relationships/pivotTable" Target="../pivotTables/pivotTable37.xml"/><Relationship Id="rId10" Type="http://schemas.microsoft.com/office/2007/relationships/slicer" Target="../slicers/slicer5.xml"/><Relationship Id="rId4" Type="http://schemas.openxmlformats.org/officeDocument/2006/relationships/pivotTable" Target="../pivotTables/pivotTable36.xml"/><Relationship Id="rId9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48.xml"/><Relationship Id="rId3" Type="http://schemas.openxmlformats.org/officeDocument/2006/relationships/pivotTable" Target="../pivotTables/pivotTable43.xml"/><Relationship Id="rId7" Type="http://schemas.openxmlformats.org/officeDocument/2006/relationships/pivotTable" Target="../pivotTables/pivotTable47.xml"/><Relationship Id="rId2" Type="http://schemas.openxmlformats.org/officeDocument/2006/relationships/pivotTable" Target="../pivotTables/pivotTable42.xml"/><Relationship Id="rId1" Type="http://schemas.openxmlformats.org/officeDocument/2006/relationships/pivotTable" Target="../pivotTables/pivotTable41.xml"/><Relationship Id="rId6" Type="http://schemas.openxmlformats.org/officeDocument/2006/relationships/pivotTable" Target="../pivotTables/pivotTable46.xml"/><Relationship Id="rId5" Type="http://schemas.openxmlformats.org/officeDocument/2006/relationships/pivotTable" Target="../pivotTables/pivotTable45.xml"/><Relationship Id="rId10" Type="http://schemas.microsoft.com/office/2007/relationships/slicer" Target="../slicers/slicer6.xml"/><Relationship Id="rId4" Type="http://schemas.openxmlformats.org/officeDocument/2006/relationships/pivotTable" Target="../pivotTables/pivotTable44.xml"/><Relationship Id="rId9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56.xml"/><Relationship Id="rId3" Type="http://schemas.openxmlformats.org/officeDocument/2006/relationships/pivotTable" Target="../pivotTables/pivotTable51.xml"/><Relationship Id="rId7" Type="http://schemas.openxmlformats.org/officeDocument/2006/relationships/pivotTable" Target="../pivotTables/pivotTable55.xml"/><Relationship Id="rId2" Type="http://schemas.openxmlformats.org/officeDocument/2006/relationships/pivotTable" Target="../pivotTables/pivotTable50.xml"/><Relationship Id="rId1" Type="http://schemas.openxmlformats.org/officeDocument/2006/relationships/pivotTable" Target="../pivotTables/pivotTable49.xml"/><Relationship Id="rId6" Type="http://schemas.openxmlformats.org/officeDocument/2006/relationships/pivotTable" Target="../pivotTables/pivotTable54.xml"/><Relationship Id="rId5" Type="http://schemas.openxmlformats.org/officeDocument/2006/relationships/pivotTable" Target="../pivotTables/pivotTable53.xml"/><Relationship Id="rId10" Type="http://schemas.microsoft.com/office/2007/relationships/slicer" Target="../slicers/slicer7.xml"/><Relationship Id="rId4" Type="http://schemas.openxmlformats.org/officeDocument/2006/relationships/pivotTable" Target="../pivotTables/pivotTable52.xml"/><Relationship Id="rId9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64.xml"/><Relationship Id="rId3" Type="http://schemas.openxmlformats.org/officeDocument/2006/relationships/pivotTable" Target="../pivotTables/pivotTable59.xml"/><Relationship Id="rId7" Type="http://schemas.openxmlformats.org/officeDocument/2006/relationships/pivotTable" Target="../pivotTables/pivotTable63.xml"/><Relationship Id="rId2" Type="http://schemas.openxmlformats.org/officeDocument/2006/relationships/pivotTable" Target="../pivotTables/pivotTable58.xml"/><Relationship Id="rId1" Type="http://schemas.openxmlformats.org/officeDocument/2006/relationships/pivotTable" Target="../pivotTables/pivotTable57.xml"/><Relationship Id="rId6" Type="http://schemas.openxmlformats.org/officeDocument/2006/relationships/pivotTable" Target="../pivotTables/pivotTable62.xml"/><Relationship Id="rId5" Type="http://schemas.openxmlformats.org/officeDocument/2006/relationships/pivotTable" Target="../pivotTables/pivotTable61.xml"/><Relationship Id="rId10" Type="http://schemas.microsoft.com/office/2007/relationships/slicer" Target="../slicers/slicer8.xml"/><Relationship Id="rId4" Type="http://schemas.openxmlformats.org/officeDocument/2006/relationships/pivotTable" Target="../pivotTables/pivotTable60.xml"/><Relationship Id="rId9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72.xml"/><Relationship Id="rId3" Type="http://schemas.openxmlformats.org/officeDocument/2006/relationships/pivotTable" Target="../pivotTables/pivotTable67.xml"/><Relationship Id="rId7" Type="http://schemas.openxmlformats.org/officeDocument/2006/relationships/pivotTable" Target="../pivotTables/pivotTable71.xml"/><Relationship Id="rId2" Type="http://schemas.openxmlformats.org/officeDocument/2006/relationships/pivotTable" Target="../pivotTables/pivotTable66.xml"/><Relationship Id="rId1" Type="http://schemas.openxmlformats.org/officeDocument/2006/relationships/pivotTable" Target="../pivotTables/pivotTable65.xml"/><Relationship Id="rId6" Type="http://schemas.openxmlformats.org/officeDocument/2006/relationships/pivotTable" Target="../pivotTables/pivotTable70.xml"/><Relationship Id="rId5" Type="http://schemas.openxmlformats.org/officeDocument/2006/relationships/pivotTable" Target="../pivotTables/pivotTable69.xml"/><Relationship Id="rId10" Type="http://schemas.microsoft.com/office/2007/relationships/slicer" Target="../slicers/slicer9.xml"/><Relationship Id="rId4" Type="http://schemas.openxmlformats.org/officeDocument/2006/relationships/pivotTable" Target="../pivotTables/pivotTable68.xml"/><Relationship Id="rId9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3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10.xml"/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7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F713"/>
  <sheetViews>
    <sheetView showGridLines="0" workbookViewId="0"/>
  </sheetViews>
  <sheetFormatPr baseColWidth="10" defaultColWidth="11" defaultRowHeight="15.6" x14ac:dyDescent="0.3"/>
  <cols>
    <col min="1" max="16384" width="11" style="2"/>
  </cols>
  <sheetData>
    <row r="1" spans="1:5" ht="20.399999999999999" thickBot="1" x14ac:dyDescent="0.45">
      <c r="A1" s="20" t="s">
        <v>0</v>
      </c>
      <c r="B1" s="20"/>
      <c r="C1" s="20"/>
      <c r="D1" s="20"/>
      <c r="E1" s="20"/>
    </row>
    <row r="2" spans="1:5" ht="16.2" thickTop="1" x14ac:dyDescent="0.3"/>
    <row r="3" spans="1:5" x14ac:dyDescent="0.3">
      <c r="A3" s="2" t="s">
        <v>1</v>
      </c>
    </row>
    <row r="7" spans="1:5" x14ac:dyDescent="0.3">
      <c r="A7" s="2" t="s">
        <v>2</v>
      </c>
    </row>
    <row r="9" spans="1:5" x14ac:dyDescent="0.3">
      <c r="A9" s="2" t="s">
        <v>3</v>
      </c>
    </row>
    <row r="10" spans="1:5" x14ac:dyDescent="0.3">
      <c r="A10" s="2" t="s">
        <v>4</v>
      </c>
    </row>
    <row r="11" spans="1:5" x14ac:dyDescent="0.3">
      <c r="A11" s="2" t="s">
        <v>5</v>
      </c>
    </row>
    <row r="13" spans="1:5" x14ac:dyDescent="0.3">
      <c r="A13" s="2" t="s">
        <v>6</v>
      </c>
    </row>
    <row r="16" spans="1:5" ht="18" thickBot="1" x14ac:dyDescent="0.4">
      <c r="A16" s="22" t="s">
        <v>7</v>
      </c>
      <c r="B16" s="21"/>
    </row>
    <row r="17" spans="1:6" ht="16.2" thickTop="1" x14ac:dyDescent="0.3"/>
    <row r="18" spans="1:6" x14ac:dyDescent="0.3">
      <c r="A18" s="2" t="s">
        <v>8</v>
      </c>
    </row>
    <row r="19" spans="1:6" x14ac:dyDescent="0.3">
      <c r="A19" s="2" t="s">
        <v>9</v>
      </c>
    </row>
    <row r="22" spans="1:6" x14ac:dyDescent="0.3">
      <c r="F22" s="6" t="s">
        <v>10</v>
      </c>
    </row>
    <row r="24" spans="1:6" x14ac:dyDescent="0.3">
      <c r="F24" s="2" t="s">
        <v>11</v>
      </c>
    </row>
    <row r="25" spans="1:6" x14ac:dyDescent="0.3">
      <c r="F25" s="6" t="s">
        <v>12</v>
      </c>
    </row>
    <row r="26" spans="1:6" x14ac:dyDescent="0.3">
      <c r="F26" s="2" t="s">
        <v>13</v>
      </c>
    </row>
    <row r="28" spans="1:6" x14ac:dyDescent="0.3">
      <c r="F28" s="6" t="s">
        <v>14</v>
      </c>
    </row>
    <row r="29" spans="1:6" x14ac:dyDescent="0.3">
      <c r="F29" s="6" t="s">
        <v>15</v>
      </c>
    </row>
    <row r="30" spans="1:6" x14ac:dyDescent="0.3">
      <c r="F30" s="25" t="s">
        <v>16</v>
      </c>
    </row>
    <row r="31" spans="1:6" x14ac:dyDescent="0.3">
      <c r="F31" s="6" t="s">
        <v>17</v>
      </c>
    </row>
    <row r="34" spans="6:6" x14ac:dyDescent="0.3">
      <c r="F34" s="2" t="s">
        <v>18</v>
      </c>
    </row>
    <row r="35" spans="6:6" x14ac:dyDescent="0.3">
      <c r="F35" s="2" t="s">
        <v>19</v>
      </c>
    </row>
    <row r="36" spans="6:6" x14ac:dyDescent="0.3">
      <c r="F36" s="2" t="s">
        <v>20</v>
      </c>
    </row>
    <row r="37" spans="6:6" x14ac:dyDescent="0.3">
      <c r="F37" s="2" t="s">
        <v>21</v>
      </c>
    </row>
    <row r="55" spans="1:1" x14ac:dyDescent="0.3">
      <c r="A55" s="2" t="s">
        <v>22</v>
      </c>
    </row>
    <row r="71" spans="1:1" x14ac:dyDescent="0.3">
      <c r="A71" s="2" t="s">
        <v>23</v>
      </c>
    </row>
    <row r="72" spans="1:1" x14ac:dyDescent="0.3">
      <c r="A72" s="2" t="s">
        <v>24</v>
      </c>
    </row>
    <row r="95" spans="1:3" ht="18" thickBot="1" x14ac:dyDescent="0.4">
      <c r="A95" s="22" t="s">
        <v>25</v>
      </c>
      <c r="B95" s="21"/>
      <c r="C95" s="21"/>
    </row>
    <row r="96" spans="1:3" ht="16.2" thickTop="1" x14ac:dyDescent="0.3"/>
    <row r="97" spans="1:1" x14ac:dyDescent="0.3">
      <c r="A97" s="6" t="s">
        <v>26</v>
      </c>
    </row>
    <row r="110" spans="1:1" x14ac:dyDescent="0.3">
      <c r="A110" s="6" t="s">
        <v>27</v>
      </c>
    </row>
    <row r="111" spans="1:1" x14ac:dyDescent="0.3">
      <c r="A111" s="2" t="s">
        <v>28</v>
      </c>
    </row>
    <row r="122" spans="1:1" x14ac:dyDescent="0.3">
      <c r="A122" s="6" t="s">
        <v>29</v>
      </c>
    </row>
    <row r="144" spans="1:1" x14ac:dyDescent="0.3">
      <c r="A144" s="6" t="s">
        <v>30</v>
      </c>
    </row>
    <row r="157" spans="1:1" x14ac:dyDescent="0.3">
      <c r="A157" s="6" t="s">
        <v>31</v>
      </c>
    </row>
    <row r="169" spans="1:1" x14ac:dyDescent="0.3">
      <c r="A169" s="6" t="s">
        <v>32</v>
      </c>
    </row>
    <row r="170" spans="1:1" x14ac:dyDescent="0.3">
      <c r="A170" s="6" t="s">
        <v>33</v>
      </c>
    </row>
    <row r="171" spans="1:1" x14ac:dyDescent="0.3">
      <c r="A171" s="6" t="s">
        <v>34</v>
      </c>
    </row>
    <row r="172" spans="1:1" x14ac:dyDescent="0.3">
      <c r="A172" s="6" t="s">
        <v>35</v>
      </c>
    </row>
    <row r="174" spans="1:1" x14ac:dyDescent="0.3">
      <c r="A174" s="6" t="s">
        <v>36</v>
      </c>
    </row>
    <row r="175" spans="1:1" x14ac:dyDescent="0.3">
      <c r="A175" s="6" t="s">
        <v>37</v>
      </c>
    </row>
    <row r="176" spans="1:1" x14ac:dyDescent="0.3">
      <c r="A176" s="6" t="s">
        <v>38</v>
      </c>
    </row>
    <row r="186" spans="1:1" x14ac:dyDescent="0.3">
      <c r="A186" s="6" t="s">
        <v>39</v>
      </c>
    </row>
    <row r="187" spans="1:1" x14ac:dyDescent="0.3">
      <c r="A187" s="2" t="s">
        <v>40</v>
      </c>
    </row>
    <row r="189" spans="1:1" x14ac:dyDescent="0.3">
      <c r="A189" s="2" t="s">
        <v>41</v>
      </c>
    </row>
    <row r="190" spans="1:1" x14ac:dyDescent="0.3">
      <c r="A190" s="2" t="s">
        <v>42</v>
      </c>
    </row>
    <row r="192" spans="1:1" x14ac:dyDescent="0.3">
      <c r="A192" s="2" t="s">
        <v>43</v>
      </c>
    </row>
    <row r="193" spans="1:3" x14ac:dyDescent="0.3">
      <c r="A193" s="2" t="s">
        <v>44</v>
      </c>
    </row>
    <row r="194" spans="1:3" x14ac:dyDescent="0.3">
      <c r="A194" s="2" t="s">
        <v>45</v>
      </c>
    </row>
    <row r="195" spans="1:3" x14ac:dyDescent="0.3">
      <c r="A195" s="2" t="s">
        <v>46</v>
      </c>
    </row>
    <row r="196" spans="1:3" x14ac:dyDescent="0.3">
      <c r="A196" s="2" t="s">
        <v>47</v>
      </c>
    </row>
    <row r="199" spans="1:3" ht="18" thickBot="1" x14ac:dyDescent="0.4">
      <c r="A199" s="21" t="s">
        <v>48</v>
      </c>
      <c r="B199" s="21"/>
      <c r="C199" s="21"/>
    </row>
    <row r="200" spans="1:3" ht="16.2" thickTop="1" x14ac:dyDescent="0.3"/>
    <row r="201" spans="1:3" x14ac:dyDescent="0.3">
      <c r="A201" s="2" t="s">
        <v>49</v>
      </c>
    </row>
    <row r="224" spans="1:1" x14ac:dyDescent="0.3">
      <c r="A224" s="2" t="s">
        <v>50</v>
      </c>
    </row>
    <row r="225" spans="1:1" x14ac:dyDescent="0.3">
      <c r="A225" s="6" t="s">
        <v>51</v>
      </c>
    </row>
    <row r="226" spans="1:1" x14ac:dyDescent="0.3">
      <c r="A226" s="2" t="s">
        <v>52</v>
      </c>
    </row>
    <row r="227" spans="1:1" x14ac:dyDescent="0.3">
      <c r="A227" s="2" t="s">
        <v>53</v>
      </c>
    </row>
    <row r="250" spans="1:1" x14ac:dyDescent="0.3">
      <c r="A250" s="2" t="s">
        <v>54</v>
      </c>
    </row>
    <row r="251" spans="1:1" x14ac:dyDescent="0.3">
      <c r="A251" s="2" t="s">
        <v>55</v>
      </c>
    </row>
    <row r="253" spans="1:1" x14ac:dyDescent="0.3">
      <c r="A253" s="2" t="s">
        <v>56</v>
      </c>
    </row>
    <row r="263" spans="1:1" x14ac:dyDescent="0.3">
      <c r="A263" s="2" t="s">
        <v>57</v>
      </c>
    </row>
    <row r="264" spans="1:1" x14ac:dyDescent="0.3">
      <c r="A264" s="2" t="s">
        <v>58</v>
      </c>
    </row>
    <row r="265" spans="1:1" x14ac:dyDescent="0.3">
      <c r="A265" s="2" t="s">
        <v>59</v>
      </c>
    </row>
    <row r="276" spans="1:1" x14ac:dyDescent="0.3">
      <c r="A276" s="6" t="s">
        <v>60</v>
      </c>
    </row>
    <row r="277" spans="1:1" x14ac:dyDescent="0.3">
      <c r="A277" s="6" t="s">
        <v>61</v>
      </c>
    </row>
    <row r="290" spans="1:1" x14ac:dyDescent="0.3">
      <c r="A290" s="6" t="s">
        <v>62</v>
      </c>
    </row>
    <row r="291" spans="1:1" x14ac:dyDescent="0.3">
      <c r="A291" s="6" t="s">
        <v>63</v>
      </c>
    </row>
    <row r="292" spans="1:1" x14ac:dyDescent="0.3">
      <c r="A292" s="2" t="s">
        <v>64</v>
      </c>
    </row>
    <row r="294" spans="1:1" x14ac:dyDescent="0.3">
      <c r="A294" s="2" t="s">
        <v>65</v>
      </c>
    </row>
    <row r="295" spans="1:1" x14ac:dyDescent="0.3">
      <c r="A295" s="2" t="s">
        <v>66</v>
      </c>
    </row>
    <row r="317" spans="1:2" ht="18" thickBot="1" x14ac:dyDescent="0.4">
      <c r="A317" s="22" t="s">
        <v>67</v>
      </c>
      <c r="B317" s="21"/>
    </row>
    <row r="318" spans="1:2" ht="16.2" thickTop="1" x14ac:dyDescent="0.3"/>
    <row r="319" spans="1:2" x14ac:dyDescent="0.3">
      <c r="A319" s="6" t="s">
        <v>68</v>
      </c>
    </row>
    <row r="340" spans="1:1" x14ac:dyDescent="0.3">
      <c r="A340" s="2" t="s">
        <v>69</v>
      </c>
    </row>
    <row r="362" spans="1:1" x14ac:dyDescent="0.3">
      <c r="A362" s="26" t="s">
        <v>70</v>
      </c>
    </row>
    <row r="363" spans="1:1" x14ac:dyDescent="0.3">
      <c r="A363" s="2" t="s">
        <v>71</v>
      </c>
    </row>
    <row r="364" spans="1:1" x14ac:dyDescent="0.3">
      <c r="A364" s="2" t="s">
        <v>72</v>
      </c>
    </row>
    <row r="365" spans="1:1" x14ac:dyDescent="0.3">
      <c r="A365" s="2" t="s">
        <v>73</v>
      </c>
    </row>
    <row r="368" spans="1:1" x14ac:dyDescent="0.3">
      <c r="A368" s="2" t="s">
        <v>74</v>
      </c>
    </row>
    <row r="380" spans="1:1" x14ac:dyDescent="0.3">
      <c r="A380" s="2" t="s">
        <v>75</v>
      </c>
    </row>
    <row r="394" spans="1:1" x14ac:dyDescent="0.3">
      <c r="A394" s="6" t="s">
        <v>76</v>
      </c>
    </row>
    <row r="412" spans="1:1" x14ac:dyDescent="0.3">
      <c r="A412" s="2" t="s">
        <v>77</v>
      </c>
    </row>
    <row r="413" spans="1:1" x14ac:dyDescent="0.3">
      <c r="A413" s="6" t="s">
        <v>78</v>
      </c>
    </row>
    <row r="414" spans="1:1" x14ac:dyDescent="0.3">
      <c r="A414" s="2" t="s">
        <v>79</v>
      </c>
    </row>
    <row r="425" spans="1:2" ht="18" thickBot="1" x14ac:dyDescent="0.4">
      <c r="A425" s="22" t="s">
        <v>80</v>
      </c>
      <c r="B425" s="21"/>
    </row>
    <row r="426" spans="1:2" ht="16.2" thickTop="1" x14ac:dyDescent="0.3"/>
    <row r="427" spans="1:2" x14ac:dyDescent="0.3">
      <c r="A427" s="6" t="s">
        <v>81</v>
      </c>
    </row>
    <row r="438" spans="1:1" x14ac:dyDescent="0.3">
      <c r="A438" s="6" t="s">
        <v>82</v>
      </c>
    </row>
    <row r="464" spans="1:1" x14ac:dyDescent="0.3">
      <c r="A464" s="6" t="s">
        <v>83</v>
      </c>
    </row>
    <row r="466" spans="1:1" x14ac:dyDescent="0.3">
      <c r="A466" s="2" t="s">
        <v>84</v>
      </c>
    </row>
    <row r="478" spans="1:1" x14ac:dyDescent="0.3">
      <c r="A478" s="6" t="s">
        <v>85</v>
      </c>
    </row>
    <row r="485" spans="1:2" x14ac:dyDescent="0.3">
      <c r="A485" s="34" t="s">
        <v>86</v>
      </c>
    </row>
    <row r="488" spans="1:2" ht="18" thickBot="1" x14ac:dyDescent="0.4">
      <c r="A488" s="22" t="s">
        <v>87</v>
      </c>
      <c r="B488" s="21"/>
    </row>
    <row r="489" spans="1:2" ht="16.2" thickTop="1" x14ac:dyDescent="0.3"/>
    <row r="490" spans="1:2" x14ac:dyDescent="0.3">
      <c r="A490" s="2" t="s">
        <v>88</v>
      </c>
    </row>
    <row r="491" spans="1:2" x14ac:dyDescent="0.3">
      <c r="A491" s="2" t="s">
        <v>89</v>
      </c>
    </row>
    <row r="492" spans="1:2" x14ac:dyDescent="0.3">
      <c r="A492" s="2" t="s">
        <v>90</v>
      </c>
    </row>
    <row r="493" spans="1:2" x14ac:dyDescent="0.3">
      <c r="A493" s="6" t="s">
        <v>91</v>
      </c>
    </row>
    <row r="497" spans="1:3" ht="18" thickBot="1" x14ac:dyDescent="0.4">
      <c r="A497" s="22" t="s">
        <v>92</v>
      </c>
      <c r="B497" s="22"/>
      <c r="C497" s="21"/>
    </row>
    <row r="498" spans="1:3" ht="16.2" thickTop="1" x14ac:dyDescent="0.3"/>
    <row r="499" spans="1:3" x14ac:dyDescent="0.3">
      <c r="A499" s="2" t="s">
        <v>93</v>
      </c>
    </row>
    <row r="500" spans="1:3" x14ac:dyDescent="0.3">
      <c r="A500" s="2" t="s">
        <v>94</v>
      </c>
    </row>
    <row r="516" spans="1:1" x14ac:dyDescent="0.3">
      <c r="A516" s="6" t="s">
        <v>95</v>
      </c>
    </row>
    <row r="518" spans="1:1" x14ac:dyDescent="0.3">
      <c r="A518" s="6" t="s">
        <v>96</v>
      </c>
    </row>
    <row r="519" spans="1:1" x14ac:dyDescent="0.3">
      <c r="A519" s="6" t="s">
        <v>97</v>
      </c>
    </row>
    <row r="520" spans="1:1" x14ac:dyDescent="0.3">
      <c r="A520" s="6" t="s">
        <v>98</v>
      </c>
    </row>
    <row r="521" spans="1:1" x14ac:dyDescent="0.3">
      <c r="A521" s="6" t="s">
        <v>99</v>
      </c>
    </row>
    <row r="522" spans="1:1" x14ac:dyDescent="0.3">
      <c r="A522" s="25" t="s">
        <v>100</v>
      </c>
    </row>
    <row r="523" spans="1:1" x14ac:dyDescent="0.3">
      <c r="A523" s="25" t="s">
        <v>101</v>
      </c>
    </row>
    <row r="524" spans="1:1" x14ac:dyDescent="0.3">
      <c r="A524" s="6" t="s">
        <v>102</v>
      </c>
    </row>
    <row r="525" spans="1:1" x14ac:dyDescent="0.3">
      <c r="A525" s="6" t="s">
        <v>103</v>
      </c>
    </row>
    <row r="526" spans="1:1" x14ac:dyDescent="0.3">
      <c r="A526" s="6" t="s">
        <v>104</v>
      </c>
    </row>
    <row r="527" spans="1:1" x14ac:dyDescent="0.3">
      <c r="A527" s="25" t="s">
        <v>105</v>
      </c>
    </row>
    <row r="528" spans="1:1" x14ac:dyDescent="0.3">
      <c r="A528" s="25" t="s">
        <v>106</v>
      </c>
    </row>
    <row r="531" spans="1:3" ht="18" thickBot="1" x14ac:dyDescent="0.4">
      <c r="A531" s="22" t="s">
        <v>107</v>
      </c>
      <c r="B531" s="22"/>
      <c r="C531" s="21"/>
    </row>
    <row r="532" spans="1:3" ht="16.2" thickTop="1" x14ac:dyDescent="0.3"/>
    <row r="533" spans="1:3" x14ac:dyDescent="0.3">
      <c r="A533" s="2" t="s">
        <v>108</v>
      </c>
    </row>
    <row r="534" spans="1:3" x14ac:dyDescent="0.3">
      <c r="A534" s="6" t="s">
        <v>109</v>
      </c>
    </row>
    <row r="536" spans="1:3" x14ac:dyDescent="0.3">
      <c r="A536" s="6" t="s">
        <v>110</v>
      </c>
    </row>
    <row r="537" spans="1:3" x14ac:dyDescent="0.3">
      <c r="A537" s="6" t="s">
        <v>111</v>
      </c>
    </row>
    <row r="538" spans="1:3" x14ac:dyDescent="0.3">
      <c r="A538" s="6" t="s">
        <v>112</v>
      </c>
    </row>
    <row r="539" spans="1:3" x14ac:dyDescent="0.3">
      <c r="A539" s="6" t="s">
        <v>113</v>
      </c>
    </row>
    <row r="541" spans="1:3" x14ac:dyDescent="0.3">
      <c r="A541" s="25" t="s">
        <v>114</v>
      </c>
    </row>
    <row r="542" spans="1:3" x14ac:dyDescent="0.3">
      <c r="A542" s="6" t="s">
        <v>115</v>
      </c>
    </row>
    <row r="543" spans="1:3" x14ac:dyDescent="0.3">
      <c r="A543" s="25" t="s">
        <v>116</v>
      </c>
    </row>
    <row r="544" spans="1:3" x14ac:dyDescent="0.3">
      <c r="A544" s="2" t="s">
        <v>117</v>
      </c>
    </row>
    <row r="545" spans="1:4" x14ac:dyDescent="0.3">
      <c r="A545" s="2" t="s">
        <v>118</v>
      </c>
    </row>
    <row r="547" spans="1:4" x14ac:dyDescent="0.3">
      <c r="A547" s="6" t="s">
        <v>119</v>
      </c>
    </row>
    <row r="548" spans="1:4" x14ac:dyDescent="0.3">
      <c r="A548" s="6" t="s">
        <v>120</v>
      </c>
    </row>
    <row r="549" spans="1:4" x14ac:dyDescent="0.3">
      <c r="A549" s="6" t="s">
        <v>121</v>
      </c>
    </row>
    <row r="551" spans="1:4" x14ac:dyDescent="0.3">
      <c r="D551" s="2" t="s">
        <v>122</v>
      </c>
    </row>
    <row r="567" spans="1:4" x14ac:dyDescent="0.3">
      <c r="D567" s="6"/>
    </row>
    <row r="570" spans="1:4" ht="18" thickBot="1" x14ac:dyDescent="0.4">
      <c r="A570" s="22" t="s">
        <v>123</v>
      </c>
      <c r="B570" s="22"/>
      <c r="C570" s="21"/>
    </row>
    <row r="571" spans="1:4" ht="16.2" thickTop="1" x14ac:dyDescent="0.3"/>
    <row r="572" spans="1:4" x14ac:dyDescent="0.3">
      <c r="A572" s="2" t="s">
        <v>124</v>
      </c>
    </row>
    <row r="573" spans="1:4" x14ac:dyDescent="0.3">
      <c r="A573" s="2" t="s">
        <v>125</v>
      </c>
    </row>
    <row r="575" spans="1:4" x14ac:dyDescent="0.3">
      <c r="A575" s="6" t="s">
        <v>126</v>
      </c>
    </row>
    <row r="576" spans="1:4" x14ac:dyDescent="0.3">
      <c r="A576" s="2" t="s">
        <v>127</v>
      </c>
    </row>
    <row r="578" spans="1:5" x14ac:dyDescent="0.3">
      <c r="A578" s="6" t="s">
        <v>128</v>
      </c>
    </row>
    <row r="579" spans="1:5" x14ac:dyDescent="0.3">
      <c r="A579" s="2" t="s">
        <v>129</v>
      </c>
    </row>
    <row r="582" spans="1:5" ht="18" thickBot="1" x14ac:dyDescent="0.4">
      <c r="A582" s="22" t="s">
        <v>130</v>
      </c>
      <c r="B582" s="22"/>
      <c r="C582" s="22"/>
      <c r="D582" s="22"/>
      <c r="E582" s="22"/>
    </row>
    <row r="583" spans="1:5" ht="16.2" thickTop="1" x14ac:dyDescent="0.3"/>
    <row r="584" spans="1:5" x14ac:dyDescent="0.3">
      <c r="A584" s="2" t="s">
        <v>131</v>
      </c>
    </row>
    <row r="585" spans="1:5" x14ac:dyDescent="0.3">
      <c r="A585" s="2" t="s">
        <v>132</v>
      </c>
    </row>
    <row r="612" spans="1:1" x14ac:dyDescent="0.3">
      <c r="A612" s="6" t="s">
        <v>133</v>
      </c>
    </row>
    <row r="613" spans="1:1" x14ac:dyDescent="0.3">
      <c r="A613" s="2" t="s">
        <v>134</v>
      </c>
    </row>
    <row r="614" spans="1:1" x14ac:dyDescent="0.3">
      <c r="A614" s="2" t="s">
        <v>135</v>
      </c>
    </row>
    <row r="615" spans="1:1" x14ac:dyDescent="0.3">
      <c r="A615" s="2" t="s">
        <v>136</v>
      </c>
    </row>
    <row r="616" spans="1:1" x14ac:dyDescent="0.3">
      <c r="A616" s="2" t="s">
        <v>137</v>
      </c>
    </row>
    <row r="617" spans="1:1" x14ac:dyDescent="0.3">
      <c r="A617" s="2" t="s">
        <v>138</v>
      </c>
    </row>
    <row r="619" spans="1:1" x14ac:dyDescent="0.3">
      <c r="A619" s="6" t="s">
        <v>139</v>
      </c>
    </row>
    <row r="620" spans="1:1" x14ac:dyDescent="0.3">
      <c r="A620" s="2" t="s">
        <v>140</v>
      </c>
    </row>
    <row r="621" spans="1:1" x14ac:dyDescent="0.3">
      <c r="A621" s="2" t="s">
        <v>141</v>
      </c>
    </row>
    <row r="623" spans="1:1" x14ac:dyDescent="0.3">
      <c r="A623" s="2" t="s">
        <v>142</v>
      </c>
    </row>
    <row r="624" spans="1:1" x14ac:dyDescent="0.3">
      <c r="A624" s="2" t="s">
        <v>143</v>
      </c>
    </row>
    <row r="626" spans="1:1" x14ac:dyDescent="0.3">
      <c r="A626" s="6" t="s">
        <v>144</v>
      </c>
    </row>
    <row r="627" spans="1:1" x14ac:dyDescent="0.3">
      <c r="A627" s="2" t="s">
        <v>145</v>
      </c>
    </row>
    <row r="645" spans="1:1" x14ac:dyDescent="0.3">
      <c r="A645" s="6" t="s">
        <v>146</v>
      </c>
    </row>
    <row r="646" spans="1:1" x14ac:dyDescent="0.3">
      <c r="A646" s="2" t="s">
        <v>147</v>
      </c>
    </row>
    <row r="647" spans="1:1" x14ac:dyDescent="0.3">
      <c r="A647" s="2" t="s">
        <v>148</v>
      </c>
    </row>
    <row r="649" spans="1:1" x14ac:dyDescent="0.3">
      <c r="A649" s="2" t="s">
        <v>149</v>
      </c>
    </row>
    <row r="650" spans="1:1" x14ac:dyDescent="0.3">
      <c r="A650" s="2" t="s">
        <v>150</v>
      </c>
    </row>
    <row r="652" spans="1:1" x14ac:dyDescent="0.3">
      <c r="A652" s="6" t="s">
        <v>151</v>
      </c>
    </row>
    <row r="653" spans="1:1" x14ac:dyDescent="0.3">
      <c r="A653" s="6" t="s">
        <v>152</v>
      </c>
    </row>
    <row r="654" spans="1:1" x14ac:dyDescent="0.3">
      <c r="A654" s="6" t="s">
        <v>153</v>
      </c>
    </row>
    <row r="655" spans="1:1" x14ac:dyDescent="0.3">
      <c r="A655" s="6" t="s">
        <v>154</v>
      </c>
    </row>
    <row r="656" spans="1:1" x14ac:dyDescent="0.3">
      <c r="A656" s="6"/>
    </row>
    <row r="657" spans="1:3" x14ac:dyDescent="0.3">
      <c r="A657" s="2" t="s">
        <v>155</v>
      </c>
    </row>
    <row r="658" spans="1:3" x14ac:dyDescent="0.3">
      <c r="A658" s="2" t="s">
        <v>156</v>
      </c>
    </row>
    <row r="662" spans="1:3" ht="18" thickBot="1" x14ac:dyDescent="0.4">
      <c r="A662" s="22" t="s">
        <v>157</v>
      </c>
      <c r="B662" s="22"/>
      <c r="C662" s="22"/>
    </row>
    <row r="663" spans="1:3" ht="16.2" thickTop="1" x14ac:dyDescent="0.3"/>
    <row r="664" spans="1:3" x14ac:dyDescent="0.3">
      <c r="A664" s="2" t="s">
        <v>158</v>
      </c>
    </row>
    <row r="666" spans="1:3" x14ac:dyDescent="0.3">
      <c r="A666" s="2" t="s">
        <v>159</v>
      </c>
    </row>
    <row r="682" spans="1:1" x14ac:dyDescent="0.3">
      <c r="A682" s="2" t="s">
        <v>160</v>
      </c>
    </row>
    <row r="695" spans="1:3" ht="18" thickBot="1" x14ac:dyDescent="0.4">
      <c r="A695" s="22" t="s">
        <v>161</v>
      </c>
      <c r="B695" s="22"/>
      <c r="C695" s="22"/>
    </row>
    <row r="696" spans="1:3" ht="16.2" thickTop="1" x14ac:dyDescent="0.3"/>
    <row r="697" spans="1:3" x14ac:dyDescent="0.3">
      <c r="A697" s="2" t="s">
        <v>162</v>
      </c>
    </row>
    <row r="698" spans="1:3" x14ac:dyDescent="0.3">
      <c r="A698" s="2" t="s">
        <v>163</v>
      </c>
    </row>
    <row r="700" spans="1:3" x14ac:dyDescent="0.3">
      <c r="A700" s="2" t="s">
        <v>164</v>
      </c>
    </row>
    <row r="701" spans="1:3" x14ac:dyDescent="0.3">
      <c r="A701" s="6" t="s">
        <v>165</v>
      </c>
    </row>
    <row r="712" spans="1:1" x14ac:dyDescent="0.3">
      <c r="A712" s="6" t="s">
        <v>166</v>
      </c>
    </row>
    <row r="713" spans="1:1" x14ac:dyDescent="0.3">
      <c r="A713" s="2" t="s">
        <v>167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BE103"/>
  <sheetViews>
    <sheetView showGridLines="0" workbookViewId="0">
      <pane xSplit="1" ySplit="6" topLeftCell="AW7" activePane="bottomRight" state="frozen"/>
      <selection pane="topRight" activeCell="B1" sqref="B1"/>
      <selection pane="bottomLeft" activeCell="A7" sqref="A7"/>
      <selection pane="bottomRight" activeCell="BD19" sqref="BD19"/>
    </sheetView>
  </sheetViews>
  <sheetFormatPr baseColWidth="10" defaultColWidth="11" defaultRowHeight="15.6" x14ac:dyDescent="0.3"/>
  <cols>
    <col min="1" max="1" width="27.296875" customWidth="1"/>
    <col min="3" max="3" width="34.5" bestFit="1" customWidth="1"/>
    <col min="4" max="9" width="12.59765625" customWidth="1"/>
    <col min="11" max="11" width="17.59765625" customWidth="1"/>
    <col min="12" max="13" width="12.59765625" customWidth="1"/>
    <col min="15" max="15" width="15.59765625" customWidth="1"/>
    <col min="16" max="19" width="12.59765625" customWidth="1"/>
    <col min="21" max="21" width="18.59765625" customWidth="1"/>
    <col min="22" max="25" width="12.59765625" customWidth="1"/>
    <col min="27" max="27" width="23.59765625" customWidth="1"/>
    <col min="28" max="31" width="12.59765625" customWidth="1"/>
    <col min="33" max="33" width="17.59765625" customWidth="1"/>
    <col min="34" max="37" width="12.59765625" customWidth="1"/>
    <col min="39" max="39" width="39.59765625" customWidth="1"/>
    <col min="40" max="43" width="12.59765625" customWidth="1"/>
    <col min="45" max="45" width="40.59765625" customWidth="1"/>
    <col min="46" max="49" width="12.59765625" customWidth="1"/>
    <col min="51" max="51" width="14.5" customWidth="1"/>
    <col min="52" max="52" width="14" customWidth="1"/>
  </cols>
  <sheetData>
    <row r="1" spans="1:57" ht="23.4" x14ac:dyDescent="0.45">
      <c r="A1" s="36" t="s">
        <v>728</v>
      </c>
      <c r="C1" s="8" t="s">
        <v>729</v>
      </c>
      <c r="K1" s="8" t="s">
        <v>730</v>
      </c>
      <c r="O1" s="8" t="s">
        <v>730</v>
      </c>
      <c r="U1" s="8" t="s">
        <v>730</v>
      </c>
      <c r="AA1" s="8" t="s">
        <v>730</v>
      </c>
      <c r="AG1" s="8" t="s">
        <v>730</v>
      </c>
      <c r="AM1" s="8" t="s">
        <v>730</v>
      </c>
      <c r="AS1" s="8" t="s">
        <v>730</v>
      </c>
      <c r="AY1" s="8" t="s">
        <v>729</v>
      </c>
    </row>
    <row r="2" spans="1:57" ht="23.4" x14ac:dyDescent="0.45">
      <c r="A2" s="37" t="e">
        <f>#REF!</f>
        <v>#REF!</v>
      </c>
      <c r="C2" s="7" t="s">
        <v>731</v>
      </c>
      <c r="K2" s="7" t="s">
        <v>732</v>
      </c>
      <c r="O2" s="7" t="s">
        <v>733</v>
      </c>
      <c r="U2" s="7" t="s">
        <v>734</v>
      </c>
      <c r="AA2" s="7" t="s">
        <v>735</v>
      </c>
      <c r="AG2" s="7" t="s">
        <v>736</v>
      </c>
      <c r="AM2" s="7" t="s">
        <v>737</v>
      </c>
      <c r="AS2" s="7" t="s">
        <v>738</v>
      </c>
      <c r="AY2" s="7" t="s">
        <v>739</v>
      </c>
    </row>
    <row r="4" spans="1:57" x14ac:dyDescent="0.3">
      <c r="U4" s="4" t="s">
        <v>740</v>
      </c>
      <c r="V4" t="s" vm="4">
        <v>741</v>
      </c>
      <c r="AA4" s="4" t="s">
        <v>740</v>
      </c>
      <c r="AB4" t="s" vm="4">
        <v>741</v>
      </c>
      <c r="AG4" s="4" t="s">
        <v>740</v>
      </c>
      <c r="AH4" t="s" vm="4">
        <v>741</v>
      </c>
      <c r="AM4" s="4" t="s">
        <v>740</v>
      </c>
      <c r="AN4" t="s" vm="4">
        <v>741</v>
      </c>
      <c r="AS4" s="4" t="s">
        <v>740</v>
      </c>
      <c r="AT4" t="s" vm="4">
        <v>741</v>
      </c>
    </row>
    <row r="6" spans="1:57" ht="16.2" thickBot="1" x14ac:dyDescent="0.35">
      <c r="C6" s="4" t="s">
        <v>168</v>
      </c>
      <c r="D6" s="4" t="s">
        <v>458</v>
      </c>
      <c r="E6" s="4" t="s">
        <v>453</v>
      </c>
      <c r="F6" s="4" t="s">
        <v>454</v>
      </c>
      <c r="G6" s="4" t="s">
        <v>169</v>
      </c>
      <c r="H6" s="4" t="s">
        <v>457</v>
      </c>
      <c r="I6" t="s">
        <v>742</v>
      </c>
      <c r="K6" s="4" t="s">
        <v>457</v>
      </c>
      <c r="L6" s="9" t="s">
        <v>743</v>
      </c>
      <c r="M6" s="9" t="s">
        <v>744</v>
      </c>
      <c r="O6" s="4" t="s">
        <v>740</v>
      </c>
      <c r="P6" s="4" t="s">
        <v>457</v>
      </c>
      <c r="Q6" s="9" t="s">
        <v>743</v>
      </c>
      <c r="R6" s="9" t="s">
        <v>745</v>
      </c>
      <c r="S6" s="9" t="s">
        <v>746</v>
      </c>
      <c r="U6" s="4" t="s">
        <v>747</v>
      </c>
      <c r="V6" s="4" t="s">
        <v>457</v>
      </c>
      <c r="W6" s="9" t="s">
        <v>743</v>
      </c>
      <c r="X6" s="9" t="s">
        <v>745</v>
      </c>
      <c r="Y6" s="9" t="s">
        <v>746</v>
      </c>
      <c r="AA6" s="4" t="s">
        <v>748</v>
      </c>
      <c r="AB6" s="4" t="s">
        <v>457</v>
      </c>
      <c r="AC6" s="9" t="s">
        <v>743</v>
      </c>
      <c r="AD6" s="9" t="s">
        <v>745</v>
      </c>
      <c r="AE6" s="9" t="s">
        <v>746</v>
      </c>
      <c r="AG6" s="4" t="s">
        <v>461</v>
      </c>
      <c r="AH6" s="4" t="s">
        <v>457</v>
      </c>
      <c r="AI6" s="9" t="s">
        <v>743</v>
      </c>
      <c r="AJ6" s="9" t="s">
        <v>745</v>
      </c>
      <c r="AK6" s="9" t="s">
        <v>746</v>
      </c>
      <c r="AM6" s="4" t="s">
        <v>463</v>
      </c>
      <c r="AN6" s="4" t="s">
        <v>457</v>
      </c>
      <c r="AO6" s="9" t="s">
        <v>743</v>
      </c>
      <c r="AP6" s="9" t="s">
        <v>745</v>
      </c>
      <c r="AQ6" s="9" t="s">
        <v>746</v>
      </c>
      <c r="AS6" s="4" t="s">
        <v>462</v>
      </c>
      <c r="AT6" s="4" t="s">
        <v>457</v>
      </c>
      <c r="AU6" s="9" t="s">
        <v>743</v>
      </c>
      <c r="AV6" s="9" t="s">
        <v>745</v>
      </c>
      <c r="AW6" s="9" t="s">
        <v>746</v>
      </c>
      <c r="AY6" s="38"/>
      <c r="AZ6" s="39" t="s">
        <v>749</v>
      </c>
      <c r="BA6" s="39" t="s">
        <v>750</v>
      </c>
      <c r="BB6" s="39" t="s">
        <v>751</v>
      </c>
      <c r="BC6" s="39" t="s">
        <v>750</v>
      </c>
      <c r="BD6" s="39" t="s">
        <v>466</v>
      </c>
      <c r="BE6" s="39" t="s">
        <v>750</v>
      </c>
    </row>
    <row r="7" spans="1:57" ht="16.2" thickTop="1" x14ac:dyDescent="0.3">
      <c r="C7" t="s">
        <v>416</v>
      </c>
      <c r="D7" t="s">
        <v>680</v>
      </c>
      <c r="E7" t="s">
        <v>415</v>
      </c>
      <c r="F7" t="s">
        <v>417</v>
      </c>
      <c r="G7">
        <v>992205017</v>
      </c>
      <c r="H7" t="s">
        <v>466</v>
      </c>
      <c r="I7" s="5">
        <v>1</v>
      </c>
      <c r="K7" t="s">
        <v>752</v>
      </c>
      <c r="L7">
        <v>41</v>
      </c>
      <c r="M7" s="27">
        <v>0.42268041237113402</v>
      </c>
      <c r="O7" t="s">
        <v>680</v>
      </c>
      <c r="P7" t="s">
        <v>752</v>
      </c>
      <c r="Q7">
        <v>1</v>
      </c>
      <c r="R7" s="27">
        <v>2.7777777777777776E-2</v>
      </c>
      <c r="S7" s="27">
        <v>1.0309278350515464E-2</v>
      </c>
      <c r="T7" s="27"/>
      <c r="U7" t="s">
        <v>715</v>
      </c>
      <c r="V7" t="s">
        <v>752</v>
      </c>
      <c r="W7">
        <v>39</v>
      </c>
      <c r="X7" s="27">
        <v>0.97499999999999998</v>
      </c>
      <c r="Y7" s="27">
        <v>0.40206185567010311</v>
      </c>
      <c r="AA7" t="s">
        <v>715</v>
      </c>
      <c r="AB7" t="s">
        <v>752</v>
      </c>
      <c r="AC7">
        <v>39</v>
      </c>
      <c r="AD7" s="27">
        <v>0.97499999999999998</v>
      </c>
      <c r="AE7" s="27">
        <v>0.40206185567010311</v>
      </c>
      <c r="AG7" t="s">
        <v>709</v>
      </c>
      <c r="AH7" t="s">
        <v>751</v>
      </c>
      <c r="AI7">
        <v>1</v>
      </c>
      <c r="AJ7" s="27">
        <v>1</v>
      </c>
      <c r="AK7" s="27">
        <v>1.0309278350515464E-2</v>
      </c>
      <c r="AM7" t="s">
        <v>711</v>
      </c>
      <c r="AN7" t="s">
        <v>751</v>
      </c>
      <c r="AO7">
        <v>1</v>
      </c>
      <c r="AP7" s="27">
        <v>1</v>
      </c>
      <c r="AQ7" s="27">
        <v>1.0309278350515464E-2</v>
      </c>
      <c r="AS7" t="s">
        <v>705</v>
      </c>
      <c r="AT7" t="s">
        <v>751</v>
      </c>
      <c r="AU7">
        <v>1</v>
      </c>
      <c r="AV7" s="27">
        <v>0.5</v>
      </c>
      <c r="AW7" s="27">
        <v>1.0309278350515464E-2</v>
      </c>
      <c r="AY7" s="40" t="s">
        <v>753</v>
      </c>
      <c r="AZ7" s="41">
        <f>IFERROR(GETPIVOTDATA("[Measures].[Recuento de Nombre]",'Finalización Curso 1'!$K$6,"[finalizacion].[Género]","[finalizacion].[Género].&amp;[Femenino]","[finalizacion].[Estatus Curso 1]","[finalizacion].[Estatus Curso 1].&amp;[Sin actividad]"),0)+IFERROR(GETPIVOTDATA("[Measures].[Recuento de Nombre]",'Finalización Curso 1'!$K$6,"[finalizacion].[Género]","[finalizacion].[Género].&amp;[Masculino]","[finalizacion].[Estatus Curso 1]","[finalizacion].[Estatus Curso 1].&amp;[Sin actividad]"),0)+IFERROR(GETPIVOTDATA("[Measures].[Recuento de Nombre]",'Finalización Curso 1'!$K$6,"[finalizacion].[Género]","[finalizacion].[Género].&amp;[n/a]","[finalizacion].[Estatus Curso 1]","[finalizacion].[Estatus Curso 1].&amp;[Sin actividad]"),0)</f>
        <v>45</v>
      </c>
      <c r="BA7" s="42">
        <f t="shared" ref="BA7:BA13" si="0">AZ7/($AZ7+$BB7+$BD7)</f>
        <v>0.46391752577319589</v>
      </c>
      <c r="BB7" s="41">
        <f>IFERROR(GETPIVOTDATA("[Measures].[Recuento de Nombre]",'Finalización Curso 1'!$K$6,"[finalizacion].[Género]","[finalizacion].[Género].&amp;[Femenino]","[finalizacion].[Estatus Curso 1]","[finalizacion].[Estatus Curso 1].&amp;[En Curso]"),0)+IFERROR(GETPIVOTDATA("[Measures].[Recuento de Nombre]",'Finalización Curso 1'!$K$6,"[finalizacion].[Género]","[finalizacion].[Género].&amp;[Masculino]","[finalizacion].[Estatus Curso 1]","[finalizacion].[Estatus Curso 1].&amp;[En Curso]"),0)+IFERROR(GETPIVOTDATA("[Measures].[Recuento de Nombre]",'Finalización Curso 1'!$K$6,"[finalizacion].[Género]","[finalizacion].[Género].&amp;[n/a]","[finalizacion].[Estatus Curso 1]","[finalizacion].[Estatus Curso 1].&amp;[En Curso]"),0)</f>
        <v>8</v>
      </c>
      <c r="BC7" s="42">
        <f t="shared" ref="BC7:BC13" si="1">BB7/($AZ7+$BB7+$BD7)</f>
        <v>8.247422680412371E-2</v>
      </c>
      <c r="BD7" s="41">
        <f>IFERROR(GETPIVOTDATA("[Measures].[Recuento de Nombre]",'Finalización Curso 1'!$K$6,"[finalizacion].[Género]","[finalizacion].[Género].&amp;[Femenino]","[finalizacion].[Estatus Curso 1]","[finalizacion].[Estatus Curso 1].&amp;[Finalizado]"),0)+IFERROR(GETPIVOTDATA("[Measures].[Recuento de Nombre]",'Finalización Curso 1'!$K$6,"[finalizacion].[Género]","[finalizacion].[Género].&amp;[Masculino]","[finalizacion].[Estatus Curso 1]","[finalizacion].[Estatus Curso 1].&amp;[Finalizado]"),0)+IFERROR(GETPIVOTDATA("[Measures].[Recuento de Nombre]",'Finalización Curso 1'!$K$6,"[finalizacion].[Género]","[finalizacion].[Género].&amp;[n/a]","[finalizacion].[Estatus Curso 1]","[finalizacion].[Estatus Curso 1].&amp;[Finalizado]"),0)</f>
        <v>44</v>
      </c>
      <c r="BE7" s="42">
        <f t="shared" ref="BE7:BE13" si="2">BD7/($AZ7+$BB7+$BD7)</f>
        <v>0.45360824742268041</v>
      </c>
    </row>
    <row r="8" spans="1:57" x14ac:dyDescent="0.3">
      <c r="D8" t="s">
        <v>715</v>
      </c>
      <c r="E8" t="s">
        <v>418</v>
      </c>
      <c r="F8" t="s">
        <v>417</v>
      </c>
      <c r="G8">
        <v>992205017</v>
      </c>
      <c r="H8" t="s">
        <v>752</v>
      </c>
      <c r="I8" s="5">
        <v>0</v>
      </c>
      <c r="K8" t="s">
        <v>751</v>
      </c>
      <c r="L8">
        <v>17</v>
      </c>
      <c r="M8" s="27">
        <v>0.17525773195876287</v>
      </c>
      <c r="P8" t="s">
        <v>751</v>
      </c>
      <c r="Q8">
        <v>12</v>
      </c>
      <c r="R8" s="27">
        <v>0.33333333333333331</v>
      </c>
      <c r="S8" s="27">
        <v>0.12371134020618557</v>
      </c>
      <c r="T8" s="27"/>
      <c r="V8" t="s">
        <v>751</v>
      </c>
      <c r="W8">
        <v>1</v>
      </c>
      <c r="X8" s="27">
        <v>2.5000000000000001E-2</v>
      </c>
      <c r="Y8" s="27">
        <v>1.0309278350515464E-2</v>
      </c>
      <c r="AB8" t="s">
        <v>751</v>
      </c>
      <c r="AC8">
        <v>1</v>
      </c>
      <c r="AD8" s="27">
        <v>2.5000000000000001E-2</v>
      </c>
      <c r="AE8" s="27">
        <v>1.0309278350515464E-2</v>
      </c>
      <c r="AG8" t="s">
        <v>754</v>
      </c>
      <c r="AI8">
        <v>1</v>
      </c>
      <c r="AJ8" s="27">
        <v>1.0309278350515464E-2</v>
      </c>
      <c r="AK8" s="27">
        <v>1.0309278350515464E-2</v>
      </c>
      <c r="AM8" t="s">
        <v>755</v>
      </c>
      <c r="AO8">
        <v>1</v>
      </c>
      <c r="AP8" s="27">
        <v>1.0309278350515464E-2</v>
      </c>
      <c r="AQ8" s="27">
        <v>1.0309278350515464E-2</v>
      </c>
      <c r="AT8" t="s">
        <v>466</v>
      </c>
      <c r="AU8">
        <v>1</v>
      </c>
      <c r="AV8" s="27">
        <v>0.5</v>
      </c>
      <c r="AW8" s="27">
        <v>1.0309278350515464E-2</v>
      </c>
      <c r="AY8" s="43" t="s">
        <v>756</v>
      </c>
      <c r="AZ8" s="44">
        <f>IFERROR(GETPIVOTDATA("[Measures].[Recuento de Nombre]",'Finalización Curso 2'!$K$6,"[finalizacion].[Género]","[finalizacion].[Género].&amp;[Femenino]","[finalizacion].[Estatus Curso 2]","[finalizacion].[Estatus Curso 2].&amp;[Sin actividad]"),0)+IFERROR(GETPIVOTDATA("[Measures].[Recuento de Nombre]",'Finalización Curso 2'!$K$6,"[finalizacion].[Género]","[finalizacion].[Género].&amp;[Masculino]","[finalizacion].[Estatus Curso 2]","[finalizacion].[Estatus Curso 2].&amp;[Sin actividad]"),0)+IFERROR(GETPIVOTDATA("[Measures].[Recuento de Nombre]",'Finalización Curso 2'!$K$6,"[finalizacion].[Género]","[finalizacion].[Género].&amp;[n/a]","[finalizacion].[Estatus Curso 2]","[finalizacion].[Estatus Curso 2].&amp;[Sin actividad]"),0)</f>
        <v>52</v>
      </c>
      <c r="BA8" s="45">
        <f t="shared" si="0"/>
        <v>0.53608247422680411</v>
      </c>
      <c r="BB8" s="44">
        <f>IFERROR(GETPIVOTDATA("[Measures].[Recuento de Nombre]",'Finalización Curso 2'!$K$6,"[finalizacion].[Género]","[finalizacion].[Género].&amp;[Femenino]","[finalizacion].[Estatus Curso 2]","[finalizacion].[Estatus Curso 2].&amp;[En Curso]"),0)+IFERROR(GETPIVOTDATA("[Measures].[Recuento de Nombre]",'Finalización Curso 2'!$K$6,"[finalizacion].[Género]","[finalizacion].[Género].&amp;[Masculino]","[finalizacion].[Estatus Curso 2]","[finalizacion].[Estatus Curso 2].&amp;[En Curso]"),0)+IFERROR(GETPIVOTDATA("[Measures].[Recuento de Nombre]",'Finalización Curso 2'!$K$6,"[finalizacion].[Género]","[finalizacion].[Género].&amp;[n/a]","[finalizacion].[Estatus Curso 2]","[finalizacion].[Estatus Curso 2].&amp;[En Curso]"),0)</f>
        <v>4</v>
      </c>
      <c r="BC8" s="45">
        <f t="shared" si="1"/>
        <v>4.1237113402061855E-2</v>
      </c>
      <c r="BD8" s="44">
        <f>IFERROR(GETPIVOTDATA("[Measures].[Recuento de Nombre]",'Finalización Curso 2'!$K$6,"[finalizacion].[Género]","[finalizacion].[Género].&amp;[Femenino]","[finalizacion].[Estatus Curso 2]","[finalizacion].[Estatus Curso 2].&amp;[Finalizado]"),0)+IFERROR(GETPIVOTDATA("[Measures].[Recuento de Nombre]",'Finalización Curso 2'!$K$6,"[finalizacion].[Género]","[finalizacion].[Género].&amp;[Masculino]","[finalizacion].[Estatus Curso 2]","[finalizacion].[Estatus Curso 2].&amp;[Finalizado]"),0)+IFERROR(GETPIVOTDATA("[Measures].[Recuento de Nombre]",'Finalización Curso 2'!$K$6,"[finalizacion].[Género]","[finalizacion].[Género].&amp;[n/a]","[finalizacion].[Estatus Curso 2]","[finalizacion].[Estatus Curso 2].&amp;[Finalizado]"),0)</f>
        <v>41</v>
      </c>
      <c r="BE8" s="45">
        <f t="shared" si="2"/>
        <v>0.42268041237113402</v>
      </c>
    </row>
    <row r="9" spans="1:57" x14ac:dyDescent="0.3">
      <c r="C9" t="s">
        <v>320</v>
      </c>
      <c r="D9" t="s">
        <v>675</v>
      </c>
      <c r="E9" t="s">
        <v>319</v>
      </c>
      <c r="F9" t="s">
        <v>321</v>
      </c>
      <c r="G9">
        <v>989550042</v>
      </c>
      <c r="H9" t="s">
        <v>466</v>
      </c>
      <c r="I9" s="5">
        <v>1</v>
      </c>
      <c r="K9" t="s">
        <v>466</v>
      </c>
      <c r="L9">
        <v>39</v>
      </c>
      <c r="M9" s="27">
        <v>0.40206185567010311</v>
      </c>
      <c r="P9" t="s">
        <v>466</v>
      </c>
      <c r="Q9">
        <v>23</v>
      </c>
      <c r="R9" s="27">
        <v>0.63888888888888884</v>
      </c>
      <c r="S9" s="27">
        <v>0.23711340206185566</v>
      </c>
      <c r="T9" s="27"/>
      <c r="U9" t="s">
        <v>757</v>
      </c>
      <c r="W9">
        <v>40</v>
      </c>
      <c r="X9" s="27">
        <v>0.41237113402061853</v>
      </c>
      <c r="Y9" s="27">
        <v>0.41237113402061853</v>
      </c>
      <c r="AA9" t="s">
        <v>757</v>
      </c>
      <c r="AC9">
        <v>40</v>
      </c>
      <c r="AD9" s="27">
        <v>0.41237113402061853</v>
      </c>
      <c r="AE9" s="27">
        <v>0.41237113402061853</v>
      </c>
      <c r="AG9" t="s">
        <v>715</v>
      </c>
      <c r="AH9" t="s">
        <v>752</v>
      </c>
      <c r="AI9">
        <v>39</v>
      </c>
      <c r="AJ9" s="27">
        <v>0.97499999999999998</v>
      </c>
      <c r="AK9" s="27">
        <v>0.40206185567010311</v>
      </c>
      <c r="AM9" t="s">
        <v>679</v>
      </c>
      <c r="AN9" t="s">
        <v>466</v>
      </c>
      <c r="AO9">
        <v>11</v>
      </c>
      <c r="AP9" s="27">
        <v>1</v>
      </c>
      <c r="AQ9" s="27">
        <v>0.1134020618556701</v>
      </c>
      <c r="AS9" t="s">
        <v>758</v>
      </c>
      <c r="AU9">
        <v>2</v>
      </c>
      <c r="AV9" s="27">
        <v>2.0618556701030927E-2</v>
      </c>
      <c r="AW9" s="27">
        <v>2.0618556701030927E-2</v>
      </c>
      <c r="AY9" s="46" t="s">
        <v>759</v>
      </c>
      <c r="AZ9" s="47">
        <f>IFERROR(GETPIVOTDATA("[Measures].[Recuento de Nombre]",'Finalización Curso 3'!$K$6,"[finalizacion].[Género]","[finalizacion].[Género].&amp;[Femenino]","[finalizacion].[Estatus Curso 3]","[finalizacion].[Estatus Curso 3].&amp;[Sin actividad]"),0)+IFERROR(GETPIVOTDATA("[Measures].[Recuento de Nombre]",'Finalización Curso 3'!$K$6,"[finalizacion].[Género]","[finalizacion].[Género].&amp;[Masculino]","[finalizacion].[Estatus Curso 3]","[finalizacion].[Estatus Curso 3].&amp;[Sin actividad]"),0)+IFERROR(GETPIVOTDATA("[Measures].[Recuento de Nombre]",'Finalización Curso 3'!$K$6,"[finalizacion].[Género]","[finalizacion].[Género].&amp;[n/a]","[finalizacion].[Estatus Curso 3]","[finalizacion].[Estatus Curso 3].&amp;[Sin actividad]"),0)</f>
        <v>54</v>
      </c>
      <c r="BA9" s="48">
        <f t="shared" si="0"/>
        <v>0.55670103092783507</v>
      </c>
      <c r="BB9" s="47">
        <f>IFERROR(GETPIVOTDATA("[Measures].[Recuento de Nombre]",'Finalización Curso 3'!$K$6,"[finalizacion].[Género]","[finalizacion].[Género].&amp;[Femenino]","[finalizacion].[Estatus Curso 3]","[finalizacion].[Estatus Curso 3].&amp;[En Curso]"),0)+IFERROR(GETPIVOTDATA("[Measures].[Recuento de Nombre]",'Finalización Curso 3'!$K$6,"[finalizacion].[Género]","[finalizacion].[Género].&amp;[Masculino]","[finalizacion].[Estatus Curso 3]","[finalizacion].[Estatus Curso 3].&amp;[En Curso]"),0)+IFERROR(GETPIVOTDATA("[Measures].[Recuento de Nombre]",'Finalización Curso 3'!$K$6,"[finalizacion].[Género]","[finalizacion].[Género].&amp;[n/a]","[finalizacion].[Estatus Curso 3]","[finalizacion].[Estatus Curso 3].&amp;[En Curso]"),0)</f>
        <v>2</v>
      </c>
      <c r="BC9" s="48">
        <f t="shared" si="1"/>
        <v>2.0618556701030927E-2</v>
      </c>
      <c r="BD9" s="47">
        <f>IFERROR(GETPIVOTDATA("[Measures].[Recuento de Nombre]",'Finalización Curso 3'!$K$6,"[finalizacion].[Género]","[finalizacion].[Género].&amp;[Femenino]","[finalizacion].[Estatus Curso 3]","[finalizacion].[Estatus Curso 3].&amp;[Finalizado]"),0)+IFERROR(GETPIVOTDATA("[Measures].[Recuento de Nombre]",'Finalización Curso 3'!$K$6,"[finalizacion].[Género]","[finalizacion].[Género].&amp;[Masculino]","[finalizacion].[Estatus Curso 3]","[finalizacion].[Estatus Curso 3].&amp;[Finalizado]"),0)+IFERROR(GETPIVOTDATA("[Measures].[Recuento de Nombre]",'Finalización Curso 3'!$K$6,"[finalizacion].[Género]","[finalizacion].[Género].&amp;[n/a]","[finalizacion].[Estatus Curso 3]","[finalizacion].[Estatus Curso 3].&amp;[Finalizado]"),0)</f>
        <v>41</v>
      </c>
      <c r="BE9" s="48">
        <f t="shared" si="2"/>
        <v>0.42268041237113402</v>
      </c>
    </row>
    <row r="10" spans="1:57" x14ac:dyDescent="0.3">
      <c r="C10" t="s">
        <v>270</v>
      </c>
      <c r="D10" t="s">
        <v>680</v>
      </c>
      <c r="E10" t="s">
        <v>269</v>
      </c>
      <c r="F10" t="s">
        <v>271</v>
      </c>
      <c r="G10">
        <v>989218268</v>
      </c>
      <c r="H10" t="s">
        <v>466</v>
      </c>
      <c r="I10" s="5">
        <v>1</v>
      </c>
      <c r="K10" t="s">
        <v>760</v>
      </c>
      <c r="L10">
        <v>97</v>
      </c>
      <c r="M10" s="27">
        <v>1</v>
      </c>
      <c r="O10" t="s">
        <v>761</v>
      </c>
      <c r="Q10">
        <v>36</v>
      </c>
      <c r="R10" s="27">
        <v>0.37113402061855671</v>
      </c>
      <c r="S10" s="27">
        <v>0.37113402061855671</v>
      </c>
      <c r="T10" s="27"/>
      <c r="U10" t="s">
        <v>723</v>
      </c>
      <c r="V10" t="s">
        <v>751</v>
      </c>
      <c r="W10">
        <v>2</v>
      </c>
      <c r="X10" s="27">
        <v>8.3333333333333329E-2</v>
      </c>
      <c r="Y10" s="27">
        <v>2.0618556701030927E-2</v>
      </c>
      <c r="AA10" t="s">
        <v>718</v>
      </c>
      <c r="AB10" t="s">
        <v>752</v>
      </c>
      <c r="AC10">
        <v>1</v>
      </c>
      <c r="AD10" s="27">
        <v>2.564102564102564E-2</v>
      </c>
      <c r="AE10" s="27">
        <v>1.0309278350515464E-2</v>
      </c>
      <c r="AH10" t="s">
        <v>751</v>
      </c>
      <c r="AI10">
        <v>1</v>
      </c>
      <c r="AJ10" s="27">
        <v>2.5000000000000001E-2</v>
      </c>
      <c r="AK10" s="27">
        <v>1.0309278350515464E-2</v>
      </c>
      <c r="AM10" t="s">
        <v>762</v>
      </c>
      <c r="AO10">
        <v>11</v>
      </c>
      <c r="AP10" s="27">
        <v>0.1134020618556701</v>
      </c>
      <c r="AQ10" s="27">
        <v>0.1134020618556701</v>
      </c>
      <c r="AS10" t="s">
        <v>690</v>
      </c>
      <c r="AT10" t="s">
        <v>751</v>
      </c>
      <c r="AU10">
        <v>2</v>
      </c>
      <c r="AV10" s="27">
        <v>0.66666666666666663</v>
      </c>
      <c r="AW10" s="27">
        <v>2.0618556701030927E-2</v>
      </c>
      <c r="AY10" s="43" t="s">
        <v>763</v>
      </c>
      <c r="AZ10" s="44">
        <f>IFERROR(GETPIVOTDATA("[Measures].[Recuento de Nombre]",'Finalización Curso 4'!$K$6,"[finalizacion].[Género]","[finalizacion].[Género].&amp;[Femenino]","[finalizacion].[Estatus Curso 4]","[finalizacion].[Estatus Curso 4].&amp;[Sin actividad]"),0)+IFERROR(GETPIVOTDATA("[Measures].[Recuento de Nombre]",'Finalización Curso 4'!$K$6,"[finalizacion].[Género]","[finalizacion].[Género].&amp;[Masculino]","[finalizacion].[Estatus Curso 4]","[finalizacion].[Estatus Curso 4].&amp;[Sin actividad]"),0)+IFERROR(GETPIVOTDATA("[Measures].[Recuento de Nombre]",'Finalización Curso 4'!$K$6,"[finalizacion].[Género]","[finalizacion].[Género].&amp;[n/a]","[finalizacion].[Estatus Curso 4]","[finalizacion].[Estatus Curso 4].&amp;[Sin actividad]"),0)</f>
        <v>54</v>
      </c>
      <c r="BA10" s="45">
        <f t="shared" si="0"/>
        <v>0.55670103092783507</v>
      </c>
      <c r="BB10" s="44">
        <f>IFERROR(GETPIVOTDATA("[Measures].[Recuento de Nombre]",'Finalización Curso 4'!$K$6,"[finalizacion].[Género]","[finalizacion].[Género].&amp;[Femenino]","[finalizacion].[Estatus Curso 4]","[finalizacion].[Estatus Curso 4].&amp;[En Curso]"),0)+IFERROR(GETPIVOTDATA("[Measures].[Recuento de Nombre]",'Finalización Curso 4'!$K$6,"[finalizacion].[Género]","[finalizacion].[Género].&amp;[Masculino]","[finalizacion].[Estatus Curso 4]","[finalizacion].[Estatus Curso 4].&amp;[En Curso]"),0)+IFERROR(GETPIVOTDATA("[Measures].[Recuento de Nombre]",'Finalización Curso 4'!$K$6,"[finalizacion].[Género]","[finalizacion].[Género].&amp;[n/a]","[finalizacion].[Estatus Curso 4]","[finalizacion].[Estatus Curso 4].&amp;[En Curso]"),0)</f>
        <v>1</v>
      </c>
      <c r="BC10" s="45">
        <f t="shared" si="1"/>
        <v>1.0309278350515464E-2</v>
      </c>
      <c r="BD10" s="44">
        <f>IFERROR(GETPIVOTDATA("[Measures].[Recuento de Nombre]",'Finalización Curso 4'!$K$6,"[finalizacion].[Género]","[finalizacion].[Género].&amp;[Femenino]","[finalizacion].[Estatus Curso 4]","[finalizacion].[Estatus Curso 4].&amp;[Finalizado]"),0)+IFERROR(GETPIVOTDATA("[Measures].[Recuento de Nombre]",'Finalización Curso 4'!$K$6,"[finalizacion].[Género]","[finalizacion].[Género].&amp;[Masculino]","[finalizacion].[Estatus Curso 4]","[finalizacion].[Estatus Curso 4].&amp;[Finalizado]"),0)+IFERROR(GETPIVOTDATA("[Measures].[Recuento de Nombre]",'Finalización Curso 4'!$K$6,"[finalizacion].[Género]","[finalizacion].[Género].&amp;[n/a]","[finalizacion].[Estatus Curso 4]","[finalizacion].[Estatus Curso 4].&amp;[Finalizado]"),0)</f>
        <v>42</v>
      </c>
      <c r="BE10" s="45">
        <f t="shared" si="2"/>
        <v>0.4329896907216495</v>
      </c>
    </row>
    <row r="11" spans="1:57" x14ac:dyDescent="0.3">
      <c r="C11" t="s">
        <v>302</v>
      </c>
      <c r="D11" t="s">
        <v>680</v>
      </c>
      <c r="E11" t="s">
        <v>301</v>
      </c>
      <c r="F11" t="s">
        <v>303</v>
      </c>
      <c r="G11">
        <v>981060447</v>
      </c>
      <c r="H11" t="s">
        <v>751</v>
      </c>
      <c r="I11" s="5">
        <v>0.17241379310344829</v>
      </c>
      <c r="O11" t="s">
        <v>675</v>
      </c>
      <c r="P11" t="s">
        <v>752</v>
      </c>
      <c r="Q11">
        <v>1</v>
      </c>
      <c r="R11" s="27">
        <v>4.7619047619047616E-2</v>
      </c>
      <c r="S11" s="27">
        <v>1.0309278350515464E-2</v>
      </c>
      <c r="T11" s="27"/>
      <c r="V11" t="s">
        <v>466</v>
      </c>
      <c r="W11">
        <v>22</v>
      </c>
      <c r="X11" s="27">
        <v>0.91666666666666663</v>
      </c>
      <c r="Y11" s="27">
        <v>0.22680412371134021</v>
      </c>
      <c r="AB11" t="s">
        <v>751</v>
      </c>
      <c r="AC11">
        <v>11</v>
      </c>
      <c r="AD11" s="27">
        <v>0.28205128205128205</v>
      </c>
      <c r="AE11" s="27">
        <v>0.1134020618556701</v>
      </c>
      <c r="AG11" t="s">
        <v>757</v>
      </c>
      <c r="AI11">
        <v>40</v>
      </c>
      <c r="AJ11" s="27">
        <v>0.41237113402061853</v>
      </c>
      <c r="AK11" s="27">
        <v>0.41237113402061853</v>
      </c>
      <c r="AM11" t="s">
        <v>685</v>
      </c>
      <c r="AN11" t="s">
        <v>752</v>
      </c>
      <c r="AO11">
        <v>2</v>
      </c>
      <c r="AP11" s="27">
        <v>4.7619047619047616E-2</v>
      </c>
      <c r="AQ11" s="27">
        <v>2.0618556701030927E-2</v>
      </c>
      <c r="AT11" t="s">
        <v>466</v>
      </c>
      <c r="AU11">
        <v>1</v>
      </c>
      <c r="AV11" s="27">
        <v>0.33333333333333331</v>
      </c>
      <c r="AW11" s="27">
        <v>1.0309278350515464E-2</v>
      </c>
      <c r="AY11" s="46" t="s">
        <v>764</v>
      </c>
      <c r="AZ11" s="47">
        <f>IFERROR(GETPIVOTDATA("[Measures].[Recuento de Nombre]",'Finalización Curso 5'!$K$6,"[finalizacion].[Género]","[finalizacion].[Género].&amp;[Femenino]","[finalizacion].[Estatus Curso 5]","[finalizacion].[Estatus Curso 5].&amp;[Sin actividad]"),0)+IFERROR(GETPIVOTDATA("[Measures].[Recuento de Nombre]",'Finalización Curso 5'!$K$6,"[finalizacion].[Género]","[finalizacion].[Género].&amp;[Masculino]","[finalizacion].[Estatus Curso 5]","[finalizacion].[Estatus Curso 5].&amp;[Sin actividad]"),0)+IFERROR(GETPIVOTDATA("[Measures].[Recuento de Nombre]",'Finalización Curso 5'!$K$6,"[finalizacion].[Género]","[finalizacion].[Género].&amp;[n/a]","[finalizacion].[Estatus Curso 5]","[finalizacion].[Estatus Curso 5].&amp;[Sin actividad]"),0)</f>
        <v>56</v>
      </c>
      <c r="BA11" s="48">
        <f t="shared" si="0"/>
        <v>0.57731958762886593</v>
      </c>
      <c r="BB11" s="47">
        <f>IFERROR(GETPIVOTDATA("[Measures].[Recuento de Nombre]",'Finalización Curso 5'!$K$6,"[finalizacion].[Género]","[finalizacion].[Género].&amp;[Femenino]","[finalizacion].[Estatus Curso 5]","[finalizacion].[Estatus Curso 5].&amp;[En Curso]"),0)+IFERROR(GETPIVOTDATA("[Measures].[Recuento de Nombre]",'Finalización Curso 5'!$K$6,"[finalizacion].[Género]","[finalizacion].[Género].&amp;[Masculino]","[finalizacion].[Estatus Curso 5]","[finalizacion].[Estatus Curso 5].&amp;[En Curso]"),0)+IFERROR(GETPIVOTDATA("[Measures].[Recuento de Nombre]",'Finalización Curso 5'!$K$6,"[finalizacion].[Género]","[finalizacion].[Género].&amp;[n/a]","[finalizacion].[Estatus Curso 5]","[finalizacion].[Estatus Curso 5].&amp;[En Curso]"),0)</f>
        <v>2</v>
      </c>
      <c r="BC11" s="48">
        <f t="shared" si="1"/>
        <v>2.0618556701030927E-2</v>
      </c>
      <c r="BD11" s="47">
        <f>IFERROR(GETPIVOTDATA("[Measures].[Recuento de Nombre]",'Finalización Curso 5'!$K$6,"[finalizacion].[Género]","[finalizacion].[Género].&amp;[Femenino]","[finalizacion].[Estatus Curso 5]","[finalizacion].[Estatus Curso 5].&amp;[Finalizado]"),0)+IFERROR(GETPIVOTDATA("[Measures].[Recuento de Nombre]",'Finalización Curso 5'!$K$6,"[finalizacion].[Género]","[finalizacion].[Género].&amp;[Masculino]","[finalizacion].[Estatus Curso 5]","[finalizacion].[Estatus Curso 5].&amp;[Finalizado]"),0)+IFERROR(GETPIVOTDATA("[Measures].[Recuento de Nombre]",'Finalización Curso 5'!$K$6,"[finalizacion].[Género]","[finalizacion].[Género].&amp;[n/a]","[finalizacion].[Estatus Curso 5]","[finalizacion].[Estatus Curso 5].&amp;[Finalizado]"),0)</f>
        <v>39</v>
      </c>
      <c r="BE11" s="48">
        <f t="shared" si="2"/>
        <v>0.40206185567010311</v>
      </c>
    </row>
    <row r="12" spans="1:57" ht="16.2" thickBot="1" x14ac:dyDescent="0.35">
      <c r="C12" t="s">
        <v>231</v>
      </c>
      <c r="D12" t="s">
        <v>680</v>
      </c>
      <c r="E12" t="s">
        <v>230</v>
      </c>
      <c r="F12" t="s">
        <v>232</v>
      </c>
      <c r="G12">
        <v>997903323</v>
      </c>
      <c r="H12" t="s">
        <v>466</v>
      </c>
      <c r="I12" s="5">
        <v>1</v>
      </c>
      <c r="P12" t="s">
        <v>751</v>
      </c>
      <c r="Q12">
        <v>4</v>
      </c>
      <c r="R12" s="27">
        <v>0.19047619047619047</v>
      </c>
      <c r="S12" s="27">
        <v>4.1237113402061855E-2</v>
      </c>
      <c r="T12" s="27"/>
      <c r="U12" t="s">
        <v>765</v>
      </c>
      <c r="W12">
        <v>24</v>
      </c>
      <c r="X12" s="27">
        <v>0.24742268041237114</v>
      </c>
      <c r="Y12" s="27">
        <v>0.24742268041237114</v>
      </c>
      <c r="AB12" t="s">
        <v>466</v>
      </c>
      <c r="AC12">
        <v>27</v>
      </c>
      <c r="AD12" s="27">
        <v>0.69230769230769229</v>
      </c>
      <c r="AE12" s="27">
        <v>0.27835051546391754</v>
      </c>
      <c r="AG12" t="s">
        <v>677</v>
      </c>
      <c r="AH12" t="s">
        <v>752</v>
      </c>
      <c r="AI12">
        <v>2</v>
      </c>
      <c r="AJ12" s="27">
        <v>3.7735849056603772E-2</v>
      </c>
      <c r="AK12" s="27">
        <v>2.0618556701030927E-2</v>
      </c>
      <c r="AN12" t="s">
        <v>751</v>
      </c>
      <c r="AO12">
        <v>15</v>
      </c>
      <c r="AP12" s="27">
        <v>0.35714285714285715</v>
      </c>
      <c r="AQ12" s="27">
        <v>0.15463917525773196</v>
      </c>
      <c r="AS12" t="s">
        <v>766</v>
      </c>
      <c r="AU12">
        <v>3</v>
      </c>
      <c r="AV12" s="27">
        <v>3.0927835051546393E-2</v>
      </c>
      <c r="AW12" s="27">
        <v>3.0927835051546393E-2</v>
      </c>
      <c r="AY12" s="43" t="s">
        <v>767</v>
      </c>
      <c r="AZ12" s="44">
        <f>IFERROR(GETPIVOTDATA("[Measures].[Recuento de Nombre]",'Finalización Curso 6'!$K$6,"[finalizacion].[Género]","[finalizacion].[Género].&amp;[Femenino]","[finalizacion].[Estatus Curso 6]","[finalizacion].[Estatus Curso 6].&amp;[Sin actividad]"),0)+IFERROR(GETPIVOTDATA("[Measures].[Recuento de Nombre]",'Finalización Curso 6'!$K$6,"[finalizacion].[Género]","[finalizacion].[Género].&amp;[Masculino]","[finalizacion].[Estatus Curso 6]","[finalizacion].[Estatus Curso 6].&amp;[Sin actividad]"),0)+IFERROR(GETPIVOTDATA("[Measures].[Recuento de Nombre]",'Finalización Curso 6'!$K$6,"[finalizacion].[Género]","[finalizacion].[Género].&amp;[n/a]","[finalizacion].[Estatus Curso 6]","[finalizacion].[Estatus Curso 6].&amp;[Sin actividad]"),0)</f>
        <v>55</v>
      </c>
      <c r="BA12" s="45">
        <f t="shared" si="0"/>
        <v>0.5670103092783505</v>
      </c>
      <c r="BB12" s="44">
        <f>IFERROR(GETPIVOTDATA("[Measures].[Recuento de Nombre]",'Finalización Curso 6'!$K$6,"[finalizacion].[Género]","[finalizacion].[Género].&amp;[Femenino]","[finalizacion].[Estatus Curso 6]","[finalizacion].[Estatus Curso 6].&amp;[En Curso]"),0)+IFERROR(GETPIVOTDATA("[Measures].[Recuento de Nombre]",'Finalización Curso 6'!$K$6,"[finalizacion].[Género]","[finalizacion].[Género].&amp;[Masculino]","[finalizacion].[Estatus Curso 6]","[finalizacion].[Estatus Curso 6].&amp;[En Curso]"),0)+IFERROR(GETPIVOTDATA("[Measures].[Recuento de Nombre]",'Finalización Curso 6'!$K$6,"[finalizacion].[Género]","[finalizacion].[Género].&amp;[n/a]","[finalizacion].[Estatus Curso 6]","[finalizacion].[Estatus Curso 6].&amp;[En Curso]"),0)</f>
        <v>2</v>
      </c>
      <c r="BC12" s="45">
        <f t="shared" si="1"/>
        <v>2.0618556701030927E-2</v>
      </c>
      <c r="BD12" s="44">
        <f>IFERROR(GETPIVOTDATA("[Measures].[Recuento de Nombre]",'Finalización Curso 6'!$K$6,"[finalizacion].[Género]","[finalizacion].[Género].&amp;[Femenino]","[finalizacion].[Estatus Curso 6]","[finalizacion].[Estatus Curso 6].&amp;[Finalizado]"),0)+IFERROR(GETPIVOTDATA("[Measures].[Recuento de Nombre]",'Finalización Curso 6'!$K$6,"[finalizacion].[Género]","[finalizacion].[Género].&amp;[Masculino]","[finalizacion].[Estatus Curso 6]","[finalizacion].[Estatus Curso 6].&amp;[Finalizado]"),0)+IFERROR(GETPIVOTDATA("[Measures].[Recuento de Nombre]",'Finalización Curso 6'!$K$6,"[finalizacion].[Género]","[finalizacion].[Género].&amp;[n/a]","[finalizacion].[Estatus Curso 6]","[finalizacion].[Estatus Curso 6].&amp;[Finalizado]"),0)</f>
        <v>40</v>
      </c>
      <c r="BE12" s="45">
        <f t="shared" si="2"/>
        <v>0.41237113402061853</v>
      </c>
    </row>
    <row r="13" spans="1:57" ht="16.2" thickTop="1" x14ac:dyDescent="0.3">
      <c r="C13" t="s">
        <v>342</v>
      </c>
      <c r="D13" t="s">
        <v>680</v>
      </c>
      <c r="E13" t="s">
        <v>341</v>
      </c>
      <c r="F13" t="s">
        <v>343</v>
      </c>
      <c r="G13">
        <v>968333069</v>
      </c>
      <c r="H13" t="s">
        <v>751</v>
      </c>
      <c r="I13" s="5">
        <v>0.17241379310344829</v>
      </c>
      <c r="K13" s="13" t="s">
        <v>768</v>
      </c>
      <c r="P13" t="s">
        <v>466</v>
      </c>
      <c r="Q13">
        <v>16</v>
      </c>
      <c r="R13" s="27">
        <v>0.76190476190476186</v>
      </c>
      <c r="S13" s="27">
        <v>0.16494845360824742</v>
      </c>
      <c r="T13" s="27"/>
      <c r="U13" t="s">
        <v>725</v>
      </c>
      <c r="V13" t="s">
        <v>751</v>
      </c>
      <c r="W13">
        <v>1</v>
      </c>
      <c r="X13" s="27">
        <v>0.33333333333333331</v>
      </c>
      <c r="Y13" s="27">
        <v>1.0309278350515464E-2</v>
      </c>
      <c r="AA13" t="s">
        <v>769</v>
      </c>
      <c r="AC13">
        <v>39</v>
      </c>
      <c r="AD13" s="27">
        <v>0.40206185567010311</v>
      </c>
      <c r="AE13" s="27">
        <v>0.40206185567010311</v>
      </c>
      <c r="AH13" t="s">
        <v>751</v>
      </c>
      <c r="AI13">
        <v>12</v>
      </c>
      <c r="AJ13" s="27">
        <v>0.22641509433962265</v>
      </c>
      <c r="AK13" s="27">
        <v>0.12371134020618557</v>
      </c>
      <c r="AN13" t="s">
        <v>466</v>
      </c>
      <c r="AO13">
        <v>25</v>
      </c>
      <c r="AP13" s="27">
        <v>0.59523809523809523</v>
      </c>
      <c r="AQ13" s="27">
        <v>0.25773195876288657</v>
      </c>
      <c r="AS13" t="s">
        <v>689</v>
      </c>
      <c r="AT13" t="s">
        <v>751</v>
      </c>
      <c r="AU13">
        <v>3</v>
      </c>
      <c r="AV13" s="27">
        <v>0.6</v>
      </c>
      <c r="AW13" s="27">
        <v>3.0927835051546393E-2</v>
      </c>
      <c r="AY13" s="49" t="s">
        <v>770</v>
      </c>
      <c r="AZ13" s="50">
        <f>IFERROR(GETPIVOTDATA("[Measures].[Recuento de Nombre]",$O$6,"[finalizacion].[Estatus]","[finalizacion].[Estatus].&amp;[Sin actividad]","[finalizacion].[Género]","[finalizacion].[Género].&amp;[Femenino]"),0)+IFERROR(GETPIVOTDATA("[Measures].[Recuento de Nombre]",$O$6,"[finalizacion].[Estatus]","[finalizacion].[Estatus].&amp;[Sin actividad]","[finalizacion].[Género]","[finalizacion].[Género].&amp;[Masculino]"),0)+IFERROR(GETPIVOTDATA("[Measures].[Recuento de Nombre]",$O$6,"[finalizacion].[Estatus]","[finalizacion].[Estatus].&amp;[Sin actividad]","[finalizacion].[Género]","[finalizacion].[Género].&amp;[n/a]"),0)</f>
        <v>41</v>
      </c>
      <c r="BA13" s="51">
        <f t="shared" si="0"/>
        <v>0.42268041237113402</v>
      </c>
      <c r="BB13" s="50">
        <f>IFERROR(GETPIVOTDATA("[Measures].[Recuento de Nombre]",$O$6,"[finalizacion].[Estatus]","[finalizacion].[Estatus].&amp;[En Curso]","[finalizacion].[Género]","[finalizacion].[Género].&amp;[Femenino]"),0)+IFERROR(GETPIVOTDATA("[Measures].[Recuento de Nombre]",$O$6,"[finalizacion].[Estatus]","[finalizacion].[Estatus].&amp;[En Curso]","[finalizacion].[Género]","[finalizacion].[Género].&amp;[Masculino]"),0)+IFERROR(GETPIVOTDATA("[Measures].[Recuento de Nombre]",$O$6,"[finalizacion].[Estatus]","[finalizacion].[Estatus].&amp;[En Curso]","[finalizacion].[Género]","[finalizacion].[Género].&amp;[n/a]"),0)</f>
        <v>17</v>
      </c>
      <c r="BC13" s="51">
        <f t="shared" si="1"/>
        <v>0.17525773195876287</v>
      </c>
      <c r="BD13" s="50">
        <f>IFERROR(GETPIVOTDATA("[Measures].[Recuento de Nombre]",$O$6,"[finalizacion].[Estatus]","[finalizacion].[Estatus].&amp;[Finalizado]","[finalizacion].[Género]","[finalizacion].[Género].&amp;[Femenino]"),0)+IFERROR(GETPIVOTDATA("[Measures].[Recuento de Nombre]",$O$6,"[finalizacion].[Estatus]","[finalizacion].[Estatus].&amp;[Finalizado]","[finalizacion].[Género]","[finalizacion].[Género].&amp;[Masculino]"),0)+IFERROR(GETPIVOTDATA("[Measures].[Recuento de Nombre]",$O$6,"[finalizacion].[Estatus]","[finalizacion].[Estatus].&amp;[Finalizado]","[finalizacion].[Género]","[finalizacion].[Género].&amp;[n/a]"),0)</f>
        <v>39</v>
      </c>
      <c r="BE13" s="51">
        <f t="shared" si="2"/>
        <v>0.40206185567010311</v>
      </c>
    </row>
    <row r="14" spans="1:57" x14ac:dyDescent="0.3">
      <c r="C14" t="s">
        <v>425</v>
      </c>
      <c r="D14" t="s">
        <v>680</v>
      </c>
      <c r="E14" t="s">
        <v>424</v>
      </c>
      <c r="F14" t="s">
        <v>426</v>
      </c>
      <c r="G14">
        <v>989720806</v>
      </c>
      <c r="H14" t="s">
        <v>751</v>
      </c>
      <c r="I14" s="5">
        <v>6.8965517241379309E-2</v>
      </c>
      <c r="K14" s="36" t="s">
        <v>771</v>
      </c>
      <c r="O14" t="s">
        <v>772</v>
      </c>
      <c r="Q14">
        <v>21</v>
      </c>
      <c r="R14" s="27">
        <v>0.21649484536082475</v>
      </c>
      <c r="S14" s="27">
        <v>0.21649484536082475</v>
      </c>
      <c r="T14" s="27"/>
      <c r="V14" t="s">
        <v>466</v>
      </c>
      <c r="W14">
        <v>2</v>
      </c>
      <c r="X14" s="27">
        <v>0.66666666666666663</v>
      </c>
      <c r="Y14" s="27">
        <v>2.0618556701030927E-2</v>
      </c>
      <c r="AA14" t="s">
        <v>720</v>
      </c>
      <c r="AB14" t="s">
        <v>752</v>
      </c>
      <c r="AC14">
        <v>1</v>
      </c>
      <c r="AD14" s="27">
        <v>0.14285714285714285</v>
      </c>
      <c r="AE14" s="27">
        <v>1.0309278350515464E-2</v>
      </c>
      <c r="AH14" t="s">
        <v>466</v>
      </c>
      <c r="AI14">
        <v>39</v>
      </c>
      <c r="AJ14" s="27">
        <v>0.73584905660377353</v>
      </c>
      <c r="AK14" s="27">
        <v>0.40206185567010311</v>
      </c>
      <c r="AM14" t="s">
        <v>773</v>
      </c>
      <c r="AO14">
        <v>42</v>
      </c>
      <c r="AP14" s="27">
        <v>0.4329896907216495</v>
      </c>
      <c r="AQ14" s="27">
        <v>0.4329896907216495</v>
      </c>
      <c r="AT14" t="s">
        <v>466</v>
      </c>
      <c r="AU14">
        <v>2</v>
      </c>
      <c r="AV14" s="27">
        <v>0.4</v>
      </c>
      <c r="AW14" s="27">
        <v>2.0618556701030927E-2</v>
      </c>
    </row>
    <row r="15" spans="1:57" x14ac:dyDescent="0.3">
      <c r="C15" t="s">
        <v>420</v>
      </c>
      <c r="D15" t="s">
        <v>715</v>
      </c>
      <c r="E15" t="s">
        <v>419</v>
      </c>
      <c r="F15" t="s">
        <v>421</v>
      </c>
      <c r="G15">
        <v>990355957</v>
      </c>
      <c r="H15" t="s">
        <v>752</v>
      </c>
      <c r="I15" s="5">
        <v>0</v>
      </c>
      <c r="K15" s="36" t="s">
        <v>774</v>
      </c>
      <c r="O15" t="s">
        <v>715</v>
      </c>
      <c r="P15" t="s">
        <v>752</v>
      </c>
      <c r="Q15">
        <v>39</v>
      </c>
      <c r="R15" s="27">
        <v>0.97499999999999998</v>
      </c>
      <c r="S15" s="27">
        <v>0.40206185567010311</v>
      </c>
      <c r="T15" s="27"/>
      <c r="U15" t="s">
        <v>775</v>
      </c>
      <c r="W15">
        <v>3</v>
      </c>
      <c r="X15" s="27">
        <v>3.0927835051546393E-2</v>
      </c>
      <c r="Y15" s="27">
        <v>3.0927835051546393E-2</v>
      </c>
      <c r="AB15" t="s">
        <v>751</v>
      </c>
      <c r="AC15">
        <v>5</v>
      </c>
      <c r="AD15" s="27">
        <v>0.7142857142857143</v>
      </c>
      <c r="AE15" s="27">
        <v>5.1546391752577317E-2</v>
      </c>
      <c r="AG15" t="s">
        <v>776</v>
      </c>
      <c r="AI15">
        <v>53</v>
      </c>
      <c r="AJ15" s="27">
        <v>0.54639175257731953</v>
      </c>
      <c r="AK15" s="27">
        <v>0.54639175257731953</v>
      </c>
      <c r="AM15" t="s">
        <v>696</v>
      </c>
      <c r="AN15" t="s">
        <v>466</v>
      </c>
      <c r="AO15">
        <v>2</v>
      </c>
      <c r="AP15" s="27">
        <v>1</v>
      </c>
      <c r="AQ15" s="27">
        <v>2.0618556701030927E-2</v>
      </c>
      <c r="AS15" t="s">
        <v>777</v>
      </c>
      <c r="AU15">
        <v>5</v>
      </c>
      <c r="AV15" s="27">
        <v>5.1546391752577317E-2</v>
      </c>
      <c r="AW15" s="27">
        <v>5.1546391752577317E-2</v>
      </c>
    </row>
    <row r="16" spans="1:57" x14ac:dyDescent="0.3">
      <c r="C16" t="s">
        <v>264</v>
      </c>
      <c r="D16" t="s">
        <v>715</v>
      </c>
      <c r="E16" t="s">
        <v>263</v>
      </c>
      <c r="F16" t="s">
        <v>265</v>
      </c>
      <c r="G16">
        <v>982612566</v>
      </c>
      <c r="H16" t="s">
        <v>752</v>
      </c>
      <c r="I16" s="5">
        <v>0</v>
      </c>
      <c r="K16" s="36" t="s">
        <v>778</v>
      </c>
      <c r="P16" t="s">
        <v>751</v>
      </c>
      <c r="Q16">
        <v>1</v>
      </c>
      <c r="R16" s="27">
        <v>2.5000000000000001E-2</v>
      </c>
      <c r="S16" s="27">
        <v>1.0309278350515464E-2</v>
      </c>
      <c r="T16" s="27"/>
      <c r="U16" t="s">
        <v>724</v>
      </c>
      <c r="V16" t="s">
        <v>752</v>
      </c>
      <c r="W16">
        <v>1</v>
      </c>
      <c r="X16" s="27">
        <v>4.1666666666666664E-2</v>
      </c>
      <c r="Y16" s="27">
        <v>1.0309278350515464E-2</v>
      </c>
      <c r="AB16" t="s">
        <v>466</v>
      </c>
      <c r="AC16">
        <v>1</v>
      </c>
      <c r="AD16" s="27">
        <v>0.14285714285714285</v>
      </c>
      <c r="AE16" s="27">
        <v>1.0309278350515464E-2</v>
      </c>
      <c r="AG16" t="s">
        <v>697</v>
      </c>
      <c r="AH16" t="s">
        <v>751</v>
      </c>
      <c r="AI16">
        <v>3</v>
      </c>
      <c r="AJ16" s="27">
        <v>1</v>
      </c>
      <c r="AK16" s="27">
        <v>3.0927835051546393E-2</v>
      </c>
      <c r="AM16" t="s">
        <v>779</v>
      </c>
      <c r="AO16">
        <v>2</v>
      </c>
      <c r="AP16" s="27">
        <v>2.0618556701030927E-2</v>
      </c>
      <c r="AQ16" s="27">
        <v>2.0618556701030927E-2</v>
      </c>
      <c r="AS16" t="s">
        <v>684</v>
      </c>
      <c r="AT16" t="s">
        <v>752</v>
      </c>
      <c r="AU16">
        <v>1</v>
      </c>
      <c r="AV16" s="27">
        <v>0.2</v>
      </c>
      <c r="AW16" s="27">
        <v>1.0309278350515464E-2</v>
      </c>
    </row>
    <row r="17" spans="3:53" x14ac:dyDescent="0.3">
      <c r="C17" t="s">
        <v>360</v>
      </c>
      <c r="D17" t="s">
        <v>675</v>
      </c>
      <c r="E17" t="s">
        <v>359</v>
      </c>
      <c r="F17" t="s">
        <v>361</v>
      </c>
      <c r="G17">
        <v>961083891</v>
      </c>
      <c r="H17" t="s">
        <v>466</v>
      </c>
      <c r="I17" s="5">
        <v>1</v>
      </c>
      <c r="K17" s="36" t="s">
        <v>780</v>
      </c>
      <c r="O17" t="s">
        <v>757</v>
      </c>
      <c r="Q17">
        <v>40</v>
      </c>
      <c r="R17" s="27">
        <v>0.41237113402061853</v>
      </c>
      <c r="S17" s="27">
        <v>0.41237113402061853</v>
      </c>
      <c r="V17" t="s">
        <v>751</v>
      </c>
      <c r="W17">
        <v>9</v>
      </c>
      <c r="X17" s="27">
        <v>0.375</v>
      </c>
      <c r="Y17" s="27">
        <v>9.2783505154639179E-2</v>
      </c>
      <c r="AA17" t="s">
        <v>781</v>
      </c>
      <c r="AC17">
        <v>7</v>
      </c>
      <c r="AD17" s="27">
        <v>7.2164948453608241E-2</v>
      </c>
      <c r="AE17" s="27">
        <v>7.2164948453608241E-2</v>
      </c>
      <c r="AG17" t="s">
        <v>782</v>
      </c>
      <c r="AI17">
        <v>3</v>
      </c>
      <c r="AJ17" s="27">
        <v>3.0927835051546393E-2</v>
      </c>
      <c r="AK17" s="27">
        <v>3.0927835051546393E-2</v>
      </c>
      <c r="AM17" t="s">
        <v>715</v>
      </c>
      <c r="AN17" t="s">
        <v>752</v>
      </c>
      <c r="AO17">
        <v>39</v>
      </c>
      <c r="AP17" s="27">
        <v>0.97499999999999998</v>
      </c>
      <c r="AQ17" s="27">
        <v>0.40206185567010311</v>
      </c>
      <c r="AT17" t="s">
        <v>751</v>
      </c>
      <c r="AU17">
        <v>3</v>
      </c>
      <c r="AV17" s="27">
        <v>0.6</v>
      </c>
      <c r="AW17" s="27">
        <v>3.0927835051546393E-2</v>
      </c>
    </row>
    <row r="18" spans="3:53" x14ac:dyDescent="0.3">
      <c r="C18" t="s">
        <v>206</v>
      </c>
      <c r="D18" t="s">
        <v>715</v>
      </c>
      <c r="E18" t="s">
        <v>205</v>
      </c>
      <c r="F18" t="s">
        <v>207</v>
      </c>
      <c r="G18">
        <v>994643056</v>
      </c>
      <c r="H18" t="s">
        <v>752</v>
      </c>
      <c r="I18" s="5">
        <v>0</v>
      </c>
      <c r="O18" t="s">
        <v>760</v>
      </c>
      <c r="Q18">
        <v>97</v>
      </c>
      <c r="R18" s="27">
        <v>1</v>
      </c>
      <c r="S18" s="27">
        <v>1</v>
      </c>
      <c r="V18" t="s">
        <v>466</v>
      </c>
      <c r="W18">
        <v>14</v>
      </c>
      <c r="X18" s="27">
        <v>0.58333333333333337</v>
      </c>
      <c r="Y18" s="27">
        <v>0.14432989690721648</v>
      </c>
      <c r="AA18" t="s">
        <v>716</v>
      </c>
      <c r="AB18" t="s">
        <v>466</v>
      </c>
      <c r="AC18">
        <v>11</v>
      </c>
      <c r="AD18" s="27">
        <v>1</v>
      </c>
      <c r="AE18" s="27">
        <v>0.1134020618556701</v>
      </c>
      <c r="AG18" t="s">
        <v>760</v>
      </c>
      <c r="AI18">
        <v>97</v>
      </c>
      <c r="AJ18" s="27">
        <v>1</v>
      </c>
      <c r="AK18" s="27">
        <v>1</v>
      </c>
      <c r="AN18" t="s">
        <v>751</v>
      </c>
      <c r="AO18">
        <v>1</v>
      </c>
      <c r="AP18" s="27">
        <v>2.5000000000000001E-2</v>
      </c>
      <c r="AQ18" s="27">
        <v>1.0309278350515464E-2</v>
      </c>
      <c r="AT18" t="s">
        <v>466</v>
      </c>
      <c r="AU18">
        <v>1</v>
      </c>
      <c r="AV18" s="27">
        <v>0.2</v>
      </c>
      <c r="AW18" s="27">
        <v>1.0309278350515464E-2</v>
      </c>
    </row>
    <row r="19" spans="3:53" x14ac:dyDescent="0.3">
      <c r="C19" t="s">
        <v>363</v>
      </c>
      <c r="D19" t="s">
        <v>715</v>
      </c>
      <c r="E19" t="s">
        <v>362</v>
      </c>
      <c r="F19" t="s">
        <v>364</v>
      </c>
      <c r="G19">
        <v>993329703</v>
      </c>
      <c r="H19" t="s">
        <v>752</v>
      </c>
      <c r="I19" s="5">
        <v>0</v>
      </c>
      <c r="U19" t="s">
        <v>783</v>
      </c>
      <c r="W19">
        <v>24</v>
      </c>
      <c r="X19" s="27">
        <v>0.24742268041237114</v>
      </c>
      <c r="Y19" s="27">
        <v>0.24742268041237114</v>
      </c>
      <c r="AA19" t="s">
        <v>784</v>
      </c>
      <c r="AC19">
        <v>11</v>
      </c>
      <c r="AD19" s="27">
        <v>0.1134020618556701</v>
      </c>
      <c r="AE19" s="27">
        <v>0.1134020618556701</v>
      </c>
      <c r="AM19" t="s">
        <v>757</v>
      </c>
      <c r="AO19">
        <v>40</v>
      </c>
      <c r="AP19" s="27">
        <v>0.41237113402061853</v>
      </c>
      <c r="AQ19" s="27">
        <v>0.41237113402061853</v>
      </c>
      <c r="AS19" t="s">
        <v>785</v>
      </c>
      <c r="AU19">
        <v>5</v>
      </c>
      <c r="AV19" s="27">
        <v>5.1546391752577317E-2</v>
      </c>
      <c r="AW19" s="27">
        <v>5.1546391752577317E-2</v>
      </c>
    </row>
    <row r="20" spans="3:53" x14ac:dyDescent="0.3">
      <c r="C20" t="s">
        <v>448</v>
      </c>
      <c r="D20" t="s">
        <v>675</v>
      </c>
      <c r="E20" t="s">
        <v>447</v>
      </c>
      <c r="F20" t="s">
        <v>449</v>
      </c>
      <c r="G20">
        <v>987512276</v>
      </c>
      <c r="H20" t="s">
        <v>466</v>
      </c>
      <c r="I20" s="5">
        <v>1</v>
      </c>
      <c r="U20" t="s">
        <v>726</v>
      </c>
      <c r="V20" t="s">
        <v>752</v>
      </c>
      <c r="W20">
        <v>1</v>
      </c>
      <c r="X20" s="27">
        <v>0.2</v>
      </c>
      <c r="Y20" s="27">
        <v>1.0309278350515464E-2</v>
      </c>
      <c r="AA20" t="s">
        <v>760</v>
      </c>
      <c r="AC20">
        <v>97</v>
      </c>
      <c r="AD20" s="27">
        <v>1</v>
      </c>
      <c r="AE20" s="27">
        <v>1</v>
      </c>
      <c r="AM20" t="s">
        <v>693</v>
      </c>
      <c r="AN20" t="s">
        <v>466</v>
      </c>
      <c r="AO20">
        <v>1</v>
      </c>
      <c r="AP20" s="27">
        <v>1</v>
      </c>
      <c r="AQ20" s="27">
        <v>1.0309278350515464E-2</v>
      </c>
      <c r="AS20" t="s">
        <v>682</v>
      </c>
      <c r="AT20" t="s">
        <v>751</v>
      </c>
      <c r="AU20">
        <v>2</v>
      </c>
      <c r="AV20" s="27">
        <v>6.25E-2</v>
      </c>
      <c r="AW20" s="27">
        <v>2.0618556701030927E-2</v>
      </c>
      <c r="AY20" s="4" t="s">
        <v>455</v>
      </c>
      <c r="AZ20" s="9" t="s">
        <v>743</v>
      </c>
      <c r="BA20" s="9" t="s">
        <v>744</v>
      </c>
    </row>
    <row r="21" spans="3:53" x14ac:dyDescent="0.3">
      <c r="C21" t="s">
        <v>223</v>
      </c>
      <c r="D21" t="s">
        <v>715</v>
      </c>
      <c r="E21" t="s">
        <v>222</v>
      </c>
      <c r="F21" t="s">
        <v>224</v>
      </c>
      <c r="G21">
        <v>989530776</v>
      </c>
      <c r="H21" t="s">
        <v>752</v>
      </c>
      <c r="I21" s="5">
        <v>0</v>
      </c>
      <c r="V21" t="s">
        <v>751</v>
      </c>
      <c r="W21">
        <v>3</v>
      </c>
      <c r="X21" s="27">
        <v>0.6</v>
      </c>
      <c r="Y21" s="27">
        <v>3.0927835051546393E-2</v>
      </c>
      <c r="AM21" t="s">
        <v>786</v>
      </c>
      <c r="AO21">
        <v>1</v>
      </c>
      <c r="AP21" s="27">
        <v>1.0309278350515464E-2</v>
      </c>
      <c r="AQ21" s="27">
        <v>1.0309278350515464E-2</v>
      </c>
      <c r="AT21" t="s">
        <v>466</v>
      </c>
      <c r="AU21">
        <v>30</v>
      </c>
      <c r="AV21" s="27">
        <v>0.9375</v>
      </c>
      <c r="AW21" s="27">
        <v>0.30927835051546393</v>
      </c>
      <c r="AY21" t="s">
        <v>466</v>
      </c>
      <c r="AZ21">
        <v>40</v>
      </c>
      <c r="BA21" s="27">
        <v>0.41237113402061853</v>
      </c>
    </row>
    <row r="22" spans="3:53" x14ac:dyDescent="0.3">
      <c r="C22" t="s">
        <v>281</v>
      </c>
      <c r="D22" t="s">
        <v>675</v>
      </c>
      <c r="E22" t="s">
        <v>280</v>
      </c>
      <c r="F22" t="s">
        <v>282</v>
      </c>
      <c r="G22">
        <v>939618417</v>
      </c>
      <c r="H22" t="s">
        <v>466</v>
      </c>
      <c r="I22" s="5">
        <v>1</v>
      </c>
      <c r="V22" t="s">
        <v>466</v>
      </c>
      <c r="W22">
        <v>1</v>
      </c>
      <c r="X22" s="27">
        <v>0.2</v>
      </c>
      <c r="Y22" s="27">
        <v>1.0309278350515464E-2</v>
      </c>
      <c r="AM22" t="s">
        <v>760</v>
      </c>
      <c r="AO22">
        <v>97</v>
      </c>
      <c r="AP22" s="27">
        <v>1</v>
      </c>
      <c r="AQ22" s="27">
        <v>1</v>
      </c>
      <c r="AS22" t="s">
        <v>787</v>
      </c>
      <c r="AU22">
        <v>32</v>
      </c>
      <c r="AV22" s="27">
        <v>0.32989690721649484</v>
      </c>
      <c r="AW22" s="27">
        <v>0.32989690721649484</v>
      </c>
      <c r="AY22" t="s">
        <v>467</v>
      </c>
      <c r="AZ22">
        <v>57</v>
      </c>
      <c r="BA22" s="27">
        <v>0.58762886597938147</v>
      </c>
    </row>
    <row r="23" spans="3:53" x14ac:dyDescent="0.3">
      <c r="C23" t="s">
        <v>209</v>
      </c>
      <c r="D23" t="s">
        <v>715</v>
      </c>
      <c r="E23" t="s">
        <v>208</v>
      </c>
      <c r="F23" t="s">
        <v>210</v>
      </c>
      <c r="G23">
        <v>982972861</v>
      </c>
      <c r="H23" t="s">
        <v>752</v>
      </c>
      <c r="I23" s="5">
        <v>0</v>
      </c>
      <c r="U23" t="s">
        <v>788</v>
      </c>
      <c r="W23">
        <v>5</v>
      </c>
      <c r="X23" s="27">
        <v>5.1546391752577317E-2</v>
      </c>
      <c r="Y23" s="27">
        <v>5.1546391752577317E-2</v>
      </c>
      <c r="AS23" t="s">
        <v>710</v>
      </c>
      <c r="AT23" t="s">
        <v>751</v>
      </c>
      <c r="AU23">
        <v>1</v>
      </c>
      <c r="AV23" s="27">
        <v>1</v>
      </c>
      <c r="AW23" s="27">
        <v>1.0309278350515464E-2</v>
      </c>
      <c r="AY23" t="s">
        <v>760</v>
      </c>
      <c r="AZ23">
        <v>97</v>
      </c>
      <c r="BA23" s="27">
        <v>1</v>
      </c>
    </row>
    <row r="24" spans="3:53" x14ac:dyDescent="0.3">
      <c r="C24" t="s">
        <v>261</v>
      </c>
      <c r="D24" t="s">
        <v>675</v>
      </c>
      <c r="E24" t="s">
        <v>260</v>
      </c>
      <c r="F24" t="s">
        <v>262</v>
      </c>
      <c r="G24">
        <v>980735631</v>
      </c>
      <c r="H24" t="s">
        <v>751</v>
      </c>
      <c r="I24" s="5">
        <v>0.51724137931034486</v>
      </c>
      <c r="U24" t="s">
        <v>727</v>
      </c>
      <c r="V24" t="s">
        <v>751</v>
      </c>
      <c r="W24">
        <v>1</v>
      </c>
      <c r="X24" s="27">
        <v>1</v>
      </c>
      <c r="Y24" s="27">
        <v>1.0309278350515464E-2</v>
      </c>
      <c r="AS24" t="s">
        <v>789</v>
      </c>
      <c r="AU24">
        <v>1</v>
      </c>
      <c r="AV24" s="27">
        <v>1.0309278350515464E-2</v>
      </c>
      <c r="AW24" s="27">
        <v>1.0309278350515464E-2</v>
      </c>
    </row>
    <row r="25" spans="3:53" x14ac:dyDescent="0.3">
      <c r="C25" t="s">
        <v>327</v>
      </c>
      <c r="D25" t="s">
        <v>715</v>
      </c>
      <c r="E25" t="s">
        <v>326</v>
      </c>
      <c r="F25" t="s">
        <v>328</v>
      </c>
      <c r="G25" t="s">
        <v>790</v>
      </c>
      <c r="H25" t="s">
        <v>752</v>
      </c>
      <c r="I25" s="5">
        <v>0</v>
      </c>
      <c r="U25" t="s">
        <v>791</v>
      </c>
      <c r="W25">
        <v>1</v>
      </c>
      <c r="X25" s="27">
        <v>1.0309278350515464E-2</v>
      </c>
      <c r="Y25" s="27">
        <v>1.0309278350515464E-2</v>
      </c>
      <c r="AS25" t="s">
        <v>715</v>
      </c>
      <c r="AT25" t="s">
        <v>752</v>
      </c>
      <c r="AU25">
        <v>39</v>
      </c>
      <c r="AV25" s="27">
        <v>0.97499999999999998</v>
      </c>
      <c r="AW25" s="27">
        <v>0.40206185567010311</v>
      </c>
    </row>
    <row r="26" spans="3:53" x14ac:dyDescent="0.3">
      <c r="C26" t="s">
        <v>299</v>
      </c>
      <c r="D26" t="s">
        <v>715</v>
      </c>
      <c r="E26" t="s">
        <v>298</v>
      </c>
      <c r="F26" t="s">
        <v>300</v>
      </c>
      <c r="G26">
        <v>984265052</v>
      </c>
      <c r="H26" t="s">
        <v>752</v>
      </c>
      <c r="I26" s="5">
        <v>0</v>
      </c>
      <c r="U26" t="s">
        <v>760</v>
      </c>
      <c r="W26">
        <v>97</v>
      </c>
      <c r="X26" s="27">
        <v>1</v>
      </c>
      <c r="Y26" s="27">
        <v>1</v>
      </c>
      <c r="AT26" t="s">
        <v>751</v>
      </c>
      <c r="AU26">
        <v>1</v>
      </c>
      <c r="AV26" s="27">
        <v>2.5000000000000001E-2</v>
      </c>
      <c r="AW26" s="27">
        <v>1.0309278350515464E-2</v>
      </c>
    </row>
    <row r="27" spans="3:53" x14ac:dyDescent="0.3">
      <c r="C27" t="s">
        <v>439</v>
      </c>
      <c r="D27" t="s">
        <v>680</v>
      </c>
      <c r="E27" t="s">
        <v>438</v>
      </c>
      <c r="F27" t="s">
        <v>440</v>
      </c>
      <c r="G27">
        <v>991760477</v>
      </c>
      <c r="H27" t="s">
        <v>466</v>
      </c>
      <c r="I27" s="5">
        <v>1</v>
      </c>
      <c r="AS27" t="s">
        <v>757</v>
      </c>
      <c r="AU27">
        <v>40</v>
      </c>
      <c r="AV27" s="27">
        <v>0.41237113402061853</v>
      </c>
      <c r="AW27" s="27">
        <v>0.41237113402061853</v>
      </c>
    </row>
    <row r="28" spans="3:53" x14ac:dyDescent="0.3">
      <c r="C28" t="s">
        <v>245</v>
      </c>
      <c r="D28" t="s">
        <v>680</v>
      </c>
      <c r="E28" t="s">
        <v>244</v>
      </c>
      <c r="F28" t="s">
        <v>246</v>
      </c>
      <c r="G28">
        <v>994823378</v>
      </c>
      <c r="H28" t="s">
        <v>466</v>
      </c>
      <c r="I28" s="5">
        <v>1</v>
      </c>
      <c r="AS28" t="s">
        <v>678</v>
      </c>
      <c r="AT28" t="s">
        <v>752</v>
      </c>
      <c r="AU28">
        <v>1</v>
      </c>
      <c r="AV28" s="27">
        <v>0.1111111111111111</v>
      </c>
      <c r="AW28" s="27">
        <v>1.0309278350515464E-2</v>
      </c>
    </row>
    <row r="29" spans="3:53" x14ac:dyDescent="0.3">
      <c r="C29" t="s">
        <v>252</v>
      </c>
      <c r="D29" t="s">
        <v>715</v>
      </c>
      <c r="E29" t="s">
        <v>251</v>
      </c>
      <c r="F29" t="s">
        <v>253</v>
      </c>
      <c r="G29">
        <v>996679751</v>
      </c>
      <c r="H29" t="s">
        <v>752</v>
      </c>
      <c r="I29" s="5">
        <v>0</v>
      </c>
      <c r="AT29" t="s">
        <v>751</v>
      </c>
      <c r="AU29">
        <v>4</v>
      </c>
      <c r="AV29" s="27">
        <v>0.44444444444444442</v>
      </c>
      <c r="AW29" s="27">
        <v>4.1237113402061855E-2</v>
      </c>
    </row>
    <row r="30" spans="3:53" x14ac:dyDescent="0.3">
      <c r="C30" t="s">
        <v>430</v>
      </c>
      <c r="D30" t="s">
        <v>680</v>
      </c>
      <c r="E30" t="s">
        <v>792</v>
      </c>
      <c r="F30" t="s">
        <v>431</v>
      </c>
      <c r="G30">
        <v>999120192</v>
      </c>
      <c r="H30" t="s">
        <v>751</v>
      </c>
      <c r="I30" s="5">
        <v>0.17241379310344829</v>
      </c>
      <c r="AT30" t="s">
        <v>466</v>
      </c>
      <c r="AU30">
        <v>4</v>
      </c>
      <c r="AV30" s="27">
        <v>0.44444444444444442</v>
      </c>
      <c r="AW30" s="27">
        <v>4.1237113402061855E-2</v>
      </c>
    </row>
    <row r="31" spans="3:53" x14ac:dyDescent="0.3">
      <c r="C31" t="s">
        <v>197</v>
      </c>
      <c r="D31" t="s">
        <v>680</v>
      </c>
      <c r="E31" t="s">
        <v>196</v>
      </c>
      <c r="F31" t="s">
        <v>198</v>
      </c>
      <c r="G31">
        <v>998923307</v>
      </c>
      <c r="H31" t="s">
        <v>752</v>
      </c>
      <c r="I31" s="5">
        <v>0</v>
      </c>
      <c r="AS31" t="s">
        <v>793</v>
      </c>
      <c r="AU31">
        <v>9</v>
      </c>
      <c r="AV31" s="27">
        <v>9.2783505154639179E-2</v>
      </c>
      <c r="AW31" s="27">
        <v>9.2783505154639179E-2</v>
      </c>
    </row>
    <row r="32" spans="3:53" x14ac:dyDescent="0.3">
      <c r="C32" t="s">
        <v>203</v>
      </c>
      <c r="D32" t="s">
        <v>675</v>
      </c>
      <c r="E32" t="s">
        <v>202</v>
      </c>
      <c r="F32" t="s">
        <v>204</v>
      </c>
      <c r="G32">
        <v>961750190</v>
      </c>
      <c r="H32" t="s">
        <v>751</v>
      </c>
      <c r="I32" s="5">
        <v>3.4482758620689655E-2</v>
      </c>
      <c r="AS32" t="s">
        <v>760</v>
      </c>
      <c r="AU32">
        <v>97</v>
      </c>
      <c r="AV32" s="27">
        <v>1</v>
      </c>
      <c r="AW32" s="27">
        <v>1</v>
      </c>
    </row>
    <row r="33" spans="3:9" x14ac:dyDescent="0.3">
      <c r="C33" t="s">
        <v>278</v>
      </c>
      <c r="D33" t="s">
        <v>675</v>
      </c>
      <c r="E33" t="s">
        <v>277</v>
      </c>
      <c r="F33" t="s">
        <v>279</v>
      </c>
      <c r="G33">
        <v>984511767</v>
      </c>
      <c r="H33" t="s">
        <v>466</v>
      </c>
      <c r="I33" s="5">
        <v>1</v>
      </c>
    </row>
    <row r="34" spans="3:9" x14ac:dyDescent="0.3">
      <c r="C34" t="s">
        <v>379</v>
      </c>
      <c r="D34" t="s">
        <v>715</v>
      </c>
      <c r="E34" t="s">
        <v>378</v>
      </c>
      <c r="F34" t="s">
        <v>380</v>
      </c>
      <c r="G34">
        <v>985796980</v>
      </c>
      <c r="H34" t="s">
        <v>752</v>
      </c>
      <c r="I34" s="5">
        <v>0</v>
      </c>
    </row>
    <row r="35" spans="3:9" x14ac:dyDescent="0.3">
      <c r="C35" t="s">
        <v>376</v>
      </c>
      <c r="D35" t="s">
        <v>680</v>
      </c>
      <c r="E35" t="s">
        <v>375</v>
      </c>
      <c r="F35" t="s">
        <v>377</v>
      </c>
      <c r="G35">
        <v>981700769</v>
      </c>
      <c r="H35" t="s">
        <v>466</v>
      </c>
      <c r="I35" s="5">
        <v>1</v>
      </c>
    </row>
    <row r="36" spans="3:9" x14ac:dyDescent="0.3">
      <c r="C36" t="s">
        <v>469</v>
      </c>
      <c r="D36" t="s">
        <v>715</v>
      </c>
      <c r="E36" t="s">
        <v>526</v>
      </c>
      <c r="F36" t="s">
        <v>470</v>
      </c>
      <c r="G36">
        <v>982643834</v>
      </c>
      <c r="H36" t="s">
        <v>751</v>
      </c>
      <c r="I36" s="5">
        <v>0.10344827586206896</v>
      </c>
    </row>
    <row r="37" spans="3:9" x14ac:dyDescent="0.3">
      <c r="C37" t="s">
        <v>330</v>
      </c>
      <c r="D37" t="s">
        <v>680</v>
      </c>
      <c r="E37" t="s">
        <v>329</v>
      </c>
      <c r="F37" t="s">
        <v>331</v>
      </c>
      <c r="G37">
        <v>2200279087</v>
      </c>
      <c r="H37" t="s">
        <v>466</v>
      </c>
      <c r="I37" s="5">
        <v>1</v>
      </c>
    </row>
    <row r="38" spans="3:9" x14ac:dyDescent="0.3">
      <c r="C38" t="s">
        <v>445</v>
      </c>
      <c r="D38" t="s">
        <v>715</v>
      </c>
      <c r="E38" t="s">
        <v>444</v>
      </c>
      <c r="F38" t="s">
        <v>446</v>
      </c>
      <c r="G38">
        <v>995035515</v>
      </c>
      <c r="H38" t="s">
        <v>752</v>
      </c>
      <c r="I38" s="5">
        <v>0</v>
      </c>
    </row>
    <row r="39" spans="3:9" x14ac:dyDescent="0.3">
      <c r="C39" t="s">
        <v>234</v>
      </c>
      <c r="D39" t="s">
        <v>680</v>
      </c>
      <c r="E39" t="s">
        <v>233</v>
      </c>
      <c r="F39" t="s">
        <v>235</v>
      </c>
      <c r="G39">
        <v>979520660</v>
      </c>
      <c r="H39" t="s">
        <v>466</v>
      </c>
      <c r="I39" s="5">
        <v>1</v>
      </c>
    </row>
    <row r="40" spans="3:9" x14ac:dyDescent="0.3">
      <c r="C40" t="s">
        <v>314</v>
      </c>
      <c r="D40" t="s">
        <v>675</v>
      </c>
      <c r="E40" t="s">
        <v>313</v>
      </c>
      <c r="F40" t="s">
        <v>315</v>
      </c>
      <c r="G40">
        <v>985748423</v>
      </c>
      <c r="H40" t="s">
        <v>466</v>
      </c>
      <c r="I40" s="5">
        <v>1</v>
      </c>
    </row>
    <row r="41" spans="3:9" x14ac:dyDescent="0.3">
      <c r="C41" t="s">
        <v>290</v>
      </c>
      <c r="D41" t="s">
        <v>675</v>
      </c>
      <c r="E41" t="s">
        <v>289</v>
      </c>
      <c r="F41" t="s">
        <v>291</v>
      </c>
      <c r="G41">
        <v>989071183</v>
      </c>
      <c r="H41" t="s">
        <v>466</v>
      </c>
      <c r="I41" s="5">
        <v>1</v>
      </c>
    </row>
    <row r="42" spans="3:9" x14ac:dyDescent="0.3">
      <c r="C42" t="s">
        <v>395</v>
      </c>
      <c r="D42" t="s">
        <v>680</v>
      </c>
      <c r="E42" t="s">
        <v>394</v>
      </c>
      <c r="F42" t="s">
        <v>396</v>
      </c>
      <c r="G42">
        <v>983697288</v>
      </c>
      <c r="H42" t="s">
        <v>751</v>
      </c>
      <c r="I42" s="5">
        <v>6.8965517241379309E-2</v>
      </c>
    </row>
    <row r="43" spans="3:9" x14ac:dyDescent="0.3">
      <c r="C43" t="s">
        <v>293</v>
      </c>
      <c r="D43" t="s">
        <v>675</v>
      </c>
      <c r="E43" t="s">
        <v>292</v>
      </c>
      <c r="F43" t="s">
        <v>294</v>
      </c>
      <c r="G43">
        <v>991549273</v>
      </c>
      <c r="H43" t="s">
        <v>466</v>
      </c>
      <c r="I43" s="5">
        <v>1</v>
      </c>
    </row>
    <row r="44" spans="3:9" x14ac:dyDescent="0.3">
      <c r="C44" t="s">
        <v>287</v>
      </c>
      <c r="D44" t="s">
        <v>680</v>
      </c>
      <c r="E44" t="s">
        <v>286</v>
      </c>
      <c r="F44" t="s">
        <v>288</v>
      </c>
      <c r="G44">
        <v>985464069</v>
      </c>
      <c r="H44" t="s">
        <v>466</v>
      </c>
      <c r="I44" s="5">
        <v>1</v>
      </c>
    </row>
    <row r="45" spans="3:9" x14ac:dyDescent="0.3">
      <c r="C45" t="s">
        <v>296</v>
      </c>
      <c r="D45" t="s">
        <v>675</v>
      </c>
      <c r="E45" t="s">
        <v>295</v>
      </c>
      <c r="F45" t="s">
        <v>297</v>
      </c>
      <c r="G45">
        <v>963225452</v>
      </c>
      <c r="H45" t="s">
        <v>466</v>
      </c>
      <c r="I45" s="5">
        <v>1</v>
      </c>
    </row>
    <row r="46" spans="3:9" x14ac:dyDescent="0.3">
      <c r="C46" t="s">
        <v>345</v>
      </c>
      <c r="D46" t="s">
        <v>680</v>
      </c>
      <c r="E46" t="s">
        <v>344</v>
      </c>
      <c r="F46" t="s">
        <v>346</v>
      </c>
      <c r="G46">
        <v>988414957</v>
      </c>
      <c r="H46" t="s">
        <v>466</v>
      </c>
      <c r="I46" s="5">
        <v>1</v>
      </c>
    </row>
    <row r="47" spans="3:9" x14ac:dyDescent="0.3">
      <c r="C47" t="s">
        <v>305</v>
      </c>
      <c r="D47" t="s">
        <v>715</v>
      </c>
      <c r="E47" t="s">
        <v>304</v>
      </c>
      <c r="F47" t="s">
        <v>306</v>
      </c>
      <c r="G47">
        <v>982149638</v>
      </c>
      <c r="H47" t="s">
        <v>752</v>
      </c>
      <c r="I47" s="5">
        <v>0</v>
      </c>
    </row>
    <row r="48" spans="3:9" x14ac:dyDescent="0.3">
      <c r="C48" t="s">
        <v>404</v>
      </c>
      <c r="D48" t="s">
        <v>680</v>
      </c>
      <c r="E48" t="s">
        <v>403</v>
      </c>
      <c r="F48" t="s">
        <v>405</v>
      </c>
      <c r="G48">
        <v>939163890</v>
      </c>
      <c r="H48" t="s">
        <v>466</v>
      </c>
      <c r="I48" s="5">
        <v>1</v>
      </c>
    </row>
    <row r="49" spans="3:9" x14ac:dyDescent="0.3">
      <c r="C49" t="s">
        <v>442</v>
      </c>
      <c r="D49" t="s">
        <v>675</v>
      </c>
      <c r="E49" t="s">
        <v>441</v>
      </c>
      <c r="F49" t="s">
        <v>443</v>
      </c>
      <c r="G49">
        <v>939114785</v>
      </c>
      <c r="H49" t="s">
        <v>751</v>
      </c>
      <c r="I49" s="5">
        <v>0.68965517241379315</v>
      </c>
    </row>
    <row r="50" spans="3:9" x14ac:dyDescent="0.3">
      <c r="C50" t="s">
        <v>258</v>
      </c>
      <c r="D50" t="s">
        <v>680</v>
      </c>
      <c r="E50" t="s">
        <v>257</v>
      </c>
      <c r="F50" t="s">
        <v>259</v>
      </c>
      <c r="G50">
        <v>939003414</v>
      </c>
      <c r="H50" t="s">
        <v>751</v>
      </c>
      <c r="I50" s="5">
        <v>0.27586206896551724</v>
      </c>
    </row>
    <row r="51" spans="3:9" x14ac:dyDescent="0.3">
      <c r="C51" t="s">
        <v>391</v>
      </c>
      <c r="D51" t="s">
        <v>680</v>
      </c>
      <c r="E51" t="s">
        <v>390</v>
      </c>
      <c r="F51" t="s">
        <v>392</v>
      </c>
      <c r="G51">
        <v>959669001</v>
      </c>
      <c r="H51" t="s">
        <v>751</v>
      </c>
      <c r="I51" s="5">
        <v>6.8965517241379309E-2</v>
      </c>
    </row>
    <row r="52" spans="3:9" x14ac:dyDescent="0.3">
      <c r="D52" t="s">
        <v>675</v>
      </c>
      <c r="E52" t="s">
        <v>393</v>
      </c>
      <c r="F52" t="s">
        <v>392</v>
      </c>
      <c r="G52">
        <v>959669013</v>
      </c>
      <c r="H52" t="s">
        <v>466</v>
      </c>
      <c r="I52" s="5">
        <v>1</v>
      </c>
    </row>
    <row r="53" spans="3:9" x14ac:dyDescent="0.3">
      <c r="C53" t="s">
        <v>401</v>
      </c>
      <c r="D53" t="s">
        <v>675</v>
      </c>
      <c r="E53" t="s">
        <v>400</v>
      </c>
      <c r="F53" t="s">
        <v>402</v>
      </c>
      <c r="G53">
        <v>985255320</v>
      </c>
      <c r="H53" t="s">
        <v>752</v>
      </c>
      <c r="I53" s="5">
        <v>0</v>
      </c>
    </row>
    <row r="54" spans="3:9" x14ac:dyDescent="0.3">
      <c r="C54" t="s">
        <v>284</v>
      </c>
      <c r="D54" t="s">
        <v>675</v>
      </c>
      <c r="E54" t="s">
        <v>283</v>
      </c>
      <c r="F54" t="s">
        <v>285</v>
      </c>
      <c r="G54">
        <v>988276906</v>
      </c>
      <c r="H54" t="s">
        <v>466</v>
      </c>
      <c r="I54" s="5">
        <v>1</v>
      </c>
    </row>
    <row r="55" spans="3:9" x14ac:dyDescent="0.3">
      <c r="C55" t="s">
        <v>354</v>
      </c>
      <c r="D55" t="s">
        <v>675</v>
      </c>
      <c r="E55" t="s">
        <v>353</v>
      </c>
      <c r="F55" t="s">
        <v>355</v>
      </c>
      <c r="G55">
        <v>960778377</v>
      </c>
      <c r="H55" t="s">
        <v>466</v>
      </c>
      <c r="I55" s="5">
        <v>1</v>
      </c>
    </row>
    <row r="56" spans="3:9" x14ac:dyDescent="0.3">
      <c r="C56" t="s">
        <v>351</v>
      </c>
      <c r="D56" t="s">
        <v>680</v>
      </c>
      <c r="E56" t="s">
        <v>350</v>
      </c>
      <c r="F56" t="s">
        <v>352</v>
      </c>
      <c r="G56">
        <v>999419583</v>
      </c>
      <c r="H56" t="s">
        <v>466</v>
      </c>
      <c r="I56" s="5">
        <v>1</v>
      </c>
    </row>
    <row r="57" spans="3:9" x14ac:dyDescent="0.3">
      <c r="C57" t="s">
        <v>413</v>
      </c>
      <c r="D57" t="s">
        <v>675</v>
      </c>
      <c r="E57" t="s">
        <v>412</v>
      </c>
      <c r="F57" t="s">
        <v>414</v>
      </c>
      <c r="G57">
        <v>999527725</v>
      </c>
      <c r="H57" t="s">
        <v>466</v>
      </c>
      <c r="I57" s="5">
        <v>1</v>
      </c>
    </row>
    <row r="58" spans="3:9" x14ac:dyDescent="0.3">
      <c r="C58" t="s">
        <v>311</v>
      </c>
      <c r="D58" t="s">
        <v>715</v>
      </c>
      <c r="E58" t="s">
        <v>310</v>
      </c>
      <c r="F58" t="s">
        <v>312</v>
      </c>
      <c r="G58">
        <v>991868316</v>
      </c>
      <c r="H58" t="s">
        <v>752</v>
      </c>
      <c r="I58" s="5">
        <v>0</v>
      </c>
    </row>
    <row r="59" spans="3:9" x14ac:dyDescent="0.3">
      <c r="C59" t="s">
        <v>348</v>
      </c>
      <c r="D59" t="s">
        <v>680</v>
      </c>
      <c r="E59" t="s">
        <v>347</v>
      </c>
      <c r="F59" t="s">
        <v>349</v>
      </c>
      <c r="G59">
        <v>989932407</v>
      </c>
      <c r="H59" t="s">
        <v>466</v>
      </c>
      <c r="I59" s="5">
        <v>1</v>
      </c>
    </row>
    <row r="60" spans="3:9" x14ac:dyDescent="0.3">
      <c r="C60" t="s">
        <v>366</v>
      </c>
      <c r="D60" t="s">
        <v>680</v>
      </c>
      <c r="E60" t="s">
        <v>365</v>
      </c>
      <c r="F60" t="s">
        <v>367</v>
      </c>
      <c r="G60">
        <v>990132397</v>
      </c>
      <c r="H60" t="s">
        <v>751</v>
      </c>
      <c r="I60" s="5">
        <v>6.8965517241379309E-2</v>
      </c>
    </row>
    <row r="61" spans="3:9" x14ac:dyDescent="0.3">
      <c r="C61" t="s">
        <v>237</v>
      </c>
      <c r="D61" t="s">
        <v>680</v>
      </c>
      <c r="E61" t="s">
        <v>236</v>
      </c>
      <c r="F61" t="s">
        <v>238</v>
      </c>
      <c r="G61">
        <v>981087690</v>
      </c>
      <c r="H61" t="s">
        <v>466</v>
      </c>
      <c r="I61" s="5">
        <v>1</v>
      </c>
    </row>
    <row r="62" spans="3:9" x14ac:dyDescent="0.3">
      <c r="C62" t="s">
        <v>322</v>
      </c>
      <c r="D62" t="s">
        <v>675</v>
      </c>
      <c r="E62" t="s">
        <v>794</v>
      </c>
      <c r="F62" t="s">
        <v>323</v>
      </c>
      <c r="G62">
        <v>939812478</v>
      </c>
      <c r="H62" t="s">
        <v>466</v>
      </c>
      <c r="I62" s="5">
        <v>1</v>
      </c>
    </row>
    <row r="63" spans="3:9" x14ac:dyDescent="0.3">
      <c r="C63" t="s">
        <v>428</v>
      </c>
      <c r="D63" t="s">
        <v>715</v>
      </c>
      <c r="E63" t="s">
        <v>427</v>
      </c>
      <c r="F63" t="s">
        <v>429</v>
      </c>
      <c r="G63">
        <v>996466150</v>
      </c>
      <c r="H63" t="s">
        <v>752</v>
      </c>
      <c r="I63" s="5">
        <v>0</v>
      </c>
    </row>
    <row r="64" spans="3:9" x14ac:dyDescent="0.3">
      <c r="C64" t="s">
        <v>333</v>
      </c>
      <c r="D64" t="s">
        <v>715</v>
      </c>
      <c r="E64" t="s">
        <v>332</v>
      </c>
      <c r="F64" t="s">
        <v>334</v>
      </c>
      <c r="G64">
        <v>981023401</v>
      </c>
      <c r="H64" t="s">
        <v>752</v>
      </c>
      <c r="I64" s="5">
        <v>0</v>
      </c>
    </row>
    <row r="65" spans="3:9" x14ac:dyDescent="0.3">
      <c r="C65" t="s">
        <v>225</v>
      </c>
      <c r="D65" t="s">
        <v>715</v>
      </c>
      <c r="E65" t="s">
        <v>795</v>
      </c>
      <c r="F65" t="s">
        <v>226</v>
      </c>
      <c r="G65">
        <v>988194369</v>
      </c>
      <c r="H65" t="s">
        <v>752</v>
      </c>
      <c r="I65" s="5">
        <v>0</v>
      </c>
    </row>
    <row r="66" spans="3:9" x14ac:dyDescent="0.3">
      <c r="C66" t="s">
        <v>436</v>
      </c>
      <c r="D66" t="s">
        <v>715</v>
      </c>
      <c r="E66" t="s">
        <v>435</v>
      </c>
      <c r="F66" t="s">
        <v>437</v>
      </c>
      <c r="G66">
        <v>982605067</v>
      </c>
      <c r="H66" t="s">
        <v>752</v>
      </c>
      <c r="I66" s="5">
        <v>0</v>
      </c>
    </row>
    <row r="67" spans="3:9" x14ac:dyDescent="0.3">
      <c r="C67" t="s">
        <v>240</v>
      </c>
      <c r="D67" t="s">
        <v>715</v>
      </c>
      <c r="E67" t="s">
        <v>239</v>
      </c>
      <c r="F67" t="s">
        <v>241</v>
      </c>
      <c r="G67">
        <v>989493075</v>
      </c>
      <c r="H67" t="s">
        <v>752</v>
      </c>
      <c r="I67" s="5">
        <v>0</v>
      </c>
    </row>
    <row r="68" spans="3:9" x14ac:dyDescent="0.3">
      <c r="C68" t="s">
        <v>176</v>
      </c>
      <c r="D68" t="s">
        <v>715</v>
      </c>
      <c r="E68" t="s">
        <v>175</v>
      </c>
      <c r="F68" t="s">
        <v>177</v>
      </c>
      <c r="G68">
        <v>995395142</v>
      </c>
      <c r="H68" t="s">
        <v>752</v>
      </c>
      <c r="I68" s="5">
        <v>0</v>
      </c>
    </row>
    <row r="69" spans="3:9" x14ac:dyDescent="0.3">
      <c r="C69" t="s">
        <v>214</v>
      </c>
      <c r="D69" t="s">
        <v>715</v>
      </c>
      <c r="E69" t="s">
        <v>213</v>
      </c>
      <c r="F69" t="s">
        <v>215</v>
      </c>
      <c r="G69">
        <v>961135100</v>
      </c>
      <c r="H69" t="s">
        <v>752</v>
      </c>
      <c r="I69" s="5">
        <v>0</v>
      </c>
    </row>
    <row r="70" spans="3:9" x14ac:dyDescent="0.3">
      <c r="C70" t="s">
        <v>368</v>
      </c>
      <c r="D70" t="s">
        <v>680</v>
      </c>
      <c r="E70" t="s">
        <v>796</v>
      </c>
      <c r="F70" t="s">
        <v>369</v>
      </c>
      <c r="G70">
        <v>981449706</v>
      </c>
      <c r="H70" t="s">
        <v>466</v>
      </c>
      <c r="I70" s="5">
        <v>1</v>
      </c>
    </row>
    <row r="71" spans="3:9" x14ac:dyDescent="0.3">
      <c r="C71" t="s">
        <v>248</v>
      </c>
      <c r="D71" t="s">
        <v>675</v>
      </c>
      <c r="E71" t="s">
        <v>247</v>
      </c>
      <c r="F71" t="s">
        <v>249</v>
      </c>
      <c r="G71">
        <v>959165461</v>
      </c>
      <c r="H71" t="s">
        <v>466</v>
      </c>
      <c r="I71" s="5">
        <v>1</v>
      </c>
    </row>
    <row r="72" spans="3:9" x14ac:dyDescent="0.3">
      <c r="C72" t="s">
        <v>433</v>
      </c>
      <c r="D72" t="s">
        <v>715</v>
      </c>
      <c r="E72" t="s">
        <v>432</v>
      </c>
      <c r="F72" t="s">
        <v>434</v>
      </c>
      <c r="G72">
        <v>988844259</v>
      </c>
      <c r="H72" t="s">
        <v>752</v>
      </c>
      <c r="I72" s="5">
        <v>0</v>
      </c>
    </row>
    <row r="73" spans="3:9" x14ac:dyDescent="0.3">
      <c r="C73" t="s">
        <v>410</v>
      </c>
      <c r="D73" t="s">
        <v>715</v>
      </c>
      <c r="E73" t="s">
        <v>409</v>
      </c>
      <c r="F73" t="s">
        <v>411</v>
      </c>
      <c r="G73">
        <v>980242740</v>
      </c>
      <c r="H73" t="s">
        <v>752</v>
      </c>
      <c r="I73" s="5">
        <v>0</v>
      </c>
    </row>
    <row r="74" spans="3:9" x14ac:dyDescent="0.3">
      <c r="C74" t="s">
        <v>398</v>
      </c>
      <c r="D74" t="s">
        <v>715</v>
      </c>
      <c r="E74" t="s">
        <v>397</v>
      </c>
      <c r="F74" t="s">
        <v>399</v>
      </c>
      <c r="G74">
        <v>997162626</v>
      </c>
      <c r="H74" t="s">
        <v>752</v>
      </c>
      <c r="I74" s="5">
        <v>0</v>
      </c>
    </row>
    <row r="75" spans="3:9" x14ac:dyDescent="0.3">
      <c r="C75" t="s">
        <v>194</v>
      </c>
      <c r="D75" t="s">
        <v>715</v>
      </c>
      <c r="E75" t="s">
        <v>193</v>
      </c>
      <c r="F75" t="s">
        <v>195</v>
      </c>
      <c r="G75">
        <v>968083456</v>
      </c>
      <c r="H75" t="s">
        <v>752</v>
      </c>
      <c r="I75" s="5">
        <v>0</v>
      </c>
    </row>
    <row r="76" spans="3:9" x14ac:dyDescent="0.3">
      <c r="C76" t="s">
        <v>317</v>
      </c>
      <c r="D76" t="s">
        <v>680</v>
      </c>
      <c r="E76" t="s">
        <v>316</v>
      </c>
      <c r="F76" t="s">
        <v>318</v>
      </c>
      <c r="G76">
        <v>991853990</v>
      </c>
      <c r="H76" t="s">
        <v>466</v>
      </c>
      <c r="I76" s="5">
        <v>1</v>
      </c>
    </row>
    <row r="77" spans="3:9" x14ac:dyDescent="0.3">
      <c r="C77" t="s">
        <v>308</v>
      </c>
      <c r="D77" t="s">
        <v>715</v>
      </c>
      <c r="E77" t="s">
        <v>307</v>
      </c>
      <c r="F77" t="s">
        <v>309</v>
      </c>
      <c r="G77">
        <v>986549633</v>
      </c>
      <c r="H77" t="s">
        <v>752</v>
      </c>
      <c r="I77" s="5">
        <v>0</v>
      </c>
    </row>
    <row r="78" spans="3:9" x14ac:dyDescent="0.3">
      <c r="C78" t="s">
        <v>187</v>
      </c>
      <c r="D78" t="s">
        <v>680</v>
      </c>
      <c r="E78" t="s">
        <v>186</v>
      </c>
      <c r="F78" t="s">
        <v>188</v>
      </c>
      <c r="G78">
        <v>958792254</v>
      </c>
      <c r="H78" t="s">
        <v>466</v>
      </c>
      <c r="I78" s="5">
        <v>1</v>
      </c>
    </row>
    <row r="79" spans="3:9" x14ac:dyDescent="0.3">
      <c r="C79" t="s">
        <v>180</v>
      </c>
      <c r="D79" t="s">
        <v>680</v>
      </c>
      <c r="E79" t="s">
        <v>179</v>
      </c>
      <c r="F79" t="s">
        <v>181</v>
      </c>
      <c r="G79">
        <v>992974171</v>
      </c>
      <c r="H79" t="s">
        <v>466</v>
      </c>
      <c r="I79" s="5">
        <v>1</v>
      </c>
    </row>
    <row r="80" spans="3:9" x14ac:dyDescent="0.3">
      <c r="C80" t="s">
        <v>211</v>
      </c>
      <c r="D80" t="s">
        <v>715</v>
      </c>
      <c r="E80" t="s">
        <v>797</v>
      </c>
      <c r="F80" t="s">
        <v>212</v>
      </c>
      <c r="G80">
        <v>959448795</v>
      </c>
      <c r="H80" t="s">
        <v>752</v>
      </c>
      <c r="I80" s="5">
        <v>0</v>
      </c>
    </row>
    <row r="81" spans="3:9" x14ac:dyDescent="0.3">
      <c r="C81" t="s">
        <v>273</v>
      </c>
      <c r="D81" t="s">
        <v>715</v>
      </c>
      <c r="E81" t="s">
        <v>272</v>
      </c>
      <c r="F81" t="s">
        <v>274</v>
      </c>
      <c r="G81">
        <v>988163015</v>
      </c>
      <c r="H81" t="s">
        <v>752</v>
      </c>
      <c r="I81" s="5">
        <v>0</v>
      </c>
    </row>
    <row r="82" spans="3:9" x14ac:dyDescent="0.3">
      <c r="C82" t="s">
        <v>336</v>
      </c>
      <c r="D82" t="s">
        <v>715</v>
      </c>
      <c r="E82" t="s">
        <v>335</v>
      </c>
      <c r="F82" t="s">
        <v>337</v>
      </c>
      <c r="G82">
        <v>980239275</v>
      </c>
      <c r="H82" t="s">
        <v>752</v>
      </c>
      <c r="I82" s="5">
        <v>0</v>
      </c>
    </row>
    <row r="83" spans="3:9" x14ac:dyDescent="0.3">
      <c r="C83" t="s">
        <v>339</v>
      </c>
      <c r="D83" t="s">
        <v>680</v>
      </c>
      <c r="E83" t="s">
        <v>338</v>
      </c>
      <c r="F83" t="s">
        <v>340</v>
      </c>
      <c r="G83">
        <v>986429641</v>
      </c>
      <c r="H83" t="s">
        <v>466</v>
      </c>
      <c r="I83" s="5">
        <v>1</v>
      </c>
    </row>
    <row r="84" spans="3:9" x14ac:dyDescent="0.3">
      <c r="C84" t="s">
        <v>451</v>
      </c>
      <c r="D84" t="s">
        <v>680</v>
      </c>
      <c r="E84" t="s">
        <v>450</v>
      </c>
      <c r="F84" t="s">
        <v>452</v>
      </c>
      <c r="G84">
        <v>961437336</v>
      </c>
      <c r="H84" t="s">
        <v>466</v>
      </c>
      <c r="I84" s="5">
        <v>1</v>
      </c>
    </row>
    <row r="85" spans="3:9" x14ac:dyDescent="0.3">
      <c r="C85" t="s">
        <v>357</v>
      </c>
      <c r="D85" t="s">
        <v>680</v>
      </c>
      <c r="E85" t="s">
        <v>356</v>
      </c>
      <c r="F85" t="s">
        <v>358</v>
      </c>
      <c r="G85">
        <v>995943866</v>
      </c>
      <c r="H85" t="s">
        <v>751</v>
      </c>
      <c r="I85" s="5">
        <v>0.17241379310344829</v>
      </c>
    </row>
    <row r="86" spans="3:9" x14ac:dyDescent="0.3">
      <c r="C86" t="s">
        <v>200</v>
      </c>
      <c r="D86" t="s">
        <v>680</v>
      </c>
      <c r="E86" t="s">
        <v>199</v>
      </c>
      <c r="F86" t="s">
        <v>201</v>
      </c>
      <c r="G86">
        <v>989481376</v>
      </c>
      <c r="H86" t="s">
        <v>751</v>
      </c>
      <c r="I86" s="5">
        <v>0.2413793103448276</v>
      </c>
    </row>
    <row r="87" spans="3:9" x14ac:dyDescent="0.3">
      <c r="C87" t="s">
        <v>172</v>
      </c>
      <c r="D87" t="s">
        <v>675</v>
      </c>
      <c r="E87" t="s">
        <v>171</v>
      </c>
      <c r="F87" t="s">
        <v>173</v>
      </c>
      <c r="G87">
        <v>979307507</v>
      </c>
      <c r="H87" t="s">
        <v>466</v>
      </c>
      <c r="I87" s="5">
        <v>1</v>
      </c>
    </row>
    <row r="88" spans="3:9" x14ac:dyDescent="0.3">
      <c r="C88" t="s">
        <v>324</v>
      </c>
      <c r="D88" t="s">
        <v>680</v>
      </c>
      <c r="E88" t="s">
        <v>798</v>
      </c>
      <c r="F88" t="s">
        <v>325</v>
      </c>
      <c r="G88">
        <v>981310310</v>
      </c>
      <c r="H88" t="s">
        <v>466</v>
      </c>
      <c r="I88" s="5">
        <v>1</v>
      </c>
    </row>
    <row r="89" spans="3:9" x14ac:dyDescent="0.3">
      <c r="C89" t="s">
        <v>217</v>
      </c>
      <c r="D89" t="s">
        <v>715</v>
      </c>
      <c r="E89" t="s">
        <v>216</v>
      </c>
      <c r="F89" t="s">
        <v>218</v>
      </c>
      <c r="G89">
        <v>997225607</v>
      </c>
      <c r="H89" t="s">
        <v>752</v>
      </c>
      <c r="I89" s="5">
        <v>0</v>
      </c>
    </row>
    <row r="90" spans="3:9" x14ac:dyDescent="0.3">
      <c r="C90" t="s">
        <v>228</v>
      </c>
      <c r="D90" t="s">
        <v>715</v>
      </c>
      <c r="E90" t="s">
        <v>227</v>
      </c>
      <c r="F90" t="s">
        <v>229</v>
      </c>
      <c r="G90">
        <v>997134825</v>
      </c>
      <c r="H90" t="s">
        <v>752</v>
      </c>
      <c r="I90" s="5">
        <v>0</v>
      </c>
    </row>
    <row r="91" spans="3:9" x14ac:dyDescent="0.3">
      <c r="C91" t="s">
        <v>242</v>
      </c>
      <c r="D91" t="s">
        <v>715</v>
      </c>
      <c r="E91" t="s">
        <v>799</v>
      </c>
      <c r="F91" t="s">
        <v>243</v>
      </c>
      <c r="G91">
        <v>982739894</v>
      </c>
      <c r="H91" t="s">
        <v>752</v>
      </c>
      <c r="I91" s="5">
        <v>0</v>
      </c>
    </row>
    <row r="92" spans="3:9" x14ac:dyDescent="0.3">
      <c r="C92" t="s">
        <v>422</v>
      </c>
      <c r="D92" t="s">
        <v>680</v>
      </c>
      <c r="E92" t="s">
        <v>800</v>
      </c>
      <c r="F92" t="s">
        <v>423</v>
      </c>
      <c r="G92">
        <v>987993946</v>
      </c>
      <c r="H92" t="s">
        <v>751</v>
      </c>
      <c r="I92" s="5">
        <v>6.8965517241379309E-2</v>
      </c>
    </row>
    <row r="93" spans="3:9" x14ac:dyDescent="0.3">
      <c r="C93" t="s">
        <v>275</v>
      </c>
      <c r="D93" t="s">
        <v>715</v>
      </c>
      <c r="E93" t="s">
        <v>801</v>
      </c>
      <c r="F93" t="s">
        <v>276</v>
      </c>
      <c r="G93">
        <v>959752244</v>
      </c>
      <c r="H93" t="s">
        <v>752</v>
      </c>
      <c r="I93" s="5">
        <v>0</v>
      </c>
    </row>
    <row r="94" spans="3:9" x14ac:dyDescent="0.3">
      <c r="C94" t="s">
        <v>267</v>
      </c>
      <c r="D94" t="s">
        <v>715</v>
      </c>
      <c r="E94" t="s">
        <v>266</v>
      </c>
      <c r="F94" t="s">
        <v>268</v>
      </c>
      <c r="G94">
        <v>999752608</v>
      </c>
      <c r="H94" t="s">
        <v>752</v>
      </c>
      <c r="I94" s="5">
        <v>0</v>
      </c>
    </row>
    <row r="95" spans="3:9" x14ac:dyDescent="0.3">
      <c r="C95" t="s">
        <v>407</v>
      </c>
      <c r="D95" t="s">
        <v>715</v>
      </c>
      <c r="E95" t="s">
        <v>406</v>
      </c>
      <c r="F95" t="s">
        <v>408</v>
      </c>
      <c r="G95">
        <v>983094892</v>
      </c>
      <c r="H95" t="s">
        <v>752</v>
      </c>
      <c r="I95" s="5">
        <v>0</v>
      </c>
    </row>
    <row r="96" spans="3:9" x14ac:dyDescent="0.3">
      <c r="C96" t="s">
        <v>385</v>
      </c>
      <c r="D96" t="s">
        <v>715</v>
      </c>
      <c r="E96" t="s">
        <v>384</v>
      </c>
      <c r="F96" t="s">
        <v>386</v>
      </c>
      <c r="G96">
        <v>980942444</v>
      </c>
      <c r="H96" t="s">
        <v>752</v>
      </c>
      <c r="I96" s="5">
        <v>0</v>
      </c>
    </row>
    <row r="97" spans="3:9" x14ac:dyDescent="0.3">
      <c r="C97" t="s">
        <v>220</v>
      </c>
      <c r="D97" t="s">
        <v>675</v>
      </c>
      <c r="E97" t="s">
        <v>219</v>
      </c>
      <c r="F97" t="s">
        <v>221</v>
      </c>
      <c r="G97">
        <v>988695785</v>
      </c>
      <c r="H97" t="s">
        <v>751</v>
      </c>
      <c r="I97" s="5">
        <v>0.75862068965517238</v>
      </c>
    </row>
    <row r="98" spans="3:9" x14ac:dyDescent="0.3">
      <c r="C98" t="s">
        <v>255</v>
      </c>
      <c r="D98" t="s">
        <v>715</v>
      </c>
      <c r="E98" t="s">
        <v>254</v>
      </c>
      <c r="F98" t="s">
        <v>256</v>
      </c>
      <c r="G98">
        <v>981930137</v>
      </c>
      <c r="H98" t="s">
        <v>752</v>
      </c>
      <c r="I98" s="5">
        <v>0</v>
      </c>
    </row>
    <row r="99" spans="3:9" x14ac:dyDescent="0.3">
      <c r="C99" t="s">
        <v>373</v>
      </c>
      <c r="D99" t="s">
        <v>680</v>
      </c>
      <c r="E99" t="s">
        <v>802</v>
      </c>
      <c r="F99" t="s">
        <v>374</v>
      </c>
      <c r="G99">
        <v>991670830</v>
      </c>
      <c r="H99" t="s">
        <v>466</v>
      </c>
      <c r="I99" s="5">
        <v>1</v>
      </c>
    </row>
    <row r="100" spans="3:9" x14ac:dyDescent="0.3">
      <c r="C100" t="s">
        <v>191</v>
      </c>
      <c r="D100" t="s">
        <v>715</v>
      </c>
      <c r="E100" t="s">
        <v>190</v>
      </c>
      <c r="F100" t="s">
        <v>192</v>
      </c>
      <c r="G100">
        <v>999231230</v>
      </c>
      <c r="H100" t="s">
        <v>752</v>
      </c>
      <c r="I100" s="5">
        <v>0</v>
      </c>
    </row>
    <row r="101" spans="3:9" x14ac:dyDescent="0.3">
      <c r="C101" t="s">
        <v>382</v>
      </c>
      <c r="D101" t="s">
        <v>715</v>
      </c>
      <c r="E101" t="s">
        <v>381</v>
      </c>
      <c r="F101" t="s">
        <v>383</v>
      </c>
      <c r="G101">
        <v>980617553</v>
      </c>
      <c r="H101" t="s">
        <v>752</v>
      </c>
      <c r="I101" s="5">
        <v>0</v>
      </c>
    </row>
    <row r="102" spans="3:9" x14ac:dyDescent="0.3">
      <c r="C102" t="s">
        <v>388</v>
      </c>
      <c r="D102" t="s">
        <v>680</v>
      </c>
      <c r="E102" t="s">
        <v>387</v>
      </c>
      <c r="F102" t="s">
        <v>389</v>
      </c>
      <c r="G102">
        <v>959744097</v>
      </c>
      <c r="H102" t="s">
        <v>751</v>
      </c>
      <c r="I102" s="5">
        <v>0.13793103448275862</v>
      </c>
    </row>
    <row r="103" spans="3:9" x14ac:dyDescent="0.3">
      <c r="C103" t="s">
        <v>184</v>
      </c>
      <c r="D103" t="s">
        <v>680</v>
      </c>
      <c r="E103" t="s">
        <v>183</v>
      </c>
      <c r="F103" t="s">
        <v>185</v>
      </c>
      <c r="G103">
        <v>993388627</v>
      </c>
      <c r="H103" t="s">
        <v>466</v>
      </c>
      <c r="I103" s="5">
        <v>1</v>
      </c>
    </row>
  </sheetData>
  <pageMargins left="0.7" right="0.7" top="0.75" bottom="0.75" header="0.3" footer="0.3"/>
  <ignoredErrors>
    <ignoredError sqref="BB7:BB12 BD7:BD12" formula="1"/>
  </ignoredErrors>
  <drawing r:id="rId10"/>
  <extLst>
    <ext xmlns:x14="http://schemas.microsoft.com/office/spreadsheetml/2009/9/main" uri="{A8765BA9-456A-4dab-B4F3-ACF838C121DE}">
      <x14:slicerList>
        <x14:slicer r:id="rId11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AO32"/>
  <sheetViews>
    <sheetView showGridLines="0" workbookViewId="0">
      <pane xSplit="1" ySplit="6" topLeftCell="B7" activePane="bottomRight" state="frozen"/>
      <selection pane="topRight" activeCell="B1" sqref="B1"/>
      <selection pane="bottomLeft" activeCell="A7" sqref="A7"/>
      <selection pane="bottomRight" sqref="A1:XFD1048576"/>
    </sheetView>
  </sheetViews>
  <sheetFormatPr baseColWidth="10" defaultColWidth="11" defaultRowHeight="15.6" x14ac:dyDescent="0.3"/>
  <cols>
    <col min="1" max="1" width="27.296875" customWidth="1"/>
    <col min="3" max="3" width="17.59765625" customWidth="1"/>
    <col min="4" max="5" width="12.59765625" customWidth="1"/>
    <col min="7" max="7" width="15.59765625" customWidth="1"/>
    <col min="8" max="11" width="12.59765625" customWidth="1"/>
    <col min="13" max="13" width="18.59765625" customWidth="1"/>
    <col min="14" max="17" width="12.59765625" customWidth="1"/>
    <col min="19" max="19" width="23.59765625" customWidth="1"/>
    <col min="20" max="23" width="12.59765625" customWidth="1"/>
    <col min="25" max="25" width="17.59765625" customWidth="1"/>
    <col min="26" max="29" width="12.59765625" customWidth="1"/>
    <col min="31" max="31" width="39.59765625" customWidth="1"/>
    <col min="32" max="35" width="12.59765625" customWidth="1"/>
    <col min="37" max="37" width="40.59765625" customWidth="1"/>
    <col min="38" max="41" width="12.59765625" customWidth="1"/>
  </cols>
  <sheetData>
    <row r="1" spans="1:41" ht="23.4" x14ac:dyDescent="0.45">
      <c r="A1" s="36" t="s">
        <v>728</v>
      </c>
      <c r="C1" s="60" t="s">
        <v>803</v>
      </c>
      <c r="D1" s="60"/>
      <c r="E1" s="60"/>
      <c r="G1" s="8" t="s">
        <v>803</v>
      </c>
      <c r="M1" s="8" t="s">
        <v>803</v>
      </c>
      <c r="S1" s="8" t="s">
        <v>803</v>
      </c>
      <c r="Y1" s="8" t="s">
        <v>803</v>
      </c>
      <c r="AE1" s="8" t="s">
        <v>803</v>
      </c>
      <c r="AK1" s="8" t="s">
        <v>803</v>
      </c>
    </row>
    <row r="2" spans="1:41" ht="23.4" x14ac:dyDescent="0.45">
      <c r="A2" s="37" t="e">
        <f>#REF!</f>
        <v>#REF!</v>
      </c>
      <c r="C2" s="60"/>
      <c r="D2" s="60"/>
      <c r="E2" s="60"/>
      <c r="G2" s="7" t="s">
        <v>804</v>
      </c>
      <c r="M2" s="7" t="s">
        <v>805</v>
      </c>
      <c r="S2" s="7" t="s">
        <v>806</v>
      </c>
      <c r="Y2" s="7" t="s">
        <v>807</v>
      </c>
      <c r="AE2" s="7" t="s">
        <v>808</v>
      </c>
      <c r="AK2" s="7" t="s">
        <v>809</v>
      </c>
    </row>
    <row r="4" spans="1:41" x14ac:dyDescent="0.3">
      <c r="M4" s="4" t="s">
        <v>740</v>
      </c>
      <c r="N4" t="s" vm="4">
        <v>741</v>
      </c>
      <c r="S4" s="4" t="s">
        <v>740</v>
      </c>
      <c r="T4" t="s" vm="4">
        <v>741</v>
      </c>
      <c r="Y4" s="4" t="s">
        <v>740</v>
      </c>
      <c r="Z4" t="s" vm="4">
        <v>741</v>
      </c>
      <c r="AE4" s="4" t="s">
        <v>740</v>
      </c>
      <c r="AF4" t="s" vm="4">
        <v>741</v>
      </c>
      <c r="AK4" s="4" t="s">
        <v>740</v>
      </c>
      <c r="AL4" t="s" vm="4">
        <v>741</v>
      </c>
    </row>
    <row r="6" spans="1:41" x14ac:dyDescent="0.3">
      <c r="C6" s="4" t="s">
        <v>457</v>
      </c>
      <c r="D6" s="9" t="s">
        <v>743</v>
      </c>
      <c r="E6" s="9" t="s">
        <v>744</v>
      </c>
      <c r="G6" s="4" t="s">
        <v>740</v>
      </c>
      <c r="H6" s="4" t="s">
        <v>457</v>
      </c>
      <c r="I6" s="9" t="s">
        <v>743</v>
      </c>
      <c r="J6" s="9" t="s">
        <v>745</v>
      </c>
      <c r="K6" s="9" t="s">
        <v>746</v>
      </c>
      <c r="M6" s="4" t="s">
        <v>747</v>
      </c>
      <c r="N6" s="4" t="s">
        <v>457</v>
      </c>
      <c r="O6" s="9" t="s">
        <v>743</v>
      </c>
      <c r="P6" s="9" t="s">
        <v>745</v>
      </c>
      <c r="Q6" s="9" t="s">
        <v>746</v>
      </c>
      <c r="S6" s="4" t="s">
        <v>748</v>
      </c>
      <c r="T6" s="4" t="s">
        <v>457</v>
      </c>
      <c r="U6" s="9" t="s">
        <v>743</v>
      </c>
      <c r="V6" s="9" t="s">
        <v>745</v>
      </c>
      <c r="W6" s="9" t="s">
        <v>746</v>
      </c>
      <c r="Y6" s="4" t="s">
        <v>461</v>
      </c>
      <c r="Z6" s="4" t="s">
        <v>457</v>
      </c>
      <c r="AA6" s="9" t="s">
        <v>743</v>
      </c>
      <c r="AB6" s="9" t="s">
        <v>745</v>
      </c>
      <c r="AC6" s="9" t="s">
        <v>746</v>
      </c>
      <c r="AE6" s="4" t="s">
        <v>463</v>
      </c>
      <c r="AF6" s="4" t="s">
        <v>457</v>
      </c>
      <c r="AG6" s="9" t="s">
        <v>743</v>
      </c>
      <c r="AH6" s="9" t="s">
        <v>745</v>
      </c>
      <c r="AI6" s="9" t="s">
        <v>746</v>
      </c>
      <c r="AK6" s="4" t="s">
        <v>462</v>
      </c>
      <c r="AL6" s="4" t="s">
        <v>457</v>
      </c>
      <c r="AM6" s="9" t="s">
        <v>743</v>
      </c>
      <c r="AN6" s="9" t="s">
        <v>745</v>
      </c>
      <c r="AO6" s="9" t="s">
        <v>746</v>
      </c>
    </row>
    <row r="7" spans="1:41" x14ac:dyDescent="0.3">
      <c r="C7" t="s">
        <v>751</v>
      </c>
      <c r="D7">
        <v>10</v>
      </c>
      <c r="E7" s="27">
        <v>0.10309278350515463</v>
      </c>
      <c r="G7" t="s">
        <v>680</v>
      </c>
      <c r="H7" t="s">
        <v>751</v>
      </c>
      <c r="I7">
        <v>8</v>
      </c>
      <c r="J7" s="27">
        <v>0.22222222222222221</v>
      </c>
      <c r="K7" s="27">
        <v>8.247422680412371E-2</v>
      </c>
      <c r="L7" s="27"/>
      <c r="M7" t="s">
        <v>723</v>
      </c>
      <c r="N7" t="s">
        <v>751</v>
      </c>
      <c r="O7">
        <v>1</v>
      </c>
      <c r="P7" s="27">
        <v>4.1666666666666664E-2</v>
      </c>
      <c r="Q7" s="27">
        <v>1.0309278350515464E-2</v>
      </c>
      <c r="S7" t="s">
        <v>718</v>
      </c>
      <c r="T7" t="s">
        <v>751</v>
      </c>
      <c r="U7">
        <v>6</v>
      </c>
      <c r="V7" s="27">
        <v>0.15384615384615385</v>
      </c>
      <c r="W7" s="27">
        <v>6.1855670103092786E-2</v>
      </c>
      <c r="Y7" t="s">
        <v>709</v>
      </c>
      <c r="Z7" t="s">
        <v>751</v>
      </c>
      <c r="AA7">
        <v>1</v>
      </c>
      <c r="AB7" s="27">
        <v>1</v>
      </c>
      <c r="AC7" s="27">
        <v>1.0309278350515464E-2</v>
      </c>
      <c r="AE7" t="s">
        <v>711</v>
      </c>
      <c r="AF7" t="s">
        <v>751</v>
      </c>
      <c r="AG7">
        <v>1</v>
      </c>
      <c r="AH7" s="27">
        <v>1</v>
      </c>
      <c r="AI7" s="27">
        <v>1.0309278350515464E-2</v>
      </c>
      <c r="AK7" t="s">
        <v>705</v>
      </c>
      <c r="AL7" t="s">
        <v>751</v>
      </c>
      <c r="AM7">
        <v>1</v>
      </c>
      <c r="AN7" s="27">
        <v>0.5</v>
      </c>
      <c r="AO7" s="27">
        <v>1.0309278350515464E-2</v>
      </c>
    </row>
    <row r="8" spans="1:41" x14ac:dyDescent="0.3">
      <c r="C8" t="s">
        <v>466</v>
      </c>
      <c r="D8">
        <v>46</v>
      </c>
      <c r="E8" s="27">
        <v>0.47422680412371132</v>
      </c>
      <c r="H8" t="s">
        <v>466</v>
      </c>
      <c r="I8">
        <v>27</v>
      </c>
      <c r="J8" s="27">
        <v>0.75</v>
      </c>
      <c r="K8" s="27">
        <v>0.27835051546391754</v>
      </c>
      <c r="L8" s="27"/>
      <c r="N8" t="s">
        <v>466</v>
      </c>
      <c r="O8">
        <v>23</v>
      </c>
      <c r="P8" s="27">
        <v>0.95833333333333337</v>
      </c>
      <c r="Q8" s="27">
        <v>0.23711340206185566</v>
      </c>
      <c r="T8" t="s">
        <v>466</v>
      </c>
      <c r="U8">
        <v>32</v>
      </c>
      <c r="V8" s="27">
        <v>0.82051282051282048</v>
      </c>
      <c r="W8" s="27">
        <v>0.32989690721649484</v>
      </c>
      <c r="Y8" t="s">
        <v>754</v>
      </c>
      <c r="AA8">
        <v>1</v>
      </c>
      <c r="AB8" s="27">
        <v>1.0309278350515464E-2</v>
      </c>
      <c r="AC8" s="27">
        <v>1.0309278350515464E-2</v>
      </c>
      <c r="AE8" t="s">
        <v>755</v>
      </c>
      <c r="AG8">
        <v>1</v>
      </c>
      <c r="AH8" s="27">
        <v>1.0309278350515464E-2</v>
      </c>
      <c r="AI8" s="27">
        <v>1.0309278350515464E-2</v>
      </c>
      <c r="AL8" t="s">
        <v>466</v>
      </c>
      <c r="AM8">
        <v>1</v>
      </c>
      <c r="AN8" s="27">
        <v>0.5</v>
      </c>
      <c r="AO8" s="27">
        <v>1.0309278350515464E-2</v>
      </c>
    </row>
    <row r="9" spans="1:41" x14ac:dyDescent="0.3">
      <c r="C9" t="s">
        <v>752</v>
      </c>
      <c r="D9">
        <v>41</v>
      </c>
      <c r="E9" s="27">
        <v>0.42268041237113402</v>
      </c>
      <c r="H9" t="s">
        <v>752</v>
      </c>
      <c r="I9">
        <v>1</v>
      </c>
      <c r="J9" s="27">
        <v>2.7777777777777776E-2</v>
      </c>
      <c r="K9" s="27">
        <v>1.0309278350515464E-2</v>
      </c>
      <c r="L9" s="27"/>
      <c r="M9" t="s">
        <v>765</v>
      </c>
      <c r="O9">
        <v>24</v>
      </c>
      <c r="P9" s="27">
        <v>0.24742268041237114</v>
      </c>
      <c r="Q9" s="27">
        <v>0.24742268041237114</v>
      </c>
      <c r="T9" t="s">
        <v>752</v>
      </c>
      <c r="U9">
        <v>1</v>
      </c>
      <c r="V9" s="27">
        <v>2.564102564102564E-2</v>
      </c>
      <c r="W9" s="27">
        <v>1.0309278350515464E-2</v>
      </c>
      <c r="Y9" t="s">
        <v>715</v>
      </c>
      <c r="Z9" t="s">
        <v>751</v>
      </c>
      <c r="AA9">
        <v>1</v>
      </c>
      <c r="AB9" s="27">
        <v>2.5000000000000001E-2</v>
      </c>
      <c r="AC9" s="27">
        <v>1.0309278350515464E-2</v>
      </c>
      <c r="AE9" t="s">
        <v>679</v>
      </c>
      <c r="AF9" t="s">
        <v>466</v>
      </c>
      <c r="AG9">
        <v>11</v>
      </c>
      <c r="AH9" s="27">
        <v>1</v>
      </c>
      <c r="AI9" s="27">
        <v>0.1134020618556701</v>
      </c>
      <c r="AK9" t="s">
        <v>758</v>
      </c>
      <c r="AM9">
        <v>2</v>
      </c>
      <c r="AN9" s="27">
        <v>2.0618556701030927E-2</v>
      </c>
      <c r="AO9" s="27">
        <v>2.0618556701030927E-2</v>
      </c>
    </row>
    <row r="10" spans="1:41" x14ac:dyDescent="0.3">
      <c r="C10" t="s">
        <v>760</v>
      </c>
      <c r="D10">
        <v>97</v>
      </c>
      <c r="E10" s="27">
        <v>1</v>
      </c>
      <c r="G10" t="s">
        <v>761</v>
      </c>
      <c r="I10">
        <v>36</v>
      </c>
      <c r="J10" s="27">
        <v>0.37113402061855671</v>
      </c>
      <c r="K10" s="27">
        <v>0.37113402061855671</v>
      </c>
      <c r="L10" s="27"/>
      <c r="M10" t="s">
        <v>725</v>
      </c>
      <c r="N10" t="s">
        <v>466</v>
      </c>
      <c r="O10">
        <v>3</v>
      </c>
      <c r="P10" s="27">
        <v>1</v>
      </c>
      <c r="Q10" s="27">
        <v>3.0927835051546393E-2</v>
      </c>
      <c r="S10" t="s">
        <v>769</v>
      </c>
      <c r="U10">
        <v>39</v>
      </c>
      <c r="V10" s="27">
        <v>0.40206185567010311</v>
      </c>
      <c r="W10" s="27">
        <v>0.40206185567010311</v>
      </c>
      <c r="Z10" t="s">
        <v>752</v>
      </c>
      <c r="AA10">
        <v>39</v>
      </c>
      <c r="AB10" s="27">
        <v>0.97499999999999998</v>
      </c>
      <c r="AC10" s="27">
        <v>0.40206185567010311</v>
      </c>
      <c r="AE10" t="s">
        <v>762</v>
      </c>
      <c r="AG10">
        <v>11</v>
      </c>
      <c r="AH10" s="27">
        <v>0.1134020618556701</v>
      </c>
      <c r="AI10" s="27">
        <v>0.1134020618556701</v>
      </c>
      <c r="AK10" t="s">
        <v>690</v>
      </c>
      <c r="AL10" t="s">
        <v>751</v>
      </c>
      <c r="AM10">
        <v>2</v>
      </c>
      <c r="AN10" s="27">
        <v>0.66666666666666663</v>
      </c>
      <c r="AO10" s="27">
        <v>2.0618556701030927E-2</v>
      </c>
    </row>
    <row r="11" spans="1:41" x14ac:dyDescent="0.3">
      <c r="D11">
        <f>GETPIVOTDATA("[Measures].[Recuento de Nombre]",$G$6,"[finalizacion].[Género]","[finalizacion].[Género].&amp;[Femenino]")+GETPIVOTDATA("[Measures].[Recuento de Nombre]",$G$6,"[finalizacion].[Género]","[finalizacion].[Género].&amp;[Masculino]")</f>
        <v>57</v>
      </c>
      <c r="G11" t="s">
        <v>675</v>
      </c>
      <c r="H11" t="s">
        <v>751</v>
      </c>
      <c r="I11">
        <v>1</v>
      </c>
      <c r="J11" s="27">
        <v>4.7619047619047616E-2</v>
      </c>
      <c r="K11" s="27">
        <v>1.0309278350515464E-2</v>
      </c>
      <c r="L11" s="27"/>
      <c r="M11" t="s">
        <v>775</v>
      </c>
      <c r="O11">
        <v>3</v>
      </c>
      <c r="P11" s="27">
        <v>3.0927835051546393E-2</v>
      </c>
      <c r="Q11" s="27">
        <v>3.0927835051546393E-2</v>
      </c>
      <c r="S11" t="s">
        <v>720</v>
      </c>
      <c r="T11" t="s">
        <v>751</v>
      </c>
      <c r="U11">
        <v>3</v>
      </c>
      <c r="V11" s="27">
        <v>0.42857142857142855</v>
      </c>
      <c r="W11" s="27">
        <v>3.0927835051546393E-2</v>
      </c>
      <c r="Y11" t="s">
        <v>757</v>
      </c>
      <c r="AA11">
        <v>40</v>
      </c>
      <c r="AB11" s="27">
        <v>0.41237113402061853</v>
      </c>
      <c r="AC11" s="27">
        <v>0.41237113402061853</v>
      </c>
      <c r="AE11" t="s">
        <v>685</v>
      </c>
      <c r="AF11" t="s">
        <v>751</v>
      </c>
      <c r="AG11">
        <v>8</v>
      </c>
      <c r="AH11" s="27">
        <v>0.19047619047619047</v>
      </c>
      <c r="AI11" s="27">
        <v>8.247422680412371E-2</v>
      </c>
      <c r="AL11" t="s">
        <v>466</v>
      </c>
      <c r="AM11">
        <v>1</v>
      </c>
      <c r="AN11" s="27">
        <v>0.33333333333333331</v>
      </c>
      <c r="AO11" s="27">
        <v>1.0309278350515464E-2</v>
      </c>
    </row>
    <row r="12" spans="1:41" x14ac:dyDescent="0.3">
      <c r="D12">
        <f>GETPIVOTDATA("[Measures].[Recuento de Nombre]",$G$6,"[finalizacion].[Género]","[finalizacion].[Género].&amp;[Femenino]")/D11</f>
        <v>0.63157894736842102</v>
      </c>
      <c r="H12" t="s">
        <v>466</v>
      </c>
      <c r="I12">
        <v>19</v>
      </c>
      <c r="J12" s="27">
        <v>0.90476190476190477</v>
      </c>
      <c r="K12" s="27">
        <v>0.19587628865979381</v>
      </c>
      <c r="L12" s="27"/>
      <c r="M12" t="s">
        <v>724</v>
      </c>
      <c r="N12" t="s">
        <v>751</v>
      </c>
      <c r="O12">
        <v>4</v>
      </c>
      <c r="P12" s="27">
        <v>0.16666666666666666</v>
      </c>
      <c r="Q12" s="27">
        <v>4.1237113402061855E-2</v>
      </c>
      <c r="T12" t="s">
        <v>466</v>
      </c>
      <c r="U12">
        <v>3</v>
      </c>
      <c r="V12" s="27">
        <v>0.42857142857142855</v>
      </c>
      <c r="W12" s="27">
        <v>3.0927835051546393E-2</v>
      </c>
      <c r="Y12" t="s">
        <v>677</v>
      </c>
      <c r="Z12" t="s">
        <v>751</v>
      </c>
      <c r="AA12">
        <v>6</v>
      </c>
      <c r="AB12" s="27">
        <v>0.11320754716981132</v>
      </c>
      <c r="AC12" s="27">
        <v>6.1855670103092786E-2</v>
      </c>
      <c r="AF12" t="s">
        <v>466</v>
      </c>
      <c r="AG12">
        <v>32</v>
      </c>
      <c r="AH12" s="27">
        <v>0.76190476190476186</v>
      </c>
      <c r="AI12" s="27">
        <v>0.32989690721649484</v>
      </c>
      <c r="AK12" t="s">
        <v>766</v>
      </c>
      <c r="AM12">
        <v>3</v>
      </c>
      <c r="AN12" s="27">
        <v>3.0927835051546393E-2</v>
      </c>
      <c r="AO12" s="27">
        <v>3.0927835051546393E-2</v>
      </c>
    </row>
    <row r="13" spans="1:41" x14ac:dyDescent="0.3">
      <c r="H13" t="s">
        <v>752</v>
      </c>
      <c r="I13">
        <v>1</v>
      </c>
      <c r="J13" s="27">
        <v>4.7619047619047616E-2</v>
      </c>
      <c r="K13" s="27">
        <v>1.0309278350515464E-2</v>
      </c>
      <c r="L13" s="27"/>
      <c r="N13" t="s">
        <v>466</v>
      </c>
      <c r="O13">
        <v>19</v>
      </c>
      <c r="P13" s="27">
        <v>0.79166666666666663</v>
      </c>
      <c r="Q13" s="27">
        <v>0.19587628865979381</v>
      </c>
      <c r="T13" t="s">
        <v>752</v>
      </c>
      <c r="U13">
        <v>1</v>
      </c>
      <c r="V13" s="27">
        <v>0.14285714285714285</v>
      </c>
      <c r="W13" s="27">
        <v>1.0309278350515464E-2</v>
      </c>
      <c r="Z13" t="s">
        <v>466</v>
      </c>
      <c r="AA13">
        <v>45</v>
      </c>
      <c r="AB13" s="27">
        <v>0.84905660377358494</v>
      </c>
      <c r="AC13" s="27">
        <v>0.46391752577319589</v>
      </c>
      <c r="AF13" t="s">
        <v>752</v>
      </c>
      <c r="AG13">
        <v>2</v>
      </c>
      <c r="AH13" s="27">
        <v>4.7619047619047616E-2</v>
      </c>
      <c r="AI13" s="27">
        <v>2.0618556701030927E-2</v>
      </c>
      <c r="AK13" t="s">
        <v>689</v>
      </c>
      <c r="AL13" t="s">
        <v>751</v>
      </c>
      <c r="AM13">
        <v>1</v>
      </c>
      <c r="AN13" s="27">
        <v>0.2</v>
      </c>
      <c r="AO13" s="27">
        <v>1.0309278350515464E-2</v>
      </c>
    </row>
    <row r="14" spans="1:41" x14ac:dyDescent="0.3">
      <c r="G14" t="s">
        <v>772</v>
      </c>
      <c r="I14">
        <v>21</v>
      </c>
      <c r="J14" s="27">
        <v>0.21649484536082475</v>
      </c>
      <c r="K14" s="27">
        <v>0.21649484536082475</v>
      </c>
      <c r="L14" s="27"/>
      <c r="N14" t="s">
        <v>752</v>
      </c>
      <c r="O14">
        <v>1</v>
      </c>
      <c r="P14" s="27">
        <v>4.1666666666666664E-2</v>
      </c>
      <c r="Q14" s="27">
        <v>1.0309278350515464E-2</v>
      </c>
      <c r="S14" t="s">
        <v>781</v>
      </c>
      <c r="U14">
        <v>7</v>
      </c>
      <c r="V14" s="27">
        <v>7.2164948453608241E-2</v>
      </c>
      <c r="W14" s="27">
        <v>7.2164948453608241E-2</v>
      </c>
      <c r="Z14" t="s">
        <v>752</v>
      </c>
      <c r="AA14">
        <v>2</v>
      </c>
      <c r="AB14" s="27">
        <v>3.7735849056603772E-2</v>
      </c>
      <c r="AC14" s="27">
        <v>2.0618556701030927E-2</v>
      </c>
      <c r="AE14" t="s">
        <v>773</v>
      </c>
      <c r="AG14">
        <v>42</v>
      </c>
      <c r="AH14" s="27">
        <v>0.4329896907216495</v>
      </c>
      <c r="AI14" s="27">
        <v>0.4329896907216495</v>
      </c>
      <c r="AL14" t="s">
        <v>466</v>
      </c>
      <c r="AM14">
        <v>4</v>
      </c>
      <c r="AN14" s="27">
        <v>0.8</v>
      </c>
      <c r="AO14" s="27">
        <v>4.1237113402061855E-2</v>
      </c>
    </row>
    <row r="15" spans="1:41" x14ac:dyDescent="0.3">
      <c r="G15" t="s">
        <v>715</v>
      </c>
      <c r="H15" t="s">
        <v>751</v>
      </c>
      <c r="I15">
        <v>1</v>
      </c>
      <c r="J15" s="27">
        <v>2.5000000000000001E-2</v>
      </c>
      <c r="K15" s="27">
        <v>1.0309278350515464E-2</v>
      </c>
      <c r="L15" s="27"/>
      <c r="M15" t="s">
        <v>783</v>
      </c>
      <c r="O15">
        <v>24</v>
      </c>
      <c r="P15" s="27">
        <v>0.24742268041237114</v>
      </c>
      <c r="Q15" s="27">
        <v>0.24742268041237114</v>
      </c>
      <c r="S15" t="s">
        <v>716</v>
      </c>
      <c r="T15" t="s">
        <v>466</v>
      </c>
      <c r="U15">
        <v>11</v>
      </c>
      <c r="V15" s="27">
        <v>1</v>
      </c>
      <c r="W15" s="27">
        <v>0.1134020618556701</v>
      </c>
      <c r="Y15" t="s">
        <v>776</v>
      </c>
      <c r="AA15">
        <v>53</v>
      </c>
      <c r="AB15" s="27">
        <v>0.54639175257731953</v>
      </c>
      <c r="AC15" s="27">
        <v>0.54639175257731953</v>
      </c>
      <c r="AE15" t="s">
        <v>696</v>
      </c>
      <c r="AF15" t="s">
        <v>466</v>
      </c>
      <c r="AG15">
        <v>2</v>
      </c>
      <c r="AH15" s="27">
        <v>1</v>
      </c>
      <c r="AI15" s="27">
        <v>2.0618556701030927E-2</v>
      </c>
      <c r="AK15" t="s">
        <v>777</v>
      </c>
      <c r="AM15">
        <v>5</v>
      </c>
      <c r="AN15" s="27">
        <v>5.1546391752577317E-2</v>
      </c>
      <c r="AO15" s="27">
        <v>5.1546391752577317E-2</v>
      </c>
    </row>
    <row r="16" spans="1:41" x14ac:dyDescent="0.3">
      <c r="H16" t="s">
        <v>752</v>
      </c>
      <c r="I16">
        <v>39</v>
      </c>
      <c r="J16" s="27">
        <v>0.97499999999999998</v>
      </c>
      <c r="K16" s="27">
        <v>0.40206185567010311</v>
      </c>
      <c r="L16" s="27"/>
      <c r="M16" t="s">
        <v>715</v>
      </c>
      <c r="N16" t="s">
        <v>751</v>
      </c>
      <c r="O16">
        <v>1</v>
      </c>
      <c r="P16" s="27">
        <v>2.5000000000000001E-2</v>
      </c>
      <c r="Q16" s="27">
        <v>1.0309278350515464E-2</v>
      </c>
      <c r="S16" t="s">
        <v>784</v>
      </c>
      <c r="U16">
        <v>11</v>
      </c>
      <c r="V16" s="27">
        <v>0.1134020618556701</v>
      </c>
      <c r="W16" s="27">
        <v>0.1134020618556701</v>
      </c>
      <c r="Y16" t="s">
        <v>697</v>
      </c>
      <c r="Z16" t="s">
        <v>751</v>
      </c>
      <c r="AA16">
        <v>2</v>
      </c>
      <c r="AB16" s="27">
        <v>0.66666666666666663</v>
      </c>
      <c r="AC16" s="27">
        <v>2.0618556701030927E-2</v>
      </c>
      <c r="AE16" t="s">
        <v>779</v>
      </c>
      <c r="AG16">
        <v>2</v>
      </c>
      <c r="AH16" s="27">
        <v>2.0618556701030927E-2</v>
      </c>
      <c r="AI16" s="27">
        <v>2.0618556701030927E-2</v>
      </c>
      <c r="AK16" t="s">
        <v>684</v>
      </c>
      <c r="AL16" t="s">
        <v>751</v>
      </c>
      <c r="AM16">
        <v>1</v>
      </c>
      <c r="AN16" s="27">
        <v>0.2</v>
      </c>
      <c r="AO16" s="27">
        <v>1.0309278350515464E-2</v>
      </c>
    </row>
    <row r="17" spans="3:41" x14ac:dyDescent="0.3">
      <c r="C17" s="52" t="s">
        <v>178</v>
      </c>
      <c r="G17" t="s">
        <v>757</v>
      </c>
      <c r="I17">
        <v>40</v>
      </c>
      <c r="J17" s="27">
        <v>0.41237113402061853</v>
      </c>
      <c r="K17" s="27">
        <v>0.41237113402061853</v>
      </c>
      <c r="N17" t="s">
        <v>752</v>
      </c>
      <c r="O17">
        <v>39</v>
      </c>
      <c r="P17" s="27">
        <v>0.97499999999999998</v>
      </c>
      <c r="Q17" s="27">
        <v>0.40206185567010311</v>
      </c>
      <c r="S17" t="s">
        <v>715</v>
      </c>
      <c r="T17" t="s">
        <v>751</v>
      </c>
      <c r="U17">
        <v>1</v>
      </c>
      <c r="V17" s="27">
        <v>2.5000000000000001E-2</v>
      </c>
      <c r="W17" s="27">
        <v>1.0309278350515464E-2</v>
      </c>
      <c r="Z17" t="s">
        <v>466</v>
      </c>
      <c r="AA17">
        <v>1</v>
      </c>
      <c r="AB17" s="27">
        <v>0.33333333333333331</v>
      </c>
      <c r="AC17" s="27">
        <v>1.0309278350515464E-2</v>
      </c>
      <c r="AE17" t="s">
        <v>715</v>
      </c>
      <c r="AF17" t="s">
        <v>751</v>
      </c>
      <c r="AG17">
        <v>1</v>
      </c>
      <c r="AH17" s="27">
        <v>2.5000000000000001E-2</v>
      </c>
      <c r="AI17" s="27">
        <v>1.0309278350515464E-2</v>
      </c>
      <c r="AL17" t="s">
        <v>466</v>
      </c>
      <c r="AM17">
        <v>3</v>
      </c>
      <c r="AN17" s="27">
        <v>0.6</v>
      </c>
      <c r="AO17" s="27">
        <v>3.0927835051546393E-2</v>
      </c>
    </row>
    <row r="18" spans="3:41" x14ac:dyDescent="0.3">
      <c r="C18" s="13" t="s">
        <v>810</v>
      </c>
      <c r="G18" t="s">
        <v>760</v>
      </c>
      <c r="I18">
        <v>97</v>
      </c>
      <c r="J18" s="27">
        <v>1</v>
      </c>
      <c r="K18" s="27">
        <v>1</v>
      </c>
      <c r="M18" t="s">
        <v>757</v>
      </c>
      <c r="O18">
        <v>40</v>
      </c>
      <c r="P18" s="27">
        <v>0.41237113402061853</v>
      </c>
      <c r="Q18" s="27">
        <v>0.41237113402061853</v>
      </c>
      <c r="T18" t="s">
        <v>752</v>
      </c>
      <c r="U18">
        <v>39</v>
      </c>
      <c r="V18" s="27">
        <v>0.97499999999999998</v>
      </c>
      <c r="W18" s="27">
        <v>0.40206185567010311</v>
      </c>
      <c r="Y18" t="s">
        <v>782</v>
      </c>
      <c r="AA18">
        <v>3</v>
      </c>
      <c r="AB18" s="27">
        <v>3.0927835051546393E-2</v>
      </c>
      <c r="AC18" s="27">
        <v>3.0927835051546393E-2</v>
      </c>
      <c r="AF18" t="s">
        <v>752</v>
      </c>
      <c r="AG18">
        <v>39</v>
      </c>
      <c r="AH18" s="27">
        <v>0.97499999999999998</v>
      </c>
      <c r="AI18" s="27">
        <v>0.40206185567010311</v>
      </c>
      <c r="AL18" t="s">
        <v>752</v>
      </c>
      <c r="AM18">
        <v>1</v>
      </c>
      <c r="AN18" s="27">
        <v>0.2</v>
      </c>
      <c r="AO18" s="27">
        <v>1.0309278350515464E-2</v>
      </c>
    </row>
    <row r="19" spans="3:41" x14ac:dyDescent="0.3">
      <c r="C19" s="36" t="s">
        <v>771</v>
      </c>
      <c r="M19" t="s">
        <v>727</v>
      </c>
      <c r="N19" t="s">
        <v>751</v>
      </c>
      <c r="O19">
        <v>1</v>
      </c>
      <c r="P19" s="27">
        <v>1</v>
      </c>
      <c r="Q19" s="27">
        <v>1.0309278350515464E-2</v>
      </c>
      <c r="S19" t="s">
        <v>757</v>
      </c>
      <c r="U19">
        <v>40</v>
      </c>
      <c r="V19" s="27">
        <v>0.41237113402061853</v>
      </c>
      <c r="W19" s="27">
        <v>0.41237113402061853</v>
      </c>
      <c r="Y19" t="s">
        <v>760</v>
      </c>
      <c r="AA19">
        <v>97</v>
      </c>
      <c r="AB19" s="27">
        <v>1</v>
      </c>
      <c r="AC19" s="27">
        <v>1</v>
      </c>
      <c r="AE19" t="s">
        <v>757</v>
      </c>
      <c r="AG19">
        <v>40</v>
      </c>
      <c r="AH19" s="27">
        <v>0.41237113402061853</v>
      </c>
      <c r="AI19" s="27">
        <v>0.41237113402061853</v>
      </c>
      <c r="AK19" t="s">
        <v>785</v>
      </c>
      <c r="AM19">
        <v>5</v>
      </c>
      <c r="AN19" s="27">
        <v>5.1546391752577317E-2</v>
      </c>
      <c r="AO19" s="27">
        <v>5.1546391752577317E-2</v>
      </c>
    </row>
    <row r="20" spans="3:41" x14ac:dyDescent="0.3">
      <c r="C20" s="36" t="s">
        <v>774</v>
      </c>
      <c r="M20" t="s">
        <v>791</v>
      </c>
      <c r="O20">
        <v>1</v>
      </c>
      <c r="P20" s="27">
        <v>1.0309278350515464E-2</v>
      </c>
      <c r="Q20" s="27">
        <v>1.0309278350515464E-2</v>
      </c>
      <c r="S20" t="s">
        <v>760</v>
      </c>
      <c r="U20">
        <v>97</v>
      </c>
      <c r="V20" s="27">
        <v>1</v>
      </c>
      <c r="W20" s="27">
        <v>1</v>
      </c>
      <c r="AE20" t="s">
        <v>693</v>
      </c>
      <c r="AF20" t="s">
        <v>466</v>
      </c>
      <c r="AG20">
        <v>1</v>
      </c>
      <c r="AH20" s="27">
        <v>1</v>
      </c>
      <c r="AI20" s="27">
        <v>1.0309278350515464E-2</v>
      </c>
      <c r="AK20" t="s">
        <v>682</v>
      </c>
      <c r="AL20" t="s">
        <v>751</v>
      </c>
      <c r="AM20">
        <v>1</v>
      </c>
      <c r="AN20" s="27">
        <v>3.125E-2</v>
      </c>
      <c r="AO20" s="27">
        <v>1.0309278350515464E-2</v>
      </c>
    </row>
    <row r="21" spans="3:41" x14ac:dyDescent="0.3">
      <c r="C21" s="36" t="s">
        <v>778</v>
      </c>
      <c r="M21" t="s">
        <v>726</v>
      </c>
      <c r="N21" t="s">
        <v>751</v>
      </c>
      <c r="O21">
        <v>3</v>
      </c>
      <c r="P21" s="27">
        <v>0.6</v>
      </c>
      <c r="Q21" s="27">
        <v>3.0927835051546393E-2</v>
      </c>
      <c r="AE21" t="s">
        <v>786</v>
      </c>
      <c r="AG21">
        <v>1</v>
      </c>
      <c r="AH21" s="27">
        <v>1.0309278350515464E-2</v>
      </c>
      <c r="AI21" s="27">
        <v>1.0309278350515464E-2</v>
      </c>
      <c r="AL21" t="s">
        <v>466</v>
      </c>
      <c r="AM21">
        <v>31</v>
      </c>
      <c r="AN21" s="27">
        <v>0.96875</v>
      </c>
      <c r="AO21" s="27">
        <v>0.31958762886597936</v>
      </c>
    </row>
    <row r="22" spans="3:41" x14ac:dyDescent="0.3">
      <c r="C22" s="36" t="s">
        <v>780</v>
      </c>
      <c r="N22" t="s">
        <v>466</v>
      </c>
      <c r="O22">
        <v>1</v>
      </c>
      <c r="P22" s="27">
        <v>0.2</v>
      </c>
      <c r="Q22" s="27">
        <v>1.0309278350515464E-2</v>
      </c>
      <c r="AE22" t="s">
        <v>760</v>
      </c>
      <c r="AG22">
        <v>97</v>
      </c>
      <c r="AH22" s="27">
        <v>1</v>
      </c>
      <c r="AI22" s="27">
        <v>1</v>
      </c>
      <c r="AK22" t="s">
        <v>787</v>
      </c>
      <c r="AM22">
        <v>32</v>
      </c>
      <c r="AN22" s="27">
        <v>0.32989690721649484</v>
      </c>
      <c r="AO22" s="27">
        <v>0.32989690721649484</v>
      </c>
    </row>
    <row r="23" spans="3:41" x14ac:dyDescent="0.3">
      <c r="N23" t="s">
        <v>752</v>
      </c>
      <c r="O23">
        <v>1</v>
      </c>
      <c r="P23" s="27">
        <v>0.2</v>
      </c>
      <c r="Q23" s="27">
        <v>1.0309278350515464E-2</v>
      </c>
      <c r="AK23" t="s">
        <v>710</v>
      </c>
      <c r="AL23" t="s">
        <v>751</v>
      </c>
      <c r="AM23">
        <v>1</v>
      </c>
      <c r="AN23" s="27">
        <v>1</v>
      </c>
      <c r="AO23" s="27">
        <v>1.0309278350515464E-2</v>
      </c>
    </row>
    <row r="24" spans="3:41" x14ac:dyDescent="0.3">
      <c r="C24" t="s">
        <v>811</v>
      </c>
      <c r="M24" t="s">
        <v>788</v>
      </c>
      <c r="O24">
        <v>5</v>
      </c>
      <c r="P24" s="27">
        <v>5.1546391752577317E-2</v>
      </c>
      <c r="Q24" s="27">
        <v>5.1546391752577317E-2</v>
      </c>
      <c r="AK24" t="s">
        <v>789</v>
      </c>
      <c r="AM24">
        <v>1</v>
      </c>
      <c r="AN24" s="27">
        <v>1.0309278350515464E-2</v>
      </c>
      <c r="AO24" s="27">
        <v>1.0309278350515464E-2</v>
      </c>
    </row>
    <row r="25" spans="3:41" x14ac:dyDescent="0.3">
      <c r="C25" t="s">
        <v>812</v>
      </c>
      <c r="M25" t="s">
        <v>760</v>
      </c>
      <c r="O25">
        <v>97</v>
      </c>
      <c r="P25" s="27">
        <v>1</v>
      </c>
      <c r="Q25" s="27">
        <v>1</v>
      </c>
      <c r="AK25" t="s">
        <v>715</v>
      </c>
      <c r="AL25" t="s">
        <v>751</v>
      </c>
      <c r="AM25">
        <v>1</v>
      </c>
      <c r="AN25" s="27">
        <v>2.5000000000000001E-2</v>
      </c>
      <c r="AO25" s="27">
        <v>1.0309278350515464E-2</v>
      </c>
    </row>
    <row r="26" spans="3:41" x14ac:dyDescent="0.3">
      <c r="C26" t="s">
        <v>813</v>
      </c>
      <c r="AL26" t="s">
        <v>752</v>
      </c>
      <c r="AM26">
        <v>39</v>
      </c>
      <c r="AN26" s="27">
        <v>0.97499999999999998</v>
      </c>
      <c r="AO26" s="27">
        <v>0.40206185567010311</v>
      </c>
    </row>
    <row r="27" spans="3:41" x14ac:dyDescent="0.3">
      <c r="C27" s="13" t="s">
        <v>814</v>
      </c>
      <c r="AK27" t="s">
        <v>757</v>
      </c>
      <c r="AM27">
        <v>40</v>
      </c>
      <c r="AN27" s="27">
        <v>0.41237113402061853</v>
      </c>
      <c r="AO27" s="27">
        <v>0.41237113402061853</v>
      </c>
    </row>
    <row r="28" spans="3:41" x14ac:dyDescent="0.3">
      <c r="AK28" t="s">
        <v>678</v>
      </c>
      <c r="AL28" t="s">
        <v>751</v>
      </c>
      <c r="AM28">
        <v>2</v>
      </c>
      <c r="AN28" s="27">
        <v>0.22222222222222221</v>
      </c>
      <c r="AO28" s="27">
        <v>2.0618556701030927E-2</v>
      </c>
    </row>
    <row r="29" spans="3:41" x14ac:dyDescent="0.3">
      <c r="AL29" t="s">
        <v>466</v>
      </c>
      <c r="AM29">
        <v>6</v>
      </c>
      <c r="AN29" s="27">
        <v>0.66666666666666663</v>
      </c>
      <c r="AO29" s="27">
        <v>6.1855670103092786E-2</v>
      </c>
    </row>
    <row r="30" spans="3:41" x14ac:dyDescent="0.3">
      <c r="AL30" t="s">
        <v>752</v>
      </c>
      <c r="AM30">
        <v>1</v>
      </c>
      <c r="AN30" s="27">
        <v>0.1111111111111111</v>
      </c>
      <c r="AO30" s="27">
        <v>1.0309278350515464E-2</v>
      </c>
    </row>
    <row r="31" spans="3:41" x14ac:dyDescent="0.3">
      <c r="AK31" t="s">
        <v>793</v>
      </c>
      <c r="AM31">
        <v>9</v>
      </c>
      <c r="AN31" s="27">
        <v>9.2783505154639179E-2</v>
      </c>
      <c r="AO31" s="27">
        <v>9.2783505154639179E-2</v>
      </c>
    </row>
    <row r="32" spans="3:41" x14ac:dyDescent="0.3">
      <c r="AK32" t="s">
        <v>760</v>
      </c>
      <c r="AM32">
        <v>97</v>
      </c>
      <c r="AN32" s="27">
        <v>1</v>
      </c>
      <c r="AO32" s="27">
        <v>1</v>
      </c>
    </row>
  </sheetData>
  <mergeCells count="1">
    <mergeCell ref="C1:E2"/>
  </mergeCells>
  <pageMargins left="0.7" right="0.7" top="0.75" bottom="0.75" header="0.3" footer="0.3"/>
  <drawing r:id="rId8"/>
  <extLst>
    <ext xmlns:x14="http://schemas.microsoft.com/office/spreadsheetml/2009/9/main" uri="{A8765BA9-456A-4dab-B4F3-ACF838C121DE}">
      <x14:slicerList>
        <x14:slicer r:id="rId9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AO35"/>
  <sheetViews>
    <sheetView showGridLines="0" workbookViewId="0">
      <pane xSplit="1" ySplit="6" topLeftCell="B10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baseColWidth="10" defaultColWidth="11" defaultRowHeight="15.6" x14ac:dyDescent="0.3"/>
  <cols>
    <col min="1" max="1" width="27.296875" customWidth="1"/>
    <col min="3" max="3" width="18.59765625" customWidth="1"/>
    <col min="4" max="5" width="12.59765625" customWidth="1"/>
    <col min="7" max="7" width="15.59765625" customWidth="1"/>
    <col min="8" max="8" width="18.19921875" bestFit="1" customWidth="1"/>
    <col min="9" max="11" width="12.59765625" customWidth="1"/>
    <col min="13" max="13" width="18.59765625" customWidth="1"/>
    <col min="14" max="14" width="18.19921875" bestFit="1" customWidth="1"/>
    <col min="15" max="17" width="12.59765625" customWidth="1"/>
    <col min="19" max="19" width="23.59765625" customWidth="1"/>
    <col min="20" max="23" width="12.59765625" customWidth="1"/>
    <col min="25" max="25" width="17.59765625" customWidth="1"/>
    <col min="26" max="29" width="12.59765625" customWidth="1"/>
    <col min="31" max="31" width="39.59765625" customWidth="1"/>
    <col min="32" max="35" width="12.59765625" customWidth="1"/>
    <col min="37" max="37" width="40.59765625" customWidth="1"/>
    <col min="38" max="41" width="12.59765625" customWidth="1"/>
  </cols>
  <sheetData>
    <row r="1" spans="1:41" ht="23.25" customHeight="1" x14ac:dyDescent="0.45">
      <c r="A1" s="36" t="s">
        <v>728</v>
      </c>
      <c r="C1" s="8" t="s">
        <v>815</v>
      </c>
      <c r="D1" s="53"/>
      <c r="E1" s="53"/>
      <c r="G1" s="8" t="s">
        <v>815</v>
      </c>
      <c r="M1" s="8" t="s">
        <v>815</v>
      </c>
      <c r="S1" s="8" t="s">
        <v>815</v>
      </c>
      <c r="Y1" s="8" t="s">
        <v>815</v>
      </c>
      <c r="AE1" s="8" t="s">
        <v>815</v>
      </c>
      <c r="AK1" s="8" t="s">
        <v>815</v>
      </c>
    </row>
    <row r="2" spans="1:41" ht="23.4" x14ac:dyDescent="0.45">
      <c r="A2" s="37" t="e">
        <f>#REF!</f>
        <v>#REF!</v>
      </c>
      <c r="D2" s="53"/>
      <c r="E2" s="53"/>
      <c r="G2" s="7" t="s">
        <v>804</v>
      </c>
      <c r="M2" s="7" t="s">
        <v>805</v>
      </c>
      <c r="S2" s="7" t="s">
        <v>806</v>
      </c>
      <c r="Y2" s="7" t="s">
        <v>807</v>
      </c>
      <c r="AE2" s="7" t="s">
        <v>808</v>
      </c>
      <c r="AK2" s="7" t="s">
        <v>809</v>
      </c>
    </row>
    <row r="4" spans="1:41" x14ac:dyDescent="0.3">
      <c r="M4" s="4" t="s">
        <v>740</v>
      </c>
      <c r="N4" t="s" vm="4">
        <v>741</v>
      </c>
      <c r="S4" s="4" t="s">
        <v>740</v>
      </c>
      <c r="T4" t="s" vm="4">
        <v>741</v>
      </c>
      <c r="Y4" s="4" t="s">
        <v>740</v>
      </c>
      <c r="Z4" t="s" vm="4">
        <v>741</v>
      </c>
      <c r="AE4" s="4" t="s">
        <v>740</v>
      </c>
      <c r="AF4" t="s" vm="4">
        <v>741</v>
      </c>
      <c r="AK4" s="4" t="s">
        <v>740</v>
      </c>
      <c r="AL4" t="s" vm="4">
        <v>741</v>
      </c>
    </row>
    <row r="6" spans="1:41" x14ac:dyDescent="0.3">
      <c r="C6" s="4" t="s">
        <v>464</v>
      </c>
      <c r="D6" s="9" t="s">
        <v>743</v>
      </c>
      <c r="E6" s="9" t="s">
        <v>744</v>
      </c>
      <c r="G6" s="4" t="s">
        <v>740</v>
      </c>
      <c r="H6" s="4" t="s">
        <v>464</v>
      </c>
      <c r="I6" s="9" t="s">
        <v>743</v>
      </c>
      <c r="J6" s="9" t="s">
        <v>745</v>
      </c>
      <c r="K6" s="9" t="s">
        <v>746</v>
      </c>
      <c r="M6" s="4" t="s">
        <v>747</v>
      </c>
      <c r="N6" s="4" t="s">
        <v>464</v>
      </c>
      <c r="O6" s="9" t="s">
        <v>743</v>
      </c>
      <c r="P6" s="9" t="s">
        <v>745</v>
      </c>
      <c r="Q6" s="9" t="s">
        <v>746</v>
      </c>
      <c r="S6" s="4" t="s">
        <v>748</v>
      </c>
      <c r="T6" s="4" t="s">
        <v>464</v>
      </c>
      <c r="U6" s="9" t="s">
        <v>743</v>
      </c>
      <c r="V6" s="9" t="s">
        <v>745</v>
      </c>
      <c r="W6" s="9" t="s">
        <v>746</v>
      </c>
      <c r="Y6" s="4" t="s">
        <v>461</v>
      </c>
      <c r="Z6" s="4" t="s">
        <v>464</v>
      </c>
      <c r="AA6" s="9" t="s">
        <v>743</v>
      </c>
      <c r="AB6" s="9" t="s">
        <v>745</v>
      </c>
      <c r="AC6" s="9" t="s">
        <v>746</v>
      </c>
      <c r="AE6" s="4" t="s">
        <v>463</v>
      </c>
      <c r="AF6" s="4" t="s">
        <v>464</v>
      </c>
      <c r="AG6" s="9" t="s">
        <v>743</v>
      </c>
      <c r="AH6" s="9" t="s">
        <v>745</v>
      </c>
      <c r="AI6" s="9" t="s">
        <v>746</v>
      </c>
      <c r="AK6" s="4" t="s">
        <v>462</v>
      </c>
      <c r="AL6" s="4" t="s">
        <v>464</v>
      </c>
      <c r="AM6" s="9" t="s">
        <v>743</v>
      </c>
      <c r="AN6" s="9" t="s">
        <v>745</v>
      </c>
      <c r="AO6" s="9" t="s">
        <v>746</v>
      </c>
    </row>
    <row r="7" spans="1:41" x14ac:dyDescent="0.3">
      <c r="C7">
        <v>0</v>
      </c>
      <c r="D7">
        <v>51</v>
      </c>
      <c r="E7" s="27">
        <v>0.52577319587628868</v>
      </c>
      <c r="G7" t="s">
        <v>680</v>
      </c>
      <c r="H7">
        <v>0</v>
      </c>
      <c r="I7">
        <v>9</v>
      </c>
      <c r="J7" s="27">
        <v>0.25</v>
      </c>
      <c r="K7" s="27">
        <v>9.2783505154639179E-2</v>
      </c>
      <c r="L7" s="27"/>
      <c r="M7" t="s">
        <v>715</v>
      </c>
      <c r="N7">
        <v>0</v>
      </c>
      <c r="O7">
        <v>40</v>
      </c>
      <c r="P7" s="27">
        <v>1</v>
      </c>
      <c r="Q7" s="27">
        <v>0.41237113402061853</v>
      </c>
      <c r="S7" t="s">
        <v>715</v>
      </c>
      <c r="T7">
        <v>0</v>
      </c>
      <c r="U7">
        <v>40</v>
      </c>
      <c r="V7" s="27">
        <v>1</v>
      </c>
      <c r="W7" s="27">
        <v>0.41237113402061853</v>
      </c>
      <c r="Y7" t="s">
        <v>709</v>
      </c>
      <c r="Z7">
        <v>0</v>
      </c>
      <c r="AA7">
        <v>1</v>
      </c>
      <c r="AB7" s="27">
        <v>1</v>
      </c>
      <c r="AC7" s="27">
        <v>1.0309278350515464E-2</v>
      </c>
      <c r="AE7" t="s">
        <v>711</v>
      </c>
      <c r="AF7">
        <v>0</v>
      </c>
      <c r="AG7">
        <v>1</v>
      </c>
      <c r="AH7" s="27">
        <v>1</v>
      </c>
      <c r="AI7" s="27">
        <v>1.0309278350515464E-2</v>
      </c>
      <c r="AK7" t="s">
        <v>705</v>
      </c>
      <c r="AL7">
        <v>0</v>
      </c>
      <c r="AM7">
        <v>1</v>
      </c>
      <c r="AN7" s="27">
        <v>0.5</v>
      </c>
      <c r="AO7" s="27">
        <v>1.0309278350515464E-2</v>
      </c>
    </row>
    <row r="8" spans="1:41" x14ac:dyDescent="0.3">
      <c r="C8">
        <v>1</v>
      </c>
      <c r="D8">
        <v>5</v>
      </c>
      <c r="E8" s="27">
        <v>5.1546391752577317E-2</v>
      </c>
      <c r="H8">
        <v>1</v>
      </c>
      <c r="I8">
        <v>4</v>
      </c>
      <c r="J8" s="27">
        <v>0.1111111111111111</v>
      </c>
      <c r="K8" s="27">
        <v>4.1237113402061855E-2</v>
      </c>
      <c r="L8" s="27"/>
      <c r="M8" t="s">
        <v>757</v>
      </c>
      <c r="O8">
        <v>40</v>
      </c>
      <c r="P8" s="27">
        <v>0.41237113402061853</v>
      </c>
      <c r="Q8" s="27">
        <v>0.41237113402061853</v>
      </c>
      <c r="S8" t="s">
        <v>757</v>
      </c>
      <c r="U8">
        <v>40</v>
      </c>
      <c r="V8" s="27">
        <v>0.41237113402061853</v>
      </c>
      <c r="W8" s="27">
        <v>0.41237113402061853</v>
      </c>
      <c r="Y8" t="s">
        <v>754</v>
      </c>
      <c r="AA8">
        <v>1</v>
      </c>
      <c r="AB8" s="27">
        <v>1.0309278350515464E-2</v>
      </c>
      <c r="AC8" s="27">
        <v>1.0309278350515464E-2</v>
      </c>
      <c r="AE8" t="s">
        <v>755</v>
      </c>
      <c r="AG8">
        <v>1</v>
      </c>
      <c r="AH8" s="27">
        <v>1.0309278350515464E-2</v>
      </c>
      <c r="AI8" s="27">
        <v>1.0309278350515464E-2</v>
      </c>
      <c r="AL8">
        <v>6</v>
      </c>
      <c r="AM8">
        <v>1</v>
      </c>
      <c r="AN8" s="27">
        <v>0.5</v>
      </c>
      <c r="AO8" s="27">
        <v>1.0309278350515464E-2</v>
      </c>
    </row>
    <row r="9" spans="1:41" x14ac:dyDescent="0.3">
      <c r="C9">
        <v>4</v>
      </c>
      <c r="D9">
        <v>2</v>
      </c>
      <c r="E9" s="27">
        <v>2.0618556701030927E-2</v>
      </c>
      <c r="H9">
        <v>6</v>
      </c>
      <c r="I9">
        <v>23</v>
      </c>
      <c r="J9" s="27">
        <v>0.63888888888888884</v>
      </c>
      <c r="K9" s="27">
        <v>0.23711340206185566</v>
      </c>
      <c r="L9" s="27"/>
      <c r="M9" t="s">
        <v>723</v>
      </c>
      <c r="N9">
        <v>0</v>
      </c>
      <c r="O9">
        <v>1</v>
      </c>
      <c r="P9" s="27">
        <v>4.1666666666666664E-2</v>
      </c>
      <c r="Q9" s="27">
        <v>1.0309278350515464E-2</v>
      </c>
      <c r="S9" t="s">
        <v>718</v>
      </c>
      <c r="T9">
        <v>0</v>
      </c>
      <c r="U9">
        <v>7</v>
      </c>
      <c r="V9" s="27">
        <v>0.17948717948717949</v>
      </c>
      <c r="W9" s="27">
        <v>7.2164948453608241E-2</v>
      </c>
      <c r="Y9" t="s">
        <v>715</v>
      </c>
      <c r="Z9">
        <v>0</v>
      </c>
      <c r="AA9">
        <v>40</v>
      </c>
      <c r="AB9" s="27">
        <v>1</v>
      </c>
      <c r="AC9" s="27">
        <v>0.41237113402061853</v>
      </c>
      <c r="AE9" t="s">
        <v>679</v>
      </c>
      <c r="AF9">
        <v>6</v>
      </c>
      <c r="AG9">
        <v>11</v>
      </c>
      <c r="AH9" s="27">
        <v>1</v>
      </c>
      <c r="AI9" s="27">
        <v>0.1134020618556701</v>
      </c>
      <c r="AK9" t="s">
        <v>758</v>
      </c>
      <c r="AM9">
        <v>2</v>
      </c>
      <c r="AN9" s="27">
        <v>2.0618556701030927E-2</v>
      </c>
      <c r="AO9" s="27">
        <v>2.0618556701030927E-2</v>
      </c>
    </row>
    <row r="10" spans="1:41" x14ac:dyDescent="0.3">
      <c r="C10">
        <v>6</v>
      </c>
      <c r="D10">
        <v>39</v>
      </c>
      <c r="E10" s="27">
        <v>0.40206185567010311</v>
      </c>
      <c r="G10" t="s">
        <v>761</v>
      </c>
      <c r="I10">
        <v>36</v>
      </c>
      <c r="J10" s="27">
        <v>0.37113402061855671</v>
      </c>
      <c r="K10" s="27">
        <v>0.37113402061855671</v>
      </c>
      <c r="L10" s="27"/>
      <c r="N10">
        <v>1</v>
      </c>
      <c r="O10">
        <v>1</v>
      </c>
      <c r="P10" s="27">
        <v>4.1666666666666664E-2</v>
      </c>
      <c r="Q10" s="27">
        <v>1.0309278350515464E-2</v>
      </c>
      <c r="T10">
        <v>1</v>
      </c>
      <c r="U10">
        <v>4</v>
      </c>
      <c r="V10" s="27">
        <v>0.10256410256410256</v>
      </c>
      <c r="W10" s="27">
        <v>4.1237113402061855E-2</v>
      </c>
      <c r="Y10" t="s">
        <v>757</v>
      </c>
      <c r="AA10">
        <v>40</v>
      </c>
      <c r="AB10" s="27">
        <v>0.41237113402061853</v>
      </c>
      <c r="AC10" s="27">
        <v>0.41237113402061853</v>
      </c>
      <c r="AE10" t="s">
        <v>762</v>
      </c>
      <c r="AG10">
        <v>11</v>
      </c>
      <c r="AH10" s="27">
        <v>0.1134020618556701</v>
      </c>
      <c r="AI10" s="27">
        <v>0.1134020618556701</v>
      </c>
      <c r="AK10" t="s">
        <v>690</v>
      </c>
      <c r="AL10">
        <v>0</v>
      </c>
      <c r="AM10">
        <v>2</v>
      </c>
      <c r="AN10" s="27">
        <v>0.66666666666666663</v>
      </c>
      <c r="AO10" s="27">
        <v>2.0618556701030927E-2</v>
      </c>
    </row>
    <row r="11" spans="1:41" x14ac:dyDescent="0.3">
      <c r="C11" t="s">
        <v>760</v>
      </c>
      <c r="D11">
        <v>97</v>
      </c>
      <c r="E11" s="27">
        <v>1</v>
      </c>
      <c r="G11" t="s">
        <v>675</v>
      </c>
      <c r="H11">
        <v>0</v>
      </c>
      <c r="I11">
        <v>2</v>
      </c>
      <c r="J11" s="27">
        <v>9.5238095238095233E-2</v>
      </c>
      <c r="K11" s="27">
        <v>2.0618556701030927E-2</v>
      </c>
      <c r="L11" s="27"/>
      <c r="N11">
        <v>6</v>
      </c>
      <c r="O11">
        <v>22</v>
      </c>
      <c r="P11" s="27">
        <v>0.91666666666666663</v>
      </c>
      <c r="Q11" s="27">
        <v>0.22680412371134021</v>
      </c>
      <c r="T11">
        <v>4</v>
      </c>
      <c r="U11">
        <v>1</v>
      </c>
      <c r="V11" s="27">
        <v>2.564102564102564E-2</v>
      </c>
      <c r="W11" s="27">
        <v>1.0309278350515464E-2</v>
      </c>
      <c r="Y11" t="s">
        <v>677</v>
      </c>
      <c r="Z11">
        <v>0</v>
      </c>
      <c r="AA11">
        <v>8</v>
      </c>
      <c r="AB11" s="27">
        <v>0.15094339622641509</v>
      </c>
      <c r="AC11" s="27">
        <v>8.247422680412371E-2</v>
      </c>
      <c r="AE11" t="s">
        <v>685</v>
      </c>
      <c r="AF11">
        <v>0</v>
      </c>
      <c r="AG11">
        <v>10</v>
      </c>
      <c r="AH11" s="27">
        <v>0.23809523809523808</v>
      </c>
      <c r="AI11" s="27">
        <v>0.10309278350515463</v>
      </c>
      <c r="AL11">
        <v>6</v>
      </c>
      <c r="AM11">
        <v>1</v>
      </c>
      <c r="AN11" s="27">
        <v>0.33333333333333331</v>
      </c>
      <c r="AO11" s="27">
        <v>1.0309278350515464E-2</v>
      </c>
    </row>
    <row r="12" spans="1:41" x14ac:dyDescent="0.3">
      <c r="H12">
        <v>1</v>
      </c>
      <c r="I12">
        <v>1</v>
      </c>
      <c r="J12" s="27">
        <v>4.7619047619047616E-2</v>
      </c>
      <c r="K12" s="27">
        <v>1.0309278350515464E-2</v>
      </c>
      <c r="L12" s="27"/>
      <c r="M12" t="s">
        <v>765</v>
      </c>
      <c r="O12">
        <v>24</v>
      </c>
      <c r="P12" s="27">
        <v>0.24742268041237114</v>
      </c>
      <c r="Q12" s="27">
        <v>0.24742268041237114</v>
      </c>
      <c r="T12">
        <v>6</v>
      </c>
      <c r="U12">
        <v>27</v>
      </c>
      <c r="V12" s="27">
        <v>0.69230769230769229</v>
      </c>
      <c r="W12" s="27">
        <v>0.27835051546391754</v>
      </c>
      <c r="Z12">
        <v>1</v>
      </c>
      <c r="AA12">
        <v>4</v>
      </c>
      <c r="AB12" s="27">
        <v>7.5471698113207544E-2</v>
      </c>
      <c r="AC12" s="27">
        <v>4.1237113402061855E-2</v>
      </c>
      <c r="AF12">
        <v>1</v>
      </c>
      <c r="AG12">
        <v>5</v>
      </c>
      <c r="AH12" s="27">
        <v>0.11904761904761904</v>
      </c>
      <c r="AI12" s="27">
        <v>5.1546391752577317E-2</v>
      </c>
      <c r="AK12" t="s">
        <v>766</v>
      </c>
      <c r="AM12">
        <v>3</v>
      </c>
      <c r="AN12" s="27">
        <v>3.0927835051546393E-2</v>
      </c>
      <c r="AO12" s="27">
        <v>3.0927835051546393E-2</v>
      </c>
    </row>
    <row r="13" spans="1:41" x14ac:dyDescent="0.3">
      <c r="H13">
        <v>4</v>
      </c>
      <c r="I13">
        <v>2</v>
      </c>
      <c r="J13" s="27">
        <v>9.5238095238095233E-2</v>
      </c>
      <c r="K13" s="27">
        <v>2.0618556701030927E-2</v>
      </c>
      <c r="L13" s="27"/>
      <c r="M13" t="s">
        <v>725</v>
      </c>
      <c r="N13">
        <v>4</v>
      </c>
      <c r="O13">
        <v>1</v>
      </c>
      <c r="P13" s="27">
        <v>0.33333333333333331</v>
      </c>
      <c r="Q13" s="27">
        <v>1.0309278350515464E-2</v>
      </c>
      <c r="S13" t="s">
        <v>769</v>
      </c>
      <c r="U13">
        <v>39</v>
      </c>
      <c r="V13" s="27">
        <v>0.40206185567010311</v>
      </c>
      <c r="W13" s="27">
        <v>0.40206185567010311</v>
      </c>
      <c r="Z13">
        <v>4</v>
      </c>
      <c r="AA13">
        <v>2</v>
      </c>
      <c r="AB13" s="27">
        <v>3.7735849056603772E-2</v>
      </c>
      <c r="AC13" s="27">
        <v>2.0618556701030927E-2</v>
      </c>
      <c r="AF13">
        <v>4</v>
      </c>
      <c r="AG13">
        <v>2</v>
      </c>
      <c r="AH13" s="27">
        <v>4.7619047619047616E-2</v>
      </c>
      <c r="AI13" s="27">
        <v>2.0618556701030927E-2</v>
      </c>
      <c r="AK13" t="s">
        <v>689</v>
      </c>
      <c r="AL13">
        <v>0</v>
      </c>
      <c r="AM13">
        <v>1</v>
      </c>
      <c r="AN13" s="27">
        <v>0.2</v>
      </c>
      <c r="AO13" s="27">
        <v>1.0309278350515464E-2</v>
      </c>
    </row>
    <row r="14" spans="1:41" x14ac:dyDescent="0.3">
      <c r="H14">
        <v>6</v>
      </c>
      <c r="I14">
        <v>16</v>
      </c>
      <c r="J14" s="27">
        <v>0.76190476190476186</v>
      </c>
      <c r="K14" s="27">
        <v>0.16494845360824742</v>
      </c>
      <c r="L14" s="27"/>
      <c r="N14">
        <v>6</v>
      </c>
      <c r="O14">
        <v>2</v>
      </c>
      <c r="P14" s="27">
        <v>0.66666666666666663</v>
      </c>
      <c r="Q14" s="27">
        <v>2.0618556701030927E-2</v>
      </c>
      <c r="S14" t="s">
        <v>720</v>
      </c>
      <c r="T14">
        <v>0</v>
      </c>
      <c r="U14">
        <v>4</v>
      </c>
      <c r="V14" s="27">
        <v>0.5714285714285714</v>
      </c>
      <c r="W14" s="27">
        <v>4.1237113402061855E-2</v>
      </c>
      <c r="Z14">
        <v>6</v>
      </c>
      <c r="AA14">
        <v>39</v>
      </c>
      <c r="AB14" s="27">
        <v>0.73584905660377353</v>
      </c>
      <c r="AC14" s="27">
        <v>0.40206185567010311</v>
      </c>
      <c r="AF14">
        <v>6</v>
      </c>
      <c r="AG14">
        <v>25</v>
      </c>
      <c r="AH14" s="27">
        <v>0.59523809523809523</v>
      </c>
      <c r="AI14" s="27">
        <v>0.25773195876288657</v>
      </c>
      <c r="AL14">
        <v>4</v>
      </c>
      <c r="AM14">
        <v>2</v>
      </c>
      <c r="AN14" s="27">
        <v>0.4</v>
      </c>
      <c r="AO14" s="27">
        <v>2.0618556701030927E-2</v>
      </c>
    </row>
    <row r="15" spans="1:41" x14ac:dyDescent="0.3">
      <c r="C15" s="36"/>
      <c r="G15" t="s">
        <v>772</v>
      </c>
      <c r="I15">
        <v>21</v>
      </c>
      <c r="J15" s="27">
        <v>0.21649484536082475</v>
      </c>
      <c r="K15" s="27">
        <v>0.21649484536082475</v>
      </c>
      <c r="L15" s="27"/>
      <c r="M15" t="s">
        <v>775</v>
      </c>
      <c r="O15">
        <v>3</v>
      </c>
      <c r="P15" s="27">
        <v>3.0927835051546393E-2</v>
      </c>
      <c r="Q15" s="27">
        <v>3.0927835051546393E-2</v>
      </c>
      <c r="T15">
        <v>1</v>
      </c>
      <c r="U15">
        <v>1</v>
      </c>
      <c r="V15" s="27">
        <v>0.14285714285714285</v>
      </c>
      <c r="W15" s="27">
        <v>1.0309278350515464E-2</v>
      </c>
      <c r="Y15" t="s">
        <v>776</v>
      </c>
      <c r="AA15">
        <v>53</v>
      </c>
      <c r="AB15" s="27">
        <v>0.54639175257731953</v>
      </c>
      <c r="AC15" s="27">
        <v>0.54639175257731953</v>
      </c>
      <c r="AE15" t="s">
        <v>773</v>
      </c>
      <c r="AG15">
        <v>42</v>
      </c>
      <c r="AH15" s="27">
        <v>0.4329896907216495</v>
      </c>
      <c r="AI15" s="27">
        <v>0.4329896907216495</v>
      </c>
      <c r="AL15">
        <v>6</v>
      </c>
      <c r="AM15">
        <v>2</v>
      </c>
      <c r="AN15" s="27">
        <v>0.4</v>
      </c>
      <c r="AO15" s="27">
        <v>2.0618556701030927E-2</v>
      </c>
    </row>
    <row r="16" spans="1:41" x14ac:dyDescent="0.3">
      <c r="G16" t="s">
        <v>715</v>
      </c>
      <c r="H16">
        <v>0</v>
      </c>
      <c r="I16">
        <v>40</v>
      </c>
      <c r="J16" s="27">
        <v>1</v>
      </c>
      <c r="K16" s="27">
        <v>0.41237113402061853</v>
      </c>
      <c r="L16" s="27"/>
      <c r="M16" t="s">
        <v>724</v>
      </c>
      <c r="N16">
        <v>0</v>
      </c>
      <c r="O16">
        <v>5</v>
      </c>
      <c r="P16" s="27">
        <v>0.20833333333333334</v>
      </c>
      <c r="Q16" s="27">
        <v>5.1546391752577317E-2</v>
      </c>
      <c r="T16">
        <v>4</v>
      </c>
      <c r="U16">
        <v>1</v>
      </c>
      <c r="V16" s="27">
        <v>0.14285714285714285</v>
      </c>
      <c r="W16" s="27">
        <v>1.0309278350515464E-2</v>
      </c>
      <c r="Y16" t="s">
        <v>697</v>
      </c>
      <c r="Z16">
        <v>0</v>
      </c>
      <c r="AA16">
        <v>2</v>
      </c>
      <c r="AB16" s="27">
        <v>0.66666666666666663</v>
      </c>
      <c r="AC16" s="27">
        <v>2.0618556701030927E-2</v>
      </c>
      <c r="AE16" t="s">
        <v>696</v>
      </c>
      <c r="AF16">
        <v>6</v>
      </c>
      <c r="AG16">
        <v>2</v>
      </c>
      <c r="AH16" s="27">
        <v>1</v>
      </c>
      <c r="AI16" s="27">
        <v>2.0618556701030927E-2</v>
      </c>
      <c r="AK16" t="s">
        <v>777</v>
      </c>
      <c r="AM16">
        <v>5</v>
      </c>
      <c r="AN16" s="27">
        <v>5.1546391752577317E-2</v>
      </c>
      <c r="AO16" s="27">
        <v>5.1546391752577317E-2</v>
      </c>
    </row>
    <row r="17" spans="3:41" x14ac:dyDescent="0.3">
      <c r="C17" s="52" t="s">
        <v>178</v>
      </c>
      <c r="G17" t="s">
        <v>757</v>
      </c>
      <c r="I17">
        <v>40</v>
      </c>
      <c r="J17" s="27">
        <v>0.41237113402061853</v>
      </c>
      <c r="K17" s="27">
        <v>0.41237113402061853</v>
      </c>
      <c r="N17">
        <v>1</v>
      </c>
      <c r="O17">
        <v>4</v>
      </c>
      <c r="P17" s="27">
        <v>0.16666666666666666</v>
      </c>
      <c r="Q17" s="27">
        <v>4.1237113402061855E-2</v>
      </c>
      <c r="T17">
        <v>6</v>
      </c>
      <c r="U17">
        <v>1</v>
      </c>
      <c r="V17" s="27">
        <v>0.14285714285714285</v>
      </c>
      <c r="W17" s="27">
        <v>1.0309278350515464E-2</v>
      </c>
      <c r="Z17">
        <v>1</v>
      </c>
      <c r="AA17">
        <v>1</v>
      </c>
      <c r="AB17" s="27">
        <v>0.33333333333333331</v>
      </c>
      <c r="AC17" s="27">
        <v>1.0309278350515464E-2</v>
      </c>
      <c r="AE17" t="s">
        <v>779</v>
      </c>
      <c r="AG17">
        <v>2</v>
      </c>
      <c r="AH17" s="27">
        <v>2.0618556701030927E-2</v>
      </c>
      <c r="AI17" s="27">
        <v>2.0618556701030927E-2</v>
      </c>
      <c r="AK17" t="s">
        <v>684</v>
      </c>
      <c r="AL17">
        <v>0</v>
      </c>
      <c r="AM17">
        <v>2</v>
      </c>
      <c r="AN17" s="27">
        <v>0.4</v>
      </c>
      <c r="AO17" s="27">
        <v>2.0618556701030927E-2</v>
      </c>
    </row>
    <row r="18" spans="3:41" x14ac:dyDescent="0.3">
      <c r="C18" s="13" t="s">
        <v>816</v>
      </c>
      <c r="G18" t="s">
        <v>760</v>
      </c>
      <c r="I18">
        <v>97</v>
      </c>
      <c r="J18" s="27">
        <v>1</v>
      </c>
      <c r="K18" s="27">
        <v>1</v>
      </c>
      <c r="N18">
        <v>4</v>
      </c>
      <c r="O18">
        <v>1</v>
      </c>
      <c r="P18" s="27">
        <v>4.1666666666666664E-2</v>
      </c>
      <c r="Q18" s="27">
        <v>1.0309278350515464E-2</v>
      </c>
      <c r="S18" t="s">
        <v>781</v>
      </c>
      <c r="U18">
        <v>7</v>
      </c>
      <c r="V18" s="27">
        <v>7.2164948453608241E-2</v>
      </c>
      <c r="W18" s="27">
        <v>7.2164948453608241E-2</v>
      </c>
      <c r="Y18" t="s">
        <v>782</v>
      </c>
      <c r="AA18">
        <v>3</v>
      </c>
      <c r="AB18" s="27">
        <v>3.0927835051546393E-2</v>
      </c>
      <c r="AC18" s="27">
        <v>3.0927835051546393E-2</v>
      </c>
      <c r="AE18" t="s">
        <v>715</v>
      </c>
      <c r="AF18">
        <v>0</v>
      </c>
      <c r="AG18">
        <v>40</v>
      </c>
      <c r="AH18" s="27">
        <v>1</v>
      </c>
      <c r="AI18" s="27">
        <v>0.41237113402061853</v>
      </c>
      <c r="AL18">
        <v>1</v>
      </c>
      <c r="AM18">
        <v>2</v>
      </c>
      <c r="AN18" s="27">
        <v>0.4</v>
      </c>
      <c r="AO18" s="27">
        <v>2.0618556701030927E-2</v>
      </c>
    </row>
    <row r="19" spans="3:41" x14ac:dyDescent="0.3">
      <c r="C19" s="13" t="s">
        <v>817</v>
      </c>
      <c r="N19">
        <v>6</v>
      </c>
      <c r="O19">
        <v>14</v>
      </c>
      <c r="P19" s="27">
        <v>0.58333333333333337</v>
      </c>
      <c r="Q19" s="27">
        <v>0.14432989690721648</v>
      </c>
      <c r="S19" t="s">
        <v>716</v>
      </c>
      <c r="T19">
        <v>6</v>
      </c>
      <c r="U19">
        <v>11</v>
      </c>
      <c r="V19" s="27">
        <v>1</v>
      </c>
      <c r="W19" s="27">
        <v>0.1134020618556701</v>
      </c>
      <c r="Y19" t="s">
        <v>760</v>
      </c>
      <c r="AA19">
        <v>97</v>
      </c>
      <c r="AB19" s="27">
        <v>1</v>
      </c>
      <c r="AC19" s="27">
        <v>1</v>
      </c>
      <c r="AE19" t="s">
        <v>757</v>
      </c>
      <c r="AG19">
        <v>40</v>
      </c>
      <c r="AH19" s="27">
        <v>0.41237113402061853</v>
      </c>
      <c r="AI19" s="27">
        <v>0.41237113402061853</v>
      </c>
      <c r="AL19">
        <v>6</v>
      </c>
      <c r="AM19">
        <v>1</v>
      </c>
      <c r="AN19" s="27">
        <v>0.2</v>
      </c>
      <c r="AO19" s="27">
        <v>1.0309278350515464E-2</v>
      </c>
    </row>
    <row r="20" spans="3:41" x14ac:dyDescent="0.3">
      <c r="C20" s="36" t="s">
        <v>818</v>
      </c>
      <c r="M20" t="s">
        <v>783</v>
      </c>
      <c r="O20">
        <v>24</v>
      </c>
      <c r="P20" s="27">
        <v>0.24742268041237114</v>
      </c>
      <c r="Q20" s="27">
        <v>0.24742268041237114</v>
      </c>
      <c r="S20" t="s">
        <v>784</v>
      </c>
      <c r="U20">
        <v>11</v>
      </c>
      <c r="V20" s="27">
        <v>0.1134020618556701</v>
      </c>
      <c r="W20" s="27">
        <v>0.1134020618556701</v>
      </c>
      <c r="AE20" t="s">
        <v>693</v>
      </c>
      <c r="AF20">
        <v>6</v>
      </c>
      <c r="AG20">
        <v>1</v>
      </c>
      <c r="AH20" s="27">
        <v>1</v>
      </c>
      <c r="AI20" s="27">
        <v>1.0309278350515464E-2</v>
      </c>
      <c r="AK20" t="s">
        <v>785</v>
      </c>
      <c r="AM20">
        <v>5</v>
      </c>
      <c r="AN20" s="27">
        <v>5.1546391752577317E-2</v>
      </c>
      <c r="AO20" s="27">
        <v>5.1546391752577317E-2</v>
      </c>
    </row>
    <row r="21" spans="3:41" x14ac:dyDescent="0.3">
      <c r="C21" s="36" t="s">
        <v>819</v>
      </c>
      <c r="M21" t="s">
        <v>726</v>
      </c>
      <c r="N21">
        <v>0</v>
      </c>
      <c r="O21">
        <v>4</v>
      </c>
      <c r="P21" s="27">
        <v>0.8</v>
      </c>
      <c r="Q21" s="27">
        <v>4.1237113402061855E-2</v>
      </c>
      <c r="S21" t="s">
        <v>760</v>
      </c>
      <c r="U21">
        <v>97</v>
      </c>
      <c r="V21" s="27">
        <v>1</v>
      </c>
      <c r="W21" s="27">
        <v>1</v>
      </c>
      <c r="AE21" t="s">
        <v>786</v>
      </c>
      <c r="AG21">
        <v>1</v>
      </c>
      <c r="AH21" s="27">
        <v>1.0309278350515464E-2</v>
      </c>
      <c r="AI21" s="27">
        <v>1.0309278350515464E-2</v>
      </c>
      <c r="AK21" t="s">
        <v>682</v>
      </c>
      <c r="AL21">
        <v>0</v>
      </c>
      <c r="AM21">
        <v>1</v>
      </c>
      <c r="AN21" s="27">
        <v>3.125E-2</v>
      </c>
      <c r="AO21" s="27">
        <v>1.0309278350515464E-2</v>
      </c>
    </row>
    <row r="22" spans="3:41" x14ac:dyDescent="0.3">
      <c r="C22" s="36" t="s">
        <v>820</v>
      </c>
      <c r="N22">
        <v>6</v>
      </c>
      <c r="O22">
        <v>1</v>
      </c>
      <c r="P22" s="27">
        <v>0.2</v>
      </c>
      <c r="Q22" s="27">
        <v>1.0309278350515464E-2</v>
      </c>
      <c r="AE22" t="s">
        <v>760</v>
      </c>
      <c r="AG22">
        <v>97</v>
      </c>
      <c r="AH22" s="27">
        <v>1</v>
      </c>
      <c r="AI22" s="27">
        <v>1</v>
      </c>
      <c r="AL22">
        <v>1</v>
      </c>
      <c r="AM22">
        <v>1</v>
      </c>
      <c r="AN22" s="27">
        <v>3.125E-2</v>
      </c>
      <c r="AO22" s="27">
        <v>1.0309278350515464E-2</v>
      </c>
    </row>
    <row r="23" spans="3:41" x14ac:dyDescent="0.3">
      <c r="C23" s="36" t="s">
        <v>821</v>
      </c>
      <c r="M23" t="s">
        <v>788</v>
      </c>
      <c r="O23">
        <v>5</v>
      </c>
      <c r="P23" s="27">
        <v>5.1546391752577317E-2</v>
      </c>
      <c r="Q23" s="27">
        <v>5.1546391752577317E-2</v>
      </c>
      <c r="AL23">
        <v>6</v>
      </c>
      <c r="AM23">
        <v>30</v>
      </c>
      <c r="AN23" s="27">
        <v>0.9375</v>
      </c>
      <c r="AO23" s="27">
        <v>0.30927835051546393</v>
      </c>
    </row>
    <row r="24" spans="3:41" x14ac:dyDescent="0.3">
      <c r="C24" s="36" t="s">
        <v>822</v>
      </c>
      <c r="M24" t="s">
        <v>727</v>
      </c>
      <c r="N24">
        <v>0</v>
      </c>
      <c r="O24">
        <v>1</v>
      </c>
      <c r="P24" s="27">
        <v>1</v>
      </c>
      <c r="Q24" s="27">
        <v>1.0309278350515464E-2</v>
      </c>
      <c r="AK24" t="s">
        <v>787</v>
      </c>
      <c r="AM24">
        <v>32</v>
      </c>
      <c r="AN24" s="27">
        <v>0.32989690721649484</v>
      </c>
      <c r="AO24" s="27">
        <v>0.32989690721649484</v>
      </c>
    </row>
    <row r="25" spans="3:41" x14ac:dyDescent="0.3">
      <c r="M25" t="s">
        <v>791</v>
      </c>
      <c r="O25">
        <v>1</v>
      </c>
      <c r="P25" s="27">
        <v>1.0309278350515464E-2</v>
      </c>
      <c r="Q25" s="27">
        <v>1.0309278350515464E-2</v>
      </c>
      <c r="AK25" t="s">
        <v>710</v>
      </c>
      <c r="AL25">
        <v>0</v>
      </c>
      <c r="AM25">
        <v>1</v>
      </c>
      <c r="AN25" s="27">
        <v>1</v>
      </c>
      <c r="AO25" s="27">
        <v>1.0309278350515464E-2</v>
      </c>
    </row>
    <row r="26" spans="3:41" x14ac:dyDescent="0.3">
      <c r="C26" s="13" t="s">
        <v>810</v>
      </c>
      <c r="M26" t="s">
        <v>760</v>
      </c>
      <c r="O26">
        <v>97</v>
      </c>
      <c r="P26" s="27">
        <v>1</v>
      </c>
      <c r="Q26" s="27">
        <v>1</v>
      </c>
      <c r="AK26" t="s">
        <v>789</v>
      </c>
      <c r="AM26">
        <v>1</v>
      </c>
      <c r="AN26" s="27">
        <v>1.0309278350515464E-2</v>
      </c>
      <c r="AO26" s="27">
        <v>1.0309278350515464E-2</v>
      </c>
    </row>
    <row r="27" spans="3:41" x14ac:dyDescent="0.3">
      <c r="C27" s="36" t="s">
        <v>771</v>
      </c>
      <c r="AK27" t="s">
        <v>715</v>
      </c>
      <c r="AL27">
        <v>0</v>
      </c>
      <c r="AM27">
        <v>40</v>
      </c>
      <c r="AN27" s="27">
        <v>1</v>
      </c>
      <c r="AO27" s="27">
        <v>0.41237113402061853</v>
      </c>
    </row>
    <row r="28" spans="3:41" x14ac:dyDescent="0.3">
      <c r="C28" s="36" t="s">
        <v>774</v>
      </c>
      <c r="AK28" t="s">
        <v>757</v>
      </c>
      <c r="AM28">
        <v>40</v>
      </c>
      <c r="AN28" s="27">
        <v>0.41237113402061853</v>
      </c>
      <c r="AO28" s="27">
        <v>0.41237113402061853</v>
      </c>
    </row>
    <row r="29" spans="3:41" x14ac:dyDescent="0.3">
      <c r="C29" s="36" t="s">
        <v>778</v>
      </c>
      <c r="AK29" t="s">
        <v>678</v>
      </c>
      <c r="AL29">
        <v>0</v>
      </c>
      <c r="AM29">
        <v>3</v>
      </c>
      <c r="AN29" s="27">
        <v>0.33333333333333331</v>
      </c>
      <c r="AO29" s="27">
        <v>3.0927835051546393E-2</v>
      </c>
    </row>
    <row r="30" spans="3:41" x14ac:dyDescent="0.3">
      <c r="C30" s="36" t="s">
        <v>780</v>
      </c>
      <c r="AL30">
        <v>1</v>
      </c>
      <c r="AM30">
        <v>2</v>
      </c>
      <c r="AN30" s="27">
        <v>0.22222222222222221</v>
      </c>
      <c r="AO30" s="27">
        <v>2.0618556701030927E-2</v>
      </c>
    </row>
    <row r="31" spans="3:41" x14ac:dyDescent="0.3">
      <c r="AL31">
        <v>6</v>
      </c>
      <c r="AM31">
        <v>4</v>
      </c>
      <c r="AN31" s="27">
        <v>0.44444444444444442</v>
      </c>
      <c r="AO31" s="27">
        <v>4.1237113402061855E-2</v>
      </c>
    </row>
    <row r="32" spans="3:41" x14ac:dyDescent="0.3">
      <c r="C32" t="s">
        <v>811</v>
      </c>
      <c r="AK32" t="s">
        <v>793</v>
      </c>
      <c r="AM32">
        <v>9</v>
      </c>
      <c r="AN32" s="27">
        <v>9.2783505154639179E-2</v>
      </c>
      <c r="AO32" s="27">
        <v>9.2783505154639179E-2</v>
      </c>
    </row>
    <row r="33" spans="3:41" x14ac:dyDescent="0.3">
      <c r="C33" t="s">
        <v>812</v>
      </c>
      <c r="AK33" t="s">
        <v>760</v>
      </c>
      <c r="AM33">
        <v>97</v>
      </c>
      <c r="AN33" s="27">
        <v>1</v>
      </c>
      <c r="AO33" s="27">
        <v>1</v>
      </c>
    </row>
    <row r="34" spans="3:41" x14ac:dyDescent="0.3">
      <c r="C34" t="s">
        <v>813</v>
      </c>
    </row>
    <row r="35" spans="3:41" x14ac:dyDescent="0.3">
      <c r="C35" s="13" t="s">
        <v>814</v>
      </c>
    </row>
  </sheetData>
  <pageMargins left="0.7" right="0.7" top="0.75" bottom="0.75" header="0.3" footer="0.3"/>
  <drawing r:id="rId8"/>
  <extLst>
    <ext xmlns:x14="http://schemas.microsoft.com/office/spreadsheetml/2009/9/main" uri="{A8765BA9-456A-4dab-B4F3-ACF838C121DE}">
      <x14:slicerList>
        <x14:slicer r:id="rId9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AS103"/>
  <sheetViews>
    <sheetView showGridLines="0" workbookViewId="0">
      <pane xSplit="1" ySplit="6" topLeftCell="B28" activePane="bottomRight" state="frozen"/>
      <selection pane="topRight" activeCell="B1" sqref="B1"/>
      <selection pane="bottomLeft" activeCell="A7" sqref="A7"/>
      <selection pane="bottomRight" activeCell="H35" sqref="H35"/>
    </sheetView>
  </sheetViews>
  <sheetFormatPr baseColWidth="10" defaultColWidth="11" defaultRowHeight="15.6" x14ac:dyDescent="0.3"/>
  <cols>
    <col min="1" max="1" width="27.296875" customWidth="1"/>
    <col min="3" max="3" width="34.5" bestFit="1" customWidth="1"/>
    <col min="4" max="5" width="12.59765625" customWidth="1"/>
    <col min="7" max="7" width="17.59765625" customWidth="1"/>
    <col min="8" max="9" width="12.59765625" customWidth="1"/>
    <col min="11" max="11" width="15.59765625" customWidth="1"/>
    <col min="12" max="15" width="12.59765625" customWidth="1"/>
    <col min="17" max="17" width="18.59765625" customWidth="1"/>
    <col min="18" max="21" width="12.59765625" customWidth="1"/>
    <col min="23" max="23" width="23.59765625" customWidth="1"/>
    <col min="24" max="27" width="12.59765625" customWidth="1"/>
    <col min="29" max="29" width="17.59765625" customWidth="1"/>
    <col min="30" max="33" width="12.59765625" customWidth="1"/>
    <col min="35" max="35" width="39.59765625" customWidth="1"/>
    <col min="36" max="39" width="12.59765625" customWidth="1"/>
    <col min="41" max="41" width="40.59765625" customWidth="1"/>
    <col min="42" max="45" width="12.59765625" customWidth="1"/>
  </cols>
  <sheetData>
    <row r="1" spans="1:45" ht="23.4" x14ac:dyDescent="0.45">
      <c r="A1" s="36" t="s">
        <v>728</v>
      </c>
      <c r="C1" s="8" t="s">
        <v>729</v>
      </c>
      <c r="G1" s="8" t="s">
        <v>730</v>
      </c>
      <c r="K1" s="8" t="s">
        <v>730</v>
      </c>
      <c r="Q1" s="8" t="s">
        <v>730</v>
      </c>
      <c r="W1" s="8" t="s">
        <v>730</v>
      </c>
      <c r="AC1" s="8" t="s">
        <v>730</v>
      </c>
      <c r="AI1" s="8" t="s">
        <v>730</v>
      </c>
      <c r="AO1" s="8" t="s">
        <v>730</v>
      </c>
    </row>
    <row r="2" spans="1:45" ht="23.4" x14ac:dyDescent="0.45">
      <c r="A2" s="37" t="e">
        <f>#REF!</f>
        <v>#REF!</v>
      </c>
      <c r="C2" s="7" t="s">
        <v>823</v>
      </c>
      <c r="G2" s="7" t="s">
        <v>824</v>
      </c>
      <c r="K2" s="7" t="s">
        <v>825</v>
      </c>
      <c r="Q2" s="7" t="s">
        <v>826</v>
      </c>
      <c r="W2" s="7" t="s">
        <v>827</v>
      </c>
      <c r="AC2" s="7" t="s">
        <v>828</v>
      </c>
      <c r="AI2" s="7" t="s">
        <v>829</v>
      </c>
      <c r="AO2" s="7" t="s">
        <v>830</v>
      </c>
    </row>
    <row r="4" spans="1:45" x14ac:dyDescent="0.3">
      <c r="Q4" s="4" t="s">
        <v>740</v>
      </c>
      <c r="R4" t="s" vm="4">
        <v>741</v>
      </c>
      <c r="W4" s="4" t="s">
        <v>740</v>
      </c>
      <c r="X4" t="s" vm="4">
        <v>741</v>
      </c>
      <c r="AC4" s="4" t="s">
        <v>740</v>
      </c>
      <c r="AD4" t="s" vm="4">
        <v>741</v>
      </c>
      <c r="AI4" s="4" t="s">
        <v>740</v>
      </c>
      <c r="AJ4" t="s" vm="4">
        <v>741</v>
      </c>
      <c r="AO4" s="4" t="s">
        <v>740</v>
      </c>
      <c r="AP4" t="s" vm="4">
        <v>741</v>
      </c>
    </row>
    <row r="6" spans="1:45" x14ac:dyDescent="0.3">
      <c r="C6" s="4" t="s">
        <v>168</v>
      </c>
      <c r="D6" s="4" t="s">
        <v>457</v>
      </c>
      <c r="E6" t="s">
        <v>742</v>
      </c>
      <c r="G6" s="4" t="s">
        <v>457</v>
      </c>
      <c r="H6" s="9" t="s">
        <v>743</v>
      </c>
      <c r="I6" s="9" t="s">
        <v>744</v>
      </c>
      <c r="K6" s="4" t="s">
        <v>740</v>
      </c>
      <c r="L6" s="4" t="s">
        <v>457</v>
      </c>
      <c r="M6" s="9" t="s">
        <v>743</v>
      </c>
      <c r="N6" s="9" t="s">
        <v>745</v>
      </c>
      <c r="O6" s="9" t="s">
        <v>746</v>
      </c>
      <c r="Q6" s="4" t="s">
        <v>459</v>
      </c>
      <c r="R6" s="4" t="s">
        <v>457</v>
      </c>
      <c r="S6" s="9" t="s">
        <v>743</v>
      </c>
      <c r="T6" s="9" t="s">
        <v>745</v>
      </c>
      <c r="U6" s="9" t="s">
        <v>746</v>
      </c>
      <c r="W6" s="4" t="s">
        <v>748</v>
      </c>
      <c r="X6" s="4" t="s">
        <v>457</v>
      </c>
      <c r="Y6" s="9" t="s">
        <v>743</v>
      </c>
      <c r="Z6" s="9" t="s">
        <v>745</v>
      </c>
      <c r="AA6" s="9" t="s">
        <v>746</v>
      </c>
      <c r="AC6" s="4" t="s">
        <v>461</v>
      </c>
      <c r="AD6" s="4" t="s">
        <v>457</v>
      </c>
      <c r="AE6" s="9" t="s">
        <v>743</v>
      </c>
      <c r="AF6" s="9" t="s">
        <v>745</v>
      </c>
      <c r="AG6" s="9" t="s">
        <v>746</v>
      </c>
      <c r="AI6" s="4" t="s">
        <v>463</v>
      </c>
      <c r="AJ6" s="4" t="s">
        <v>457</v>
      </c>
      <c r="AK6" s="9" t="s">
        <v>743</v>
      </c>
      <c r="AL6" s="9" t="s">
        <v>745</v>
      </c>
      <c r="AM6" s="9" t="s">
        <v>746</v>
      </c>
      <c r="AO6" s="4" t="s">
        <v>462</v>
      </c>
      <c r="AP6" s="4" t="s">
        <v>457</v>
      </c>
      <c r="AQ6" s="9" t="s">
        <v>743</v>
      </c>
      <c r="AR6" s="9" t="s">
        <v>745</v>
      </c>
      <c r="AS6" s="9" t="s">
        <v>746</v>
      </c>
    </row>
    <row r="7" spans="1:45" x14ac:dyDescent="0.3">
      <c r="C7" t="s">
        <v>416</v>
      </c>
      <c r="D7" t="s">
        <v>466</v>
      </c>
      <c r="E7" s="5">
        <v>1</v>
      </c>
      <c r="G7" t="s">
        <v>752</v>
      </c>
      <c r="H7">
        <v>45</v>
      </c>
      <c r="I7" s="27">
        <v>0.46391752577319589</v>
      </c>
      <c r="K7" t="s">
        <v>680</v>
      </c>
      <c r="L7" t="s">
        <v>752</v>
      </c>
      <c r="M7">
        <v>3</v>
      </c>
      <c r="N7" s="27">
        <v>8.3333333333333329E-2</v>
      </c>
      <c r="O7" s="27">
        <v>3.0927835051546393E-2</v>
      </c>
      <c r="Q7" t="s">
        <v>715</v>
      </c>
      <c r="R7" t="s">
        <v>752</v>
      </c>
      <c r="S7">
        <v>40</v>
      </c>
      <c r="T7" s="27">
        <v>1</v>
      </c>
      <c r="U7" s="27">
        <v>0.41237113402061853</v>
      </c>
      <c r="W7" t="s">
        <v>715</v>
      </c>
      <c r="X7" t="s">
        <v>752</v>
      </c>
      <c r="Y7">
        <v>40</v>
      </c>
      <c r="Z7" s="27">
        <v>1</v>
      </c>
      <c r="AA7" s="27">
        <v>0.41237113402061853</v>
      </c>
      <c r="AC7" t="s">
        <v>709</v>
      </c>
      <c r="AD7" t="s">
        <v>752</v>
      </c>
      <c r="AE7">
        <v>1</v>
      </c>
      <c r="AF7" s="27">
        <v>1</v>
      </c>
      <c r="AG7" s="27">
        <v>1.0309278350515464E-2</v>
      </c>
      <c r="AI7" t="s">
        <v>711</v>
      </c>
      <c r="AJ7" t="s">
        <v>752</v>
      </c>
      <c r="AK7">
        <v>1</v>
      </c>
      <c r="AL7" s="27">
        <v>1</v>
      </c>
      <c r="AM7" s="27">
        <v>1.0309278350515464E-2</v>
      </c>
      <c r="AO7" t="s">
        <v>705</v>
      </c>
      <c r="AP7" t="s">
        <v>466</v>
      </c>
      <c r="AQ7">
        <v>1</v>
      </c>
      <c r="AR7" s="27">
        <v>0.5</v>
      </c>
      <c r="AS7" s="27">
        <v>1.0309278350515464E-2</v>
      </c>
    </row>
    <row r="8" spans="1:45" x14ac:dyDescent="0.3">
      <c r="D8" t="s">
        <v>752</v>
      </c>
      <c r="E8" s="5">
        <v>0</v>
      </c>
      <c r="G8" t="s">
        <v>466</v>
      </c>
      <c r="H8">
        <v>44</v>
      </c>
      <c r="I8" s="27">
        <v>0.45360824742268041</v>
      </c>
      <c r="L8" t="s">
        <v>466</v>
      </c>
      <c r="M8">
        <v>26</v>
      </c>
      <c r="N8" s="27">
        <v>0.72222222222222221</v>
      </c>
      <c r="O8" s="27">
        <v>0.26804123711340205</v>
      </c>
      <c r="Q8" t="s">
        <v>757</v>
      </c>
      <c r="S8">
        <v>40</v>
      </c>
      <c r="T8" s="27">
        <v>0.41237113402061853</v>
      </c>
      <c r="U8" s="27">
        <v>0.41237113402061853</v>
      </c>
      <c r="W8" t="s">
        <v>757</v>
      </c>
      <c r="Y8">
        <v>40</v>
      </c>
      <c r="Z8" s="27">
        <v>0.41237113402061853</v>
      </c>
      <c r="AA8" s="27">
        <v>0.41237113402061853</v>
      </c>
      <c r="AC8" t="s">
        <v>754</v>
      </c>
      <c r="AE8">
        <v>1</v>
      </c>
      <c r="AF8" s="27">
        <v>1.0309278350515464E-2</v>
      </c>
      <c r="AG8" s="27">
        <v>1.0309278350515464E-2</v>
      </c>
      <c r="AI8" t="s">
        <v>755</v>
      </c>
      <c r="AK8">
        <v>1</v>
      </c>
      <c r="AL8" s="27">
        <v>1.0309278350515464E-2</v>
      </c>
      <c r="AM8" s="27">
        <v>1.0309278350515464E-2</v>
      </c>
      <c r="AP8" t="s">
        <v>751</v>
      </c>
      <c r="AQ8">
        <v>1</v>
      </c>
      <c r="AR8" s="27">
        <v>0.5</v>
      </c>
      <c r="AS8" s="27">
        <v>1.0309278350515464E-2</v>
      </c>
    </row>
    <row r="9" spans="1:45" x14ac:dyDescent="0.3">
      <c r="C9" t="s">
        <v>320</v>
      </c>
      <c r="D9" t="s">
        <v>466</v>
      </c>
      <c r="E9" s="5">
        <v>1</v>
      </c>
      <c r="G9" t="s">
        <v>751</v>
      </c>
      <c r="H9">
        <v>8</v>
      </c>
      <c r="I9" s="27">
        <v>8.247422680412371E-2</v>
      </c>
      <c r="L9" t="s">
        <v>751</v>
      </c>
      <c r="M9">
        <v>7</v>
      </c>
      <c r="N9" s="27">
        <v>0.19444444444444445</v>
      </c>
      <c r="O9" s="27">
        <v>7.2164948453608241E-2</v>
      </c>
      <c r="Q9" t="s">
        <v>723</v>
      </c>
      <c r="R9" t="s">
        <v>752</v>
      </c>
      <c r="S9">
        <v>2</v>
      </c>
      <c r="T9" s="27">
        <v>8.3333333333333329E-2</v>
      </c>
      <c r="U9" s="27">
        <v>2.0618556701030927E-2</v>
      </c>
      <c r="W9" t="s">
        <v>718</v>
      </c>
      <c r="X9" t="s">
        <v>752</v>
      </c>
      <c r="Y9">
        <v>4</v>
      </c>
      <c r="Z9" s="27">
        <v>0.10256410256410256</v>
      </c>
      <c r="AA9" s="27">
        <v>4.1237113402061855E-2</v>
      </c>
      <c r="AC9" t="s">
        <v>715</v>
      </c>
      <c r="AD9" t="s">
        <v>752</v>
      </c>
      <c r="AE9">
        <v>40</v>
      </c>
      <c r="AF9" s="27">
        <v>1</v>
      </c>
      <c r="AG9" s="27">
        <v>0.41237113402061853</v>
      </c>
      <c r="AI9" t="s">
        <v>679</v>
      </c>
      <c r="AJ9" t="s">
        <v>466</v>
      </c>
      <c r="AK9">
        <v>11</v>
      </c>
      <c r="AL9" s="27">
        <v>1</v>
      </c>
      <c r="AM9" s="27">
        <v>0.1134020618556701</v>
      </c>
      <c r="AO9" t="s">
        <v>758</v>
      </c>
      <c r="AQ9">
        <v>2</v>
      </c>
      <c r="AR9" s="27">
        <v>2.0618556701030927E-2</v>
      </c>
      <c r="AS9" s="27">
        <v>2.0618556701030927E-2</v>
      </c>
    </row>
    <row r="10" spans="1:45" x14ac:dyDescent="0.3">
      <c r="C10" t="s">
        <v>270</v>
      </c>
      <c r="D10" t="s">
        <v>466</v>
      </c>
      <c r="E10" s="5">
        <v>1</v>
      </c>
      <c r="G10" t="s">
        <v>760</v>
      </c>
      <c r="H10">
        <v>97</v>
      </c>
      <c r="I10" s="27">
        <v>1</v>
      </c>
      <c r="K10" t="s">
        <v>761</v>
      </c>
      <c r="M10">
        <v>36</v>
      </c>
      <c r="N10" s="27">
        <v>0.37113402061855671</v>
      </c>
      <c r="O10" s="27">
        <v>0.37113402061855671</v>
      </c>
      <c r="R10" t="s">
        <v>466</v>
      </c>
      <c r="S10">
        <v>22</v>
      </c>
      <c r="T10" s="27">
        <v>0.91666666666666663</v>
      </c>
      <c r="U10" s="27">
        <v>0.22680412371134021</v>
      </c>
      <c r="X10" t="s">
        <v>466</v>
      </c>
      <c r="Y10">
        <v>30</v>
      </c>
      <c r="Z10" s="27">
        <v>0.76923076923076927</v>
      </c>
      <c r="AA10" s="27">
        <v>0.30927835051546393</v>
      </c>
      <c r="AC10" t="s">
        <v>757</v>
      </c>
      <c r="AE10">
        <v>40</v>
      </c>
      <c r="AF10" s="27">
        <v>0.41237113402061853</v>
      </c>
      <c r="AG10" s="27">
        <v>0.41237113402061853</v>
      </c>
      <c r="AI10" t="s">
        <v>762</v>
      </c>
      <c r="AK10">
        <v>11</v>
      </c>
      <c r="AL10" s="27">
        <v>0.1134020618556701</v>
      </c>
      <c r="AM10" s="27">
        <v>0.1134020618556701</v>
      </c>
      <c r="AO10" t="s">
        <v>690</v>
      </c>
      <c r="AP10" t="s">
        <v>466</v>
      </c>
      <c r="AQ10">
        <v>1</v>
      </c>
      <c r="AR10" s="27">
        <v>0.33333333333333331</v>
      </c>
      <c r="AS10" s="27">
        <v>1.0309278350515464E-2</v>
      </c>
    </row>
    <row r="11" spans="1:45" x14ac:dyDescent="0.3">
      <c r="C11" t="s">
        <v>302</v>
      </c>
      <c r="D11" t="s">
        <v>466</v>
      </c>
      <c r="E11" s="5">
        <v>1</v>
      </c>
      <c r="K11" t="s">
        <v>675</v>
      </c>
      <c r="L11" t="s">
        <v>752</v>
      </c>
      <c r="M11">
        <v>2</v>
      </c>
      <c r="N11" s="27">
        <v>9.5238095238095233E-2</v>
      </c>
      <c r="O11" s="27">
        <v>2.0618556701030927E-2</v>
      </c>
      <c r="Q11" t="s">
        <v>765</v>
      </c>
      <c r="S11">
        <v>24</v>
      </c>
      <c r="T11" s="27">
        <v>0.24742268041237114</v>
      </c>
      <c r="U11" s="27">
        <v>0.24742268041237114</v>
      </c>
      <c r="X11" t="s">
        <v>751</v>
      </c>
      <c r="Y11">
        <v>5</v>
      </c>
      <c r="Z11" s="27">
        <v>0.12820512820512819</v>
      </c>
      <c r="AA11" s="27">
        <v>5.1546391752577317E-2</v>
      </c>
      <c r="AC11" t="s">
        <v>677</v>
      </c>
      <c r="AD11" t="s">
        <v>752</v>
      </c>
      <c r="AE11">
        <v>4</v>
      </c>
      <c r="AF11" s="27">
        <v>7.5471698113207544E-2</v>
      </c>
      <c r="AG11" s="27">
        <v>4.1237113402061855E-2</v>
      </c>
      <c r="AI11" t="s">
        <v>685</v>
      </c>
      <c r="AJ11" t="s">
        <v>752</v>
      </c>
      <c r="AK11">
        <v>4</v>
      </c>
      <c r="AL11" s="27">
        <v>9.5238095238095233E-2</v>
      </c>
      <c r="AM11" s="27">
        <v>4.1237113402061855E-2</v>
      </c>
      <c r="AP11" t="s">
        <v>751</v>
      </c>
      <c r="AQ11">
        <v>2</v>
      </c>
      <c r="AR11" s="27">
        <v>0.66666666666666663</v>
      </c>
      <c r="AS11" s="27">
        <v>2.0618556701030927E-2</v>
      </c>
    </row>
    <row r="12" spans="1:45" x14ac:dyDescent="0.3">
      <c r="C12" t="s">
        <v>231</v>
      </c>
      <c r="D12" t="s">
        <v>466</v>
      </c>
      <c r="E12" s="5">
        <v>1</v>
      </c>
      <c r="G12" s="13"/>
      <c r="L12" t="s">
        <v>466</v>
      </c>
      <c r="M12">
        <v>18</v>
      </c>
      <c r="N12" s="27">
        <v>0.8571428571428571</v>
      </c>
      <c r="O12" s="27">
        <v>0.18556701030927836</v>
      </c>
      <c r="Q12" t="s">
        <v>725</v>
      </c>
      <c r="R12" t="s">
        <v>466</v>
      </c>
      <c r="S12">
        <v>3</v>
      </c>
      <c r="T12" s="27">
        <v>1</v>
      </c>
      <c r="U12" s="27">
        <v>3.0927835051546393E-2</v>
      </c>
      <c r="W12" t="s">
        <v>769</v>
      </c>
      <c r="Y12">
        <v>39</v>
      </c>
      <c r="Z12" s="27">
        <v>0.40206185567010311</v>
      </c>
      <c r="AA12" s="27">
        <v>0.40206185567010311</v>
      </c>
      <c r="AD12" t="s">
        <v>466</v>
      </c>
      <c r="AE12">
        <v>43</v>
      </c>
      <c r="AF12" s="27">
        <v>0.81132075471698117</v>
      </c>
      <c r="AG12" s="27">
        <v>0.44329896907216493</v>
      </c>
      <c r="AJ12" t="s">
        <v>466</v>
      </c>
      <c r="AK12">
        <v>30</v>
      </c>
      <c r="AL12" s="27">
        <v>0.7142857142857143</v>
      </c>
      <c r="AM12" s="27">
        <v>0.30927835051546393</v>
      </c>
      <c r="AO12" t="s">
        <v>766</v>
      </c>
      <c r="AQ12">
        <v>3</v>
      </c>
      <c r="AR12" s="27">
        <v>3.0927835051546393E-2</v>
      </c>
      <c r="AS12" s="27">
        <v>3.0927835051546393E-2</v>
      </c>
    </row>
    <row r="13" spans="1:45" x14ac:dyDescent="0.3">
      <c r="C13" t="s">
        <v>342</v>
      </c>
      <c r="D13" t="s">
        <v>466</v>
      </c>
      <c r="E13" s="5">
        <v>1</v>
      </c>
      <c r="G13" s="36"/>
      <c r="L13" t="s">
        <v>751</v>
      </c>
      <c r="M13">
        <v>1</v>
      </c>
      <c r="N13" s="27">
        <v>4.7619047619047616E-2</v>
      </c>
      <c r="O13" s="27">
        <v>1.0309278350515464E-2</v>
      </c>
      <c r="Q13" t="s">
        <v>775</v>
      </c>
      <c r="S13">
        <v>3</v>
      </c>
      <c r="T13" s="27">
        <v>3.0927835051546393E-2</v>
      </c>
      <c r="U13" s="27">
        <v>3.0927835051546393E-2</v>
      </c>
      <c r="W13" t="s">
        <v>720</v>
      </c>
      <c r="X13" t="s">
        <v>752</v>
      </c>
      <c r="Y13">
        <v>1</v>
      </c>
      <c r="Z13" s="27">
        <v>0.14285714285714285</v>
      </c>
      <c r="AA13" s="27">
        <v>1.0309278350515464E-2</v>
      </c>
      <c r="AD13" t="s">
        <v>751</v>
      </c>
      <c r="AE13">
        <v>6</v>
      </c>
      <c r="AF13" s="27">
        <v>0.11320754716981132</v>
      </c>
      <c r="AG13" s="27">
        <v>6.1855670103092786E-2</v>
      </c>
      <c r="AJ13" t="s">
        <v>751</v>
      </c>
      <c r="AK13">
        <v>8</v>
      </c>
      <c r="AL13" s="27">
        <v>0.19047619047619047</v>
      </c>
      <c r="AM13" s="27">
        <v>8.247422680412371E-2</v>
      </c>
      <c r="AO13" t="s">
        <v>689</v>
      </c>
      <c r="AP13" t="s">
        <v>466</v>
      </c>
      <c r="AQ13">
        <v>4</v>
      </c>
      <c r="AR13" s="27">
        <v>0.8</v>
      </c>
      <c r="AS13" s="27">
        <v>4.1237113402061855E-2</v>
      </c>
    </row>
    <row r="14" spans="1:45" x14ac:dyDescent="0.3">
      <c r="C14" t="s">
        <v>425</v>
      </c>
      <c r="D14" t="s">
        <v>751</v>
      </c>
      <c r="E14" s="5">
        <v>0.4</v>
      </c>
      <c r="G14" s="36"/>
      <c r="K14" t="s">
        <v>772</v>
      </c>
      <c r="M14">
        <v>21</v>
      </c>
      <c r="N14" s="27">
        <v>0.21649484536082475</v>
      </c>
      <c r="O14" s="27">
        <v>0.21649484536082475</v>
      </c>
      <c r="Q14" t="s">
        <v>724</v>
      </c>
      <c r="R14" t="s">
        <v>752</v>
      </c>
      <c r="S14">
        <v>2</v>
      </c>
      <c r="T14" s="27">
        <v>8.3333333333333329E-2</v>
      </c>
      <c r="U14" s="27">
        <v>2.0618556701030927E-2</v>
      </c>
      <c r="X14" t="s">
        <v>466</v>
      </c>
      <c r="Y14">
        <v>3</v>
      </c>
      <c r="Z14" s="27">
        <v>0.42857142857142855</v>
      </c>
      <c r="AA14" s="27">
        <v>3.0927835051546393E-2</v>
      </c>
      <c r="AC14" t="s">
        <v>776</v>
      </c>
      <c r="AE14">
        <v>53</v>
      </c>
      <c r="AF14" s="27">
        <v>0.54639175257731953</v>
      </c>
      <c r="AG14" s="27">
        <v>0.54639175257731953</v>
      </c>
      <c r="AI14" t="s">
        <v>773</v>
      </c>
      <c r="AK14">
        <v>42</v>
      </c>
      <c r="AL14" s="27">
        <v>0.4329896907216495</v>
      </c>
      <c r="AM14" s="27">
        <v>0.4329896907216495</v>
      </c>
      <c r="AP14" t="s">
        <v>751</v>
      </c>
      <c r="AQ14">
        <v>1</v>
      </c>
      <c r="AR14" s="27">
        <v>0.2</v>
      </c>
      <c r="AS14" s="27">
        <v>1.0309278350515464E-2</v>
      </c>
    </row>
    <row r="15" spans="1:45" x14ac:dyDescent="0.3">
      <c r="C15" t="s">
        <v>420</v>
      </c>
      <c r="D15" t="s">
        <v>752</v>
      </c>
      <c r="E15" s="5">
        <v>0</v>
      </c>
      <c r="G15" s="36"/>
      <c r="K15" t="s">
        <v>715</v>
      </c>
      <c r="L15" t="s">
        <v>752</v>
      </c>
      <c r="M15">
        <v>40</v>
      </c>
      <c r="N15" s="27">
        <v>1</v>
      </c>
      <c r="O15" s="27">
        <v>0.41237113402061853</v>
      </c>
      <c r="R15" t="s">
        <v>466</v>
      </c>
      <c r="S15">
        <v>18</v>
      </c>
      <c r="T15" s="27">
        <v>0.75</v>
      </c>
      <c r="U15" s="27">
        <v>0.18556701030927836</v>
      </c>
      <c r="X15" t="s">
        <v>751</v>
      </c>
      <c r="Y15">
        <v>3</v>
      </c>
      <c r="Z15" s="27">
        <v>0.42857142857142855</v>
      </c>
      <c r="AA15" s="27">
        <v>3.0927835051546393E-2</v>
      </c>
      <c r="AC15" t="s">
        <v>697</v>
      </c>
      <c r="AD15" t="s">
        <v>466</v>
      </c>
      <c r="AE15">
        <v>1</v>
      </c>
      <c r="AF15" s="27">
        <v>0.33333333333333331</v>
      </c>
      <c r="AG15" s="27">
        <v>1.0309278350515464E-2</v>
      </c>
      <c r="AI15" t="s">
        <v>696</v>
      </c>
      <c r="AJ15" t="s">
        <v>466</v>
      </c>
      <c r="AK15">
        <v>2</v>
      </c>
      <c r="AL15" s="27">
        <v>1</v>
      </c>
      <c r="AM15" s="27">
        <v>2.0618556701030927E-2</v>
      </c>
      <c r="AO15" t="s">
        <v>777</v>
      </c>
      <c r="AQ15">
        <v>5</v>
      </c>
      <c r="AR15" s="27">
        <v>5.1546391752577317E-2</v>
      </c>
      <c r="AS15" s="27">
        <v>5.1546391752577317E-2</v>
      </c>
    </row>
    <row r="16" spans="1:45" x14ac:dyDescent="0.3">
      <c r="C16" t="s">
        <v>264</v>
      </c>
      <c r="D16" t="s">
        <v>752</v>
      </c>
      <c r="E16" s="5">
        <v>0</v>
      </c>
      <c r="G16" s="36"/>
      <c r="K16" t="s">
        <v>757</v>
      </c>
      <c r="M16">
        <v>40</v>
      </c>
      <c r="N16" s="27">
        <v>0.41237113402061853</v>
      </c>
      <c r="O16" s="27">
        <v>0.41237113402061853</v>
      </c>
      <c r="R16" t="s">
        <v>751</v>
      </c>
      <c r="S16">
        <v>4</v>
      </c>
      <c r="T16" s="27">
        <v>0.16666666666666666</v>
      </c>
      <c r="U16" s="27">
        <v>4.1237113402061855E-2</v>
      </c>
      <c r="W16" t="s">
        <v>781</v>
      </c>
      <c r="Y16">
        <v>7</v>
      </c>
      <c r="Z16" s="27">
        <v>7.2164948453608241E-2</v>
      </c>
      <c r="AA16" s="27">
        <v>7.2164948453608241E-2</v>
      </c>
      <c r="AD16" t="s">
        <v>751</v>
      </c>
      <c r="AE16">
        <v>2</v>
      </c>
      <c r="AF16" s="27">
        <v>0.66666666666666663</v>
      </c>
      <c r="AG16" s="27">
        <v>2.0618556701030927E-2</v>
      </c>
      <c r="AI16" t="s">
        <v>779</v>
      </c>
      <c r="AK16">
        <v>2</v>
      </c>
      <c r="AL16" s="27">
        <v>2.0618556701030927E-2</v>
      </c>
      <c r="AM16" s="27">
        <v>2.0618556701030927E-2</v>
      </c>
      <c r="AO16" t="s">
        <v>684</v>
      </c>
      <c r="AP16" t="s">
        <v>752</v>
      </c>
      <c r="AQ16">
        <v>2</v>
      </c>
      <c r="AR16" s="27">
        <v>0.4</v>
      </c>
      <c r="AS16" s="27">
        <v>2.0618556701030927E-2</v>
      </c>
    </row>
    <row r="17" spans="3:45" x14ac:dyDescent="0.3">
      <c r="C17" t="s">
        <v>360</v>
      </c>
      <c r="D17" t="s">
        <v>466</v>
      </c>
      <c r="E17" s="5">
        <v>1</v>
      </c>
      <c r="G17" s="52" t="s">
        <v>178</v>
      </c>
      <c r="K17" t="s">
        <v>760</v>
      </c>
      <c r="M17">
        <v>97</v>
      </c>
      <c r="N17" s="27">
        <v>1</v>
      </c>
      <c r="O17" s="27">
        <v>1</v>
      </c>
      <c r="Q17" t="s">
        <v>783</v>
      </c>
      <c r="S17">
        <v>24</v>
      </c>
      <c r="T17" s="27">
        <v>0.24742268041237114</v>
      </c>
      <c r="U17" s="27">
        <v>0.24742268041237114</v>
      </c>
      <c r="W17" t="s">
        <v>716</v>
      </c>
      <c r="X17" t="s">
        <v>466</v>
      </c>
      <c r="Y17">
        <v>11</v>
      </c>
      <c r="Z17" s="27">
        <v>1</v>
      </c>
      <c r="AA17" s="27">
        <v>0.1134020618556701</v>
      </c>
      <c r="AC17" t="s">
        <v>782</v>
      </c>
      <c r="AE17">
        <v>3</v>
      </c>
      <c r="AF17" s="27">
        <v>3.0927835051546393E-2</v>
      </c>
      <c r="AG17" s="27">
        <v>3.0927835051546393E-2</v>
      </c>
      <c r="AI17" t="s">
        <v>715</v>
      </c>
      <c r="AJ17" t="s">
        <v>752</v>
      </c>
      <c r="AK17">
        <v>40</v>
      </c>
      <c r="AL17" s="27">
        <v>1</v>
      </c>
      <c r="AM17" s="27">
        <v>0.41237113402061853</v>
      </c>
      <c r="AP17" t="s">
        <v>466</v>
      </c>
      <c r="AQ17">
        <v>2</v>
      </c>
      <c r="AR17" s="27">
        <v>0.4</v>
      </c>
      <c r="AS17" s="27">
        <v>2.0618556701030927E-2</v>
      </c>
    </row>
    <row r="18" spans="3:45" x14ac:dyDescent="0.3">
      <c r="C18" t="s">
        <v>206</v>
      </c>
      <c r="D18" t="s">
        <v>752</v>
      </c>
      <c r="E18" s="5">
        <v>0</v>
      </c>
      <c r="G18" s="13" t="s">
        <v>810</v>
      </c>
      <c r="Q18" t="s">
        <v>726</v>
      </c>
      <c r="R18" t="s">
        <v>752</v>
      </c>
      <c r="S18">
        <v>1</v>
      </c>
      <c r="T18" s="27">
        <v>0.2</v>
      </c>
      <c r="U18" s="27">
        <v>1.0309278350515464E-2</v>
      </c>
      <c r="W18" t="s">
        <v>784</v>
      </c>
      <c r="Y18">
        <v>11</v>
      </c>
      <c r="Z18" s="27">
        <v>0.1134020618556701</v>
      </c>
      <c r="AA18" s="27">
        <v>0.1134020618556701</v>
      </c>
      <c r="AC18" t="s">
        <v>760</v>
      </c>
      <c r="AE18">
        <v>97</v>
      </c>
      <c r="AF18" s="27">
        <v>1</v>
      </c>
      <c r="AG18" s="27">
        <v>1</v>
      </c>
      <c r="AI18" t="s">
        <v>757</v>
      </c>
      <c r="AK18">
        <v>40</v>
      </c>
      <c r="AL18" s="27">
        <v>0.41237113402061853</v>
      </c>
      <c r="AM18" s="27">
        <v>0.41237113402061853</v>
      </c>
      <c r="AP18" t="s">
        <v>751</v>
      </c>
      <c r="AQ18">
        <v>1</v>
      </c>
      <c r="AR18" s="27">
        <v>0.2</v>
      </c>
      <c r="AS18" s="27">
        <v>1.0309278350515464E-2</v>
      </c>
    </row>
    <row r="19" spans="3:45" x14ac:dyDescent="0.3">
      <c r="C19" t="s">
        <v>363</v>
      </c>
      <c r="D19" t="s">
        <v>752</v>
      </c>
      <c r="E19" s="5">
        <v>0</v>
      </c>
      <c r="G19" s="36" t="s">
        <v>771</v>
      </c>
      <c r="R19" t="s">
        <v>466</v>
      </c>
      <c r="S19">
        <v>1</v>
      </c>
      <c r="T19" s="27">
        <v>0.2</v>
      </c>
      <c r="U19" s="27">
        <v>1.0309278350515464E-2</v>
      </c>
      <c r="W19" t="s">
        <v>760</v>
      </c>
      <c r="Y19">
        <v>97</v>
      </c>
      <c r="Z19" s="27">
        <v>1</v>
      </c>
      <c r="AA19" s="27">
        <v>1</v>
      </c>
      <c r="AI19" t="s">
        <v>693</v>
      </c>
      <c r="AJ19" t="s">
        <v>466</v>
      </c>
      <c r="AK19">
        <v>1</v>
      </c>
      <c r="AL19" s="27">
        <v>1</v>
      </c>
      <c r="AM19" s="27">
        <v>1.0309278350515464E-2</v>
      </c>
      <c r="AO19" t="s">
        <v>785</v>
      </c>
      <c r="AQ19">
        <v>5</v>
      </c>
      <c r="AR19" s="27">
        <v>5.1546391752577317E-2</v>
      </c>
      <c r="AS19" s="27">
        <v>5.1546391752577317E-2</v>
      </c>
    </row>
    <row r="20" spans="3:45" x14ac:dyDescent="0.3">
      <c r="C20" t="s">
        <v>448</v>
      </c>
      <c r="D20" t="s">
        <v>466</v>
      </c>
      <c r="E20" s="5">
        <v>1</v>
      </c>
      <c r="G20" s="36" t="s">
        <v>774</v>
      </c>
      <c r="R20" t="s">
        <v>751</v>
      </c>
      <c r="S20">
        <v>3</v>
      </c>
      <c r="T20" s="27">
        <v>0.6</v>
      </c>
      <c r="U20" s="27">
        <v>3.0927835051546393E-2</v>
      </c>
      <c r="AI20" t="s">
        <v>786</v>
      </c>
      <c r="AK20">
        <v>1</v>
      </c>
      <c r="AL20" s="27">
        <v>1.0309278350515464E-2</v>
      </c>
      <c r="AM20" s="27">
        <v>1.0309278350515464E-2</v>
      </c>
      <c r="AO20" t="s">
        <v>682</v>
      </c>
      <c r="AP20" t="s">
        <v>466</v>
      </c>
      <c r="AQ20">
        <v>31</v>
      </c>
      <c r="AR20" s="27">
        <v>0.96875</v>
      </c>
      <c r="AS20" s="27">
        <v>0.31958762886597936</v>
      </c>
    </row>
    <row r="21" spans="3:45" x14ac:dyDescent="0.3">
      <c r="C21" t="s">
        <v>223</v>
      </c>
      <c r="D21" t="s">
        <v>752</v>
      </c>
      <c r="E21" s="5">
        <v>0</v>
      </c>
      <c r="G21" s="36" t="s">
        <v>778</v>
      </c>
      <c r="Q21" t="s">
        <v>788</v>
      </c>
      <c r="S21">
        <v>5</v>
      </c>
      <c r="T21" s="27">
        <v>5.1546391752577317E-2</v>
      </c>
      <c r="U21" s="27">
        <v>5.1546391752577317E-2</v>
      </c>
      <c r="AI21" t="s">
        <v>760</v>
      </c>
      <c r="AK21">
        <v>97</v>
      </c>
      <c r="AL21" s="27">
        <v>1</v>
      </c>
      <c r="AM21" s="27">
        <v>1</v>
      </c>
      <c r="AP21" t="s">
        <v>751</v>
      </c>
      <c r="AQ21">
        <v>1</v>
      </c>
      <c r="AR21" s="27">
        <v>3.125E-2</v>
      </c>
      <c r="AS21" s="27">
        <v>1.0309278350515464E-2</v>
      </c>
    </row>
    <row r="22" spans="3:45" x14ac:dyDescent="0.3">
      <c r="C22" t="s">
        <v>281</v>
      </c>
      <c r="D22" t="s">
        <v>466</v>
      </c>
      <c r="E22" s="5">
        <v>1</v>
      </c>
      <c r="G22" s="36" t="s">
        <v>780</v>
      </c>
      <c r="Q22" t="s">
        <v>727</v>
      </c>
      <c r="R22" t="s">
        <v>751</v>
      </c>
      <c r="S22">
        <v>1</v>
      </c>
      <c r="T22" s="27">
        <v>1</v>
      </c>
      <c r="U22" s="27">
        <v>1.0309278350515464E-2</v>
      </c>
      <c r="AO22" t="s">
        <v>787</v>
      </c>
      <c r="AQ22">
        <v>32</v>
      </c>
      <c r="AR22" s="27">
        <v>0.32989690721649484</v>
      </c>
      <c r="AS22" s="27">
        <v>0.32989690721649484</v>
      </c>
    </row>
    <row r="23" spans="3:45" x14ac:dyDescent="0.3">
      <c r="C23" t="s">
        <v>209</v>
      </c>
      <c r="D23" t="s">
        <v>752</v>
      </c>
      <c r="E23" s="5">
        <v>0</v>
      </c>
      <c r="Q23" t="s">
        <v>791</v>
      </c>
      <c r="S23">
        <v>1</v>
      </c>
      <c r="T23" s="27">
        <v>1.0309278350515464E-2</v>
      </c>
      <c r="U23" s="27">
        <v>1.0309278350515464E-2</v>
      </c>
      <c r="AO23" t="s">
        <v>710</v>
      </c>
      <c r="AP23" t="s">
        <v>752</v>
      </c>
      <c r="AQ23">
        <v>1</v>
      </c>
      <c r="AR23" s="27">
        <v>1</v>
      </c>
      <c r="AS23" s="27">
        <v>1.0309278350515464E-2</v>
      </c>
    </row>
    <row r="24" spans="3:45" x14ac:dyDescent="0.3">
      <c r="C24" t="s">
        <v>261</v>
      </c>
      <c r="D24" t="s">
        <v>752</v>
      </c>
      <c r="E24" s="5">
        <v>0</v>
      </c>
      <c r="G24" t="s">
        <v>811</v>
      </c>
      <c r="Q24" t="s">
        <v>760</v>
      </c>
      <c r="S24">
        <v>97</v>
      </c>
      <c r="T24" s="27">
        <v>1</v>
      </c>
      <c r="U24" s="27">
        <v>1</v>
      </c>
      <c r="AO24" t="s">
        <v>789</v>
      </c>
      <c r="AQ24">
        <v>1</v>
      </c>
      <c r="AR24" s="27">
        <v>1.0309278350515464E-2</v>
      </c>
      <c r="AS24" s="27">
        <v>1.0309278350515464E-2</v>
      </c>
    </row>
    <row r="25" spans="3:45" x14ac:dyDescent="0.3">
      <c r="C25" t="s">
        <v>327</v>
      </c>
      <c r="D25" t="s">
        <v>752</v>
      </c>
      <c r="E25" s="5">
        <v>0</v>
      </c>
      <c r="G25" t="s">
        <v>812</v>
      </c>
      <c r="AO25" t="s">
        <v>715</v>
      </c>
      <c r="AP25" t="s">
        <v>752</v>
      </c>
      <c r="AQ25">
        <v>40</v>
      </c>
      <c r="AR25" s="27">
        <v>1</v>
      </c>
      <c r="AS25" s="27">
        <v>0.41237113402061853</v>
      </c>
    </row>
    <row r="26" spans="3:45" x14ac:dyDescent="0.3">
      <c r="C26" t="s">
        <v>299</v>
      </c>
      <c r="D26" t="s">
        <v>752</v>
      </c>
      <c r="E26" s="5">
        <v>0</v>
      </c>
      <c r="G26" t="s">
        <v>813</v>
      </c>
      <c r="AO26" t="s">
        <v>757</v>
      </c>
      <c r="AQ26">
        <v>40</v>
      </c>
      <c r="AR26" s="27">
        <v>0.41237113402061853</v>
      </c>
      <c r="AS26" s="27">
        <v>0.41237113402061853</v>
      </c>
    </row>
    <row r="27" spans="3:45" x14ac:dyDescent="0.3">
      <c r="C27" t="s">
        <v>439</v>
      </c>
      <c r="D27" t="s">
        <v>466</v>
      </c>
      <c r="E27" s="5">
        <v>1</v>
      </c>
      <c r="G27" s="13" t="s">
        <v>814</v>
      </c>
      <c r="AO27" t="s">
        <v>678</v>
      </c>
      <c r="AP27" t="s">
        <v>752</v>
      </c>
      <c r="AQ27">
        <v>2</v>
      </c>
      <c r="AR27" s="27">
        <v>0.22222222222222221</v>
      </c>
      <c r="AS27" s="27">
        <v>2.0618556701030927E-2</v>
      </c>
    </row>
    <row r="28" spans="3:45" x14ac:dyDescent="0.3">
      <c r="C28" t="s">
        <v>245</v>
      </c>
      <c r="D28" t="s">
        <v>466</v>
      </c>
      <c r="E28" s="5">
        <v>1</v>
      </c>
      <c r="AP28" t="s">
        <v>466</v>
      </c>
      <c r="AQ28">
        <v>5</v>
      </c>
      <c r="AR28" s="27">
        <v>0.55555555555555558</v>
      </c>
      <c r="AS28" s="27">
        <v>5.1546391752577317E-2</v>
      </c>
    </row>
    <row r="29" spans="3:45" x14ac:dyDescent="0.3">
      <c r="C29" t="s">
        <v>252</v>
      </c>
      <c r="D29" t="s">
        <v>752</v>
      </c>
      <c r="E29" s="5">
        <v>0</v>
      </c>
      <c r="AP29" t="s">
        <v>751</v>
      </c>
      <c r="AQ29">
        <v>2</v>
      </c>
      <c r="AR29" s="27">
        <v>0.22222222222222221</v>
      </c>
      <c r="AS29" s="27">
        <v>2.0618556701030927E-2</v>
      </c>
    </row>
    <row r="30" spans="3:45" x14ac:dyDescent="0.3">
      <c r="C30" t="s">
        <v>430</v>
      </c>
      <c r="D30" t="s">
        <v>751</v>
      </c>
      <c r="E30" s="5">
        <v>0.6</v>
      </c>
      <c r="AO30" t="s">
        <v>793</v>
      </c>
      <c r="AQ30">
        <v>9</v>
      </c>
      <c r="AR30" s="27">
        <v>9.2783505154639179E-2</v>
      </c>
      <c r="AS30" s="27">
        <v>9.2783505154639179E-2</v>
      </c>
    </row>
    <row r="31" spans="3:45" x14ac:dyDescent="0.3">
      <c r="C31" t="s">
        <v>197</v>
      </c>
      <c r="D31" t="s">
        <v>752</v>
      </c>
      <c r="E31" s="5">
        <v>0</v>
      </c>
      <c r="AO31" t="s">
        <v>760</v>
      </c>
      <c r="AQ31">
        <v>97</v>
      </c>
      <c r="AR31" s="27">
        <v>1</v>
      </c>
      <c r="AS31" s="27">
        <v>1</v>
      </c>
    </row>
    <row r="32" spans="3:45" x14ac:dyDescent="0.3">
      <c r="C32" t="s">
        <v>203</v>
      </c>
      <c r="D32" t="s">
        <v>751</v>
      </c>
      <c r="E32" s="5">
        <v>0.2</v>
      </c>
    </row>
    <row r="33" spans="3:5" x14ac:dyDescent="0.3">
      <c r="C33" t="s">
        <v>278</v>
      </c>
      <c r="D33" t="s">
        <v>466</v>
      </c>
      <c r="E33" s="5">
        <v>1</v>
      </c>
    </row>
    <row r="34" spans="3:5" x14ac:dyDescent="0.3">
      <c r="C34" t="s">
        <v>379</v>
      </c>
      <c r="D34" t="s">
        <v>752</v>
      </c>
      <c r="E34" s="5">
        <v>0</v>
      </c>
    </row>
    <row r="35" spans="3:5" x14ac:dyDescent="0.3">
      <c r="C35" t="s">
        <v>376</v>
      </c>
      <c r="D35" t="s">
        <v>466</v>
      </c>
      <c r="E35" s="5">
        <v>1</v>
      </c>
    </row>
    <row r="36" spans="3:5" x14ac:dyDescent="0.3">
      <c r="C36" t="s">
        <v>469</v>
      </c>
      <c r="D36" t="s">
        <v>752</v>
      </c>
      <c r="E36" s="5">
        <v>0</v>
      </c>
    </row>
    <row r="37" spans="3:5" x14ac:dyDescent="0.3">
      <c r="C37" t="s">
        <v>330</v>
      </c>
      <c r="D37" t="s">
        <v>466</v>
      </c>
      <c r="E37" s="5">
        <v>1</v>
      </c>
    </row>
    <row r="38" spans="3:5" x14ac:dyDescent="0.3">
      <c r="C38" t="s">
        <v>445</v>
      </c>
      <c r="D38" t="s">
        <v>752</v>
      </c>
      <c r="E38" s="5">
        <v>0</v>
      </c>
    </row>
    <row r="39" spans="3:5" x14ac:dyDescent="0.3">
      <c r="C39" t="s">
        <v>234</v>
      </c>
      <c r="D39" t="s">
        <v>466</v>
      </c>
      <c r="E39" s="5">
        <v>1</v>
      </c>
    </row>
    <row r="40" spans="3:5" x14ac:dyDescent="0.3">
      <c r="C40" t="s">
        <v>314</v>
      </c>
      <c r="D40" t="s">
        <v>466</v>
      </c>
      <c r="E40" s="5">
        <v>1</v>
      </c>
    </row>
    <row r="41" spans="3:5" x14ac:dyDescent="0.3">
      <c r="C41" t="s">
        <v>290</v>
      </c>
      <c r="D41" t="s">
        <v>466</v>
      </c>
      <c r="E41" s="5">
        <v>1</v>
      </c>
    </row>
    <row r="42" spans="3:5" x14ac:dyDescent="0.3">
      <c r="C42" t="s">
        <v>395</v>
      </c>
      <c r="D42" t="s">
        <v>751</v>
      </c>
      <c r="E42" s="5">
        <v>0.4</v>
      </c>
    </row>
    <row r="43" spans="3:5" x14ac:dyDescent="0.3">
      <c r="C43" t="s">
        <v>293</v>
      </c>
      <c r="D43" t="s">
        <v>466</v>
      </c>
      <c r="E43" s="5">
        <v>1</v>
      </c>
    </row>
    <row r="44" spans="3:5" x14ac:dyDescent="0.3">
      <c r="C44" t="s">
        <v>287</v>
      </c>
      <c r="D44" t="s">
        <v>466</v>
      </c>
      <c r="E44" s="5">
        <v>1</v>
      </c>
    </row>
    <row r="45" spans="3:5" x14ac:dyDescent="0.3">
      <c r="C45" t="s">
        <v>296</v>
      </c>
      <c r="D45" t="s">
        <v>466</v>
      </c>
      <c r="E45" s="5">
        <v>1</v>
      </c>
    </row>
    <row r="46" spans="3:5" x14ac:dyDescent="0.3">
      <c r="C46" t="s">
        <v>345</v>
      </c>
      <c r="D46" t="s">
        <v>466</v>
      </c>
      <c r="E46" s="5">
        <v>1</v>
      </c>
    </row>
    <row r="47" spans="3:5" x14ac:dyDescent="0.3">
      <c r="C47" t="s">
        <v>305</v>
      </c>
      <c r="D47" t="s">
        <v>752</v>
      </c>
      <c r="E47" s="5">
        <v>0</v>
      </c>
    </row>
    <row r="48" spans="3:5" x14ac:dyDescent="0.3">
      <c r="C48" t="s">
        <v>404</v>
      </c>
      <c r="D48" t="s">
        <v>466</v>
      </c>
      <c r="E48" s="5">
        <v>1</v>
      </c>
    </row>
    <row r="49" spans="3:5" x14ac:dyDescent="0.3">
      <c r="C49" t="s">
        <v>442</v>
      </c>
      <c r="D49" t="s">
        <v>466</v>
      </c>
      <c r="E49" s="5">
        <v>1</v>
      </c>
    </row>
    <row r="50" spans="3:5" x14ac:dyDescent="0.3">
      <c r="C50" t="s">
        <v>258</v>
      </c>
      <c r="D50" t="s">
        <v>751</v>
      </c>
      <c r="E50" s="5">
        <v>0.4</v>
      </c>
    </row>
    <row r="51" spans="3:5" x14ac:dyDescent="0.3">
      <c r="C51" t="s">
        <v>391</v>
      </c>
      <c r="D51" t="s">
        <v>466</v>
      </c>
      <c r="E51" s="5">
        <v>1</v>
      </c>
    </row>
    <row r="52" spans="3:5" x14ac:dyDescent="0.3">
      <c r="D52" t="s">
        <v>752</v>
      </c>
      <c r="E52" s="5">
        <v>0</v>
      </c>
    </row>
    <row r="53" spans="3:5" x14ac:dyDescent="0.3">
      <c r="C53" t="s">
        <v>401</v>
      </c>
      <c r="D53" t="s">
        <v>752</v>
      </c>
      <c r="E53" s="5">
        <v>0</v>
      </c>
    </row>
    <row r="54" spans="3:5" x14ac:dyDescent="0.3">
      <c r="C54" t="s">
        <v>284</v>
      </c>
      <c r="D54" t="s">
        <v>466</v>
      </c>
      <c r="E54" s="5">
        <v>1</v>
      </c>
    </row>
    <row r="55" spans="3:5" x14ac:dyDescent="0.3">
      <c r="C55" t="s">
        <v>354</v>
      </c>
      <c r="D55" t="s">
        <v>466</v>
      </c>
      <c r="E55" s="5">
        <v>1</v>
      </c>
    </row>
    <row r="56" spans="3:5" x14ac:dyDescent="0.3">
      <c r="C56" t="s">
        <v>351</v>
      </c>
      <c r="D56" t="s">
        <v>466</v>
      </c>
      <c r="E56" s="5">
        <v>1</v>
      </c>
    </row>
    <row r="57" spans="3:5" x14ac:dyDescent="0.3">
      <c r="C57" t="s">
        <v>413</v>
      </c>
      <c r="D57" t="s">
        <v>466</v>
      </c>
      <c r="E57" s="5">
        <v>1</v>
      </c>
    </row>
    <row r="58" spans="3:5" x14ac:dyDescent="0.3">
      <c r="C58" t="s">
        <v>311</v>
      </c>
      <c r="D58" t="s">
        <v>752</v>
      </c>
      <c r="E58" s="5">
        <v>0</v>
      </c>
    </row>
    <row r="59" spans="3:5" x14ac:dyDescent="0.3">
      <c r="C59" t="s">
        <v>348</v>
      </c>
      <c r="D59" t="s">
        <v>466</v>
      </c>
      <c r="E59" s="5">
        <v>1</v>
      </c>
    </row>
    <row r="60" spans="3:5" x14ac:dyDescent="0.3">
      <c r="C60" t="s">
        <v>366</v>
      </c>
      <c r="D60" t="s">
        <v>751</v>
      </c>
      <c r="E60" s="5">
        <v>0.4</v>
      </c>
    </row>
    <row r="61" spans="3:5" x14ac:dyDescent="0.3">
      <c r="C61" t="s">
        <v>237</v>
      </c>
      <c r="D61" t="s">
        <v>466</v>
      </c>
      <c r="E61" s="5">
        <v>1</v>
      </c>
    </row>
    <row r="62" spans="3:5" x14ac:dyDescent="0.3">
      <c r="C62" t="s">
        <v>322</v>
      </c>
      <c r="D62" t="s">
        <v>466</v>
      </c>
      <c r="E62" s="5">
        <v>1</v>
      </c>
    </row>
    <row r="63" spans="3:5" x14ac:dyDescent="0.3">
      <c r="C63" t="s">
        <v>428</v>
      </c>
      <c r="D63" t="s">
        <v>752</v>
      </c>
      <c r="E63" s="5">
        <v>0</v>
      </c>
    </row>
    <row r="64" spans="3:5" x14ac:dyDescent="0.3">
      <c r="C64" t="s">
        <v>333</v>
      </c>
      <c r="D64" t="s">
        <v>752</v>
      </c>
      <c r="E64" s="5">
        <v>0</v>
      </c>
    </row>
    <row r="65" spans="3:5" x14ac:dyDescent="0.3">
      <c r="C65" t="s">
        <v>225</v>
      </c>
      <c r="D65" t="s">
        <v>752</v>
      </c>
      <c r="E65" s="5">
        <v>0</v>
      </c>
    </row>
    <row r="66" spans="3:5" x14ac:dyDescent="0.3">
      <c r="C66" t="s">
        <v>436</v>
      </c>
      <c r="D66" t="s">
        <v>752</v>
      </c>
      <c r="E66" s="5">
        <v>0</v>
      </c>
    </row>
    <row r="67" spans="3:5" x14ac:dyDescent="0.3">
      <c r="C67" t="s">
        <v>240</v>
      </c>
      <c r="D67" t="s">
        <v>752</v>
      </c>
      <c r="E67" s="5">
        <v>0</v>
      </c>
    </row>
    <row r="68" spans="3:5" x14ac:dyDescent="0.3">
      <c r="C68" t="s">
        <v>176</v>
      </c>
      <c r="D68" t="s">
        <v>752</v>
      </c>
      <c r="E68" s="5">
        <v>0</v>
      </c>
    </row>
    <row r="69" spans="3:5" x14ac:dyDescent="0.3">
      <c r="C69" t="s">
        <v>214</v>
      </c>
      <c r="D69" t="s">
        <v>752</v>
      </c>
      <c r="E69" s="5">
        <v>0</v>
      </c>
    </row>
    <row r="70" spans="3:5" x14ac:dyDescent="0.3">
      <c r="C70" t="s">
        <v>368</v>
      </c>
      <c r="D70" t="s">
        <v>466</v>
      </c>
      <c r="E70" s="5">
        <v>1</v>
      </c>
    </row>
    <row r="71" spans="3:5" x14ac:dyDescent="0.3">
      <c r="C71" t="s">
        <v>248</v>
      </c>
      <c r="D71" t="s">
        <v>466</v>
      </c>
      <c r="E71" s="5">
        <v>1</v>
      </c>
    </row>
    <row r="72" spans="3:5" x14ac:dyDescent="0.3">
      <c r="C72" t="s">
        <v>433</v>
      </c>
      <c r="D72" t="s">
        <v>752</v>
      </c>
      <c r="E72" s="5">
        <v>0</v>
      </c>
    </row>
    <row r="73" spans="3:5" x14ac:dyDescent="0.3">
      <c r="C73" t="s">
        <v>410</v>
      </c>
      <c r="D73" t="s">
        <v>752</v>
      </c>
      <c r="E73" s="5">
        <v>0</v>
      </c>
    </row>
    <row r="74" spans="3:5" x14ac:dyDescent="0.3">
      <c r="C74" t="s">
        <v>398</v>
      </c>
      <c r="D74" t="s">
        <v>752</v>
      </c>
      <c r="E74" s="5">
        <v>0</v>
      </c>
    </row>
    <row r="75" spans="3:5" x14ac:dyDescent="0.3">
      <c r="C75" t="s">
        <v>194</v>
      </c>
      <c r="D75" t="s">
        <v>752</v>
      </c>
      <c r="E75" s="5">
        <v>0</v>
      </c>
    </row>
    <row r="76" spans="3:5" x14ac:dyDescent="0.3">
      <c r="C76" t="s">
        <v>317</v>
      </c>
      <c r="D76" t="s">
        <v>466</v>
      </c>
      <c r="E76" s="5">
        <v>1</v>
      </c>
    </row>
    <row r="77" spans="3:5" x14ac:dyDescent="0.3">
      <c r="C77" t="s">
        <v>308</v>
      </c>
      <c r="D77" t="s">
        <v>752</v>
      </c>
      <c r="E77" s="5">
        <v>0</v>
      </c>
    </row>
    <row r="78" spans="3:5" x14ac:dyDescent="0.3">
      <c r="C78" t="s">
        <v>187</v>
      </c>
      <c r="D78" t="s">
        <v>466</v>
      </c>
      <c r="E78" s="5">
        <v>1</v>
      </c>
    </row>
    <row r="79" spans="3:5" x14ac:dyDescent="0.3">
      <c r="C79" t="s">
        <v>180</v>
      </c>
      <c r="D79" t="s">
        <v>466</v>
      </c>
      <c r="E79" s="5">
        <v>1</v>
      </c>
    </row>
    <row r="80" spans="3:5" x14ac:dyDescent="0.3">
      <c r="C80" t="s">
        <v>211</v>
      </c>
      <c r="D80" t="s">
        <v>752</v>
      </c>
      <c r="E80" s="5">
        <v>0</v>
      </c>
    </row>
    <row r="81" spans="3:5" x14ac:dyDescent="0.3">
      <c r="C81" t="s">
        <v>273</v>
      </c>
      <c r="D81" t="s">
        <v>752</v>
      </c>
      <c r="E81" s="5">
        <v>0</v>
      </c>
    </row>
    <row r="82" spans="3:5" x14ac:dyDescent="0.3">
      <c r="C82" t="s">
        <v>336</v>
      </c>
      <c r="D82" t="s">
        <v>752</v>
      </c>
      <c r="E82" s="5">
        <v>0</v>
      </c>
    </row>
    <row r="83" spans="3:5" x14ac:dyDescent="0.3">
      <c r="C83" t="s">
        <v>339</v>
      </c>
      <c r="D83" t="s">
        <v>466</v>
      </c>
      <c r="E83" s="5">
        <v>1</v>
      </c>
    </row>
    <row r="84" spans="3:5" x14ac:dyDescent="0.3">
      <c r="C84" t="s">
        <v>451</v>
      </c>
      <c r="D84" t="s">
        <v>466</v>
      </c>
      <c r="E84" s="5">
        <v>1</v>
      </c>
    </row>
    <row r="85" spans="3:5" x14ac:dyDescent="0.3">
      <c r="C85" t="s">
        <v>357</v>
      </c>
      <c r="D85" t="s">
        <v>752</v>
      </c>
      <c r="E85" s="5">
        <v>0</v>
      </c>
    </row>
    <row r="86" spans="3:5" x14ac:dyDescent="0.3">
      <c r="C86" t="s">
        <v>200</v>
      </c>
      <c r="D86" t="s">
        <v>466</v>
      </c>
      <c r="E86" s="5">
        <v>1</v>
      </c>
    </row>
    <row r="87" spans="3:5" x14ac:dyDescent="0.3">
      <c r="C87" t="s">
        <v>172</v>
      </c>
      <c r="D87" t="s">
        <v>466</v>
      </c>
      <c r="E87" s="5">
        <v>1</v>
      </c>
    </row>
    <row r="88" spans="3:5" x14ac:dyDescent="0.3">
      <c r="C88" t="s">
        <v>324</v>
      </c>
      <c r="D88" t="s">
        <v>466</v>
      </c>
      <c r="E88" s="5">
        <v>1</v>
      </c>
    </row>
    <row r="89" spans="3:5" x14ac:dyDescent="0.3">
      <c r="C89" t="s">
        <v>217</v>
      </c>
      <c r="D89" t="s">
        <v>752</v>
      </c>
      <c r="E89" s="5">
        <v>0</v>
      </c>
    </row>
    <row r="90" spans="3:5" x14ac:dyDescent="0.3">
      <c r="C90" t="s">
        <v>228</v>
      </c>
      <c r="D90" t="s">
        <v>752</v>
      </c>
      <c r="E90" s="5">
        <v>0</v>
      </c>
    </row>
    <row r="91" spans="3:5" x14ac:dyDescent="0.3">
      <c r="C91" t="s">
        <v>242</v>
      </c>
      <c r="D91" t="s">
        <v>752</v>
      </c>
      <c r="E91" s="5">
        <v>0</v>
      </c>
    </row>
    <row r="92" spans="3:5" x14ac:dyDescent="0.3">
      <c r="C92" t="s">
        <v>422</v>
      </c>
      <c r="D92" t="s">
        <v>751</v>
      </c>
      <c r="E92" s="5">
        <v>0.4</v>
      </c>
    </row>
    <row r="93" spans="3:5" x14ac:dyDescent="0.3">
      <c r="C93" t="s">
        <v>275</v>
      </c>
      <c r="D93" t="s">
        <v>752</v>
      </c>
      <c r="E93" s="5">
        <v>0</v>
      </c>
    </row>
    <row r="94" spans="3:5" x14ac:dyDescent="0.3">
      <c r="C94" t="s">
        <v>267</v>
      </c>
      <c r="D94" t="s">
        <v>752</v>
      </c>
      <c r="E94" s="5">
        <v>0</v>
      </c>
    </row>
    <row r="95" spans="3:5" x14ac:dyDescent="0.3">
      <c r="C95" t="s">
        <v>407</v>
      </c>
      <c r="D95" t="s">
        <v>752</v>
      </c>
      <c r="E95" s="5">
        <v>0</v>
      </c>
    </row>
    <row r="96" spans="3:5" x14ac:dyDescent="0.3">
      <c r="C96" t="s">
        <v>385</v>
      </c>
      <c r="D96" t="s">
        <v>752</v>
      </c>
      <c r="E96" s="5">
        <v>0</v>
      </c>
    </row>
    <row r="97" spans="3:5" x14ac:dyDescent="0.3">
      <c r="C97" t="s">
        <v>220</v>
      </c>
      <c r="D97" t="s">
        <v>466</v>
      </c>
      <c r="E97" s="5">
        <v>1</v>
      </c>
    </row>
    <row r="98" spans="3:5" x14ac:dyDescent="0.3">
      <c r="C98" t="s">
        <v>255</v>
      </c>
      <c r="D98" t="s">
        <v>752</v>
      </c>
      <c r="E98" s="5">
        <v>0</v>
      </c>
    </row>
    <row r="99" spans="3:5" x14ac:dyDescent="0.3">
      <c r="C99" t="s">
        <v>373</v>
      </c>
      <c r="D99" t="s">
        <v>466</v>
      </c>
      <c r="E99" s="5">
        <v>1</v>
      </c>
    </row>
    <row r="100" spans="3:5" x14ac:dyDescent="0.3">
      <c r="C100" t="s">
        <v>191</v>
      </c>
      <c r="D100" t="s">
        <v>752</v>
      </c>
      <c r="E100" s="5">
        <v>0</v>
      </c>
    </row>
    <row r="101" spans="3:5" x14ac:dyDescent="0.3">
      <c r="C101" t="s">
        <v>382</v>
      </c>
      <c r="D101" t="s">
        <v>752</v>
      </c>
      <c r="E101" s="5">
        <v>0</v>
      </c>
    </row>
    <row r="102" spans="3:5" x14ac:dyDescent="0.3">
      <c r="C102" t="s">
        <v>388</v>
      </c>
      <c r="D102" t="s">
        <v>751</v>
      </c>
      <c r="E102" s="5">
        <v>0.8</v>
      </c>
    </row>
    <row r="103" spans="3:5" x14ac:dyDescent="0.3">
      <c r="C103" t="s">
        <v>184</v>
      </c>
      <c r="D103" t="s">
        <v>466</v>
      </c>
      <c r="E103" s="5">
        <v>1</v>
      </c>
    </row>
  </sheetData>
  <pageMargins left="0.7" right="0.7" top="0.75" bottom="0.75" header="0.3" footer="0.3"/>
  <drawing r:id="rId9"/>
  <extLst>
    <ext xmlns:x14="http://schemas.microsoft.com/office/spreadsheetml/2009/9/main" uri="{A8765BA9-456A-4dab-B4F3-ACF838C121DE}">
      <x14:slicerList>
        <x14:slicer r:id="rId10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AS103"/>
  <sheetViews>
    <sheetView showGridLines="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baseColWidth="10" defaultColWidth="11" defaultRowHeight="15.6" x14ac:dyDescent="0.3"/>
  <cols>
    <col min="1" max="1" width="27.296875" customWidth="1"/>
    <col min="3" max="3" width="34.5" bestFit="1" customWidth="1"/>
    <col min="4" max="5" width="12.59765625" customWidth="1"/>
    <col min="7" max="7" width="17.59765625" customWidth="1"/>
    <col min="8" max="9" width="12.59765625" customWidth="1"/>
    <col min="11" max="11" width="15.59765625" customWidth="1"/>
    <col min="12" max="15" width="12.59765625" customWidth="1"/>
    <col min="17" max="17" width="18.59765625" customWidth="1"/>
    <col min="18" max="21" width="12.59765625" customWidth="1"/>
    <col min="23" max="23" width="23.59765625" customWidth="1"/>
    <col min="24" max="27" width="12.59765625" customWidth="1"/>
    <col min="29" max="29" width="17.59765625" customWidth="1"/>
    <col min="30" max="33" width="12.59765625" customWidth="1"/>
    <col min="35" max="35" width="39.59765625" customWidth="1"/>
    <col min="36" max="39" width="12.59765625" customWidth="1"/>
    <col min="41" max="41" width="40.59765625" customWidth="1"/>
    <col min="42" max="45" width="12.59765625" customWidth="1"/>
  </cols>
  <sheetData>
    <row r="1" spans="1:45" ht="23.4" x14ac:dyDescent="0.45">
      <c r="A1" s="36" t="s">
        <v>728</v>
      </c>
      <c r="C1" s="8" t="s">
        <v>729</v>
      </c>
      <c r="G1" s="8" t="s">
        <v>730</v>
      </c>
      <c r="K1" s="8" t="s">
        <v>730</v>
      </c>
      <c r="Q1" s="8" t="s">
        <v>730</v>
      </c>
      <c r="W1" s="8" t="s">
        <v>730</v>
      </c>
      <c r="AC1" s="8" t="s">
        <v>730</v>
      </c>
      <c r="AI1" s="8" t="s">
        <v>730</v>
      </c>
      <c r="AO1" s="8" t="s">
        <v>730</v>
      </c>
    </row>
    <row r="2" spans="1:45" ht="23.4" x14ac:dyDescent="0.45">
      <c r="A2" s="37" t="e">
        <f>#REF!</f>
        <v>#REF!</v>
      </c>
      <c r="C2" s="7" t="s">
        <v>831</v>
      </c>
      <c r="G2" s="7" t="s">
        <v>832</v>
      </c>
      <c r="K2" s="7" t="s">
        <v>833</v>
      </c>
      <c r="Q2" s="7" t="s">
        <v>834</v>
      </c>
      <c r="W2" s="7" t="s">
        <v>835</v>
      </c>
      <c r="AC2" s="7" t="s">
        <v>836</v>
      </c>
      <c r="AI2" s="7" t="s">
        <v>837</v>
      </c>
      <c r="AO2" s="7" t="s">
        <v>838</v>
      </c>
    </row>
    <row r="4" spans="1:45" x14ac:dyDescent="0.3">
      <c r="Q4" s="4" t="s">
        <v>740</v>
      </c>
      <c r="R4" t="s" vm="4">
        <v>741</v>
      </c>
      <c r="W4" s="4" t="s">
        <v>740</v>
      </c>
      <c r="X4" t="s" vm="4">
        <v>741</v>
      </c>
      <c r="AC4" s="4" t="s">
        <v>740</v>
      </c>
      <c r="AD4" t="s" vm="4">
        <v>741</v>
      </c>
      <c r="AI4" s="4" t="s">
        <v>740</v>
      </c>
      <c r="AJ4" t="s" vm="4">
        <v>741</v>
      </c>
      <c r="AO4" s="4" t="s">
        <v>740</v>
      </c>
      <c r="AP4" t="s" vm="4">
        <v>741</v>
      </c>
    </row>
    <row r="6" spans="1:45" x14ac:dyDescent="0.3">
      <c r="C6" s="4" t="s">
        <v>168</v>
      </c>
      <c r="D6" s="4" t="s">
        <v>457</v>
      </c>
      <c r="E6" t="s">
        <v>742</v>
      </c>
      <c r="G6" s="4" t="s">
        <v>457</v>
      </c>
      <c r="H6" s="9" t="s">
        <v>743</v>
      </c>
      <c r="I6" s="9" t="s">
        <v>744</v>
      </c>
      <c r="K6" s="4" t="s">
        <v>740</v>
      </c>
      <c r="L6" s="4" t="s">
        <v>457</v>
      </c>
      <c r="M6" s="9" t="s">
        <v>743</v>
      </c>
      <c r="N6" s="9" t="s">
        <v>745</v>
      </c>
      <c r="O6" s="9" t="s">
        <v>746</v>
      </c>
      <c r="Q6" s="4" t="s">
        <v>459</v>
      </c>
      <c r="R6" s="4" t="s">
        <v>457</v>
      </c>
      <c r="S6" s="9" t="s">
        <v>743</v>
      </c>
      <c r="T6" s="9" t="s">
        <v>744</v>
      </c>
      <c r="U6" s="9" t="s">
        <v>745</v>
      </c>
      <c r="V6" s="9"/>
      <c r="W6" s="4" t="s">
        <v>748</v>
      </c>
      <c r="X6" s="4" t="s">
        <v>457</v>
      </c>
      <c r="Y6" s="9" t="s">
        <v>743</v>
      </c>
      <c r="Z6" s="9" t="s">
        <v>745</v>
      </c>
      <c r="AA6" s="9" t="s">
        <v>746</v>
      </c>
      <c r="AC6" s="4" t="s">
        <v>461</v>
      </c>
      <c r="AD6" s="4" t="s">
        <v>457</v>
      </c>
      <c r="AE6" s="9" t="s">
        <v>743</v>
      </c>
      <c r="AF6" s="9" t="s">
        <v>745</v>
      </c>
      <c r="AG6" s="9" t="s">
        <v>746</v>
      </c>
      <c r="AI6" s="4" t="s">
        <v>463</v>
      </c>
      <c r="AJ6" s="4" t="s">
        <v>457</v>
      </c>
      <c r="AK6" s="9" t="s">
        <v>743</v>
      </c>
      <c r="AL6" s="9" t="s">
        <v>745</v>
      </c>
      <c r="AM6" s="9" t="s">
        <v>746</v>
      </c>
      <c r="AO6" s="4" t="s">
        <v>462</v>
      </c>
      <c r="AP6" s="4" t="s">
        <v>457</v>
      </c>
      <c r="AQ6" s="9" t="s">
        <v>743</v>
      </c>
      <c r="AR6" s="9" t="s">
        <v>745</v>
      </c>
      <c r="AS6" s="9" t="s">
        <v>746</v>
      </c>
    </row>
    <row r="7" spans="1:45" x14ac:dyDescent="0.3">
      <c r="C7" t="s">
        <v>416</v>
      </c>
      <c r="D7" t="s">
        <v>466</v>
      </c>
      <c r="E7" s="5">
        <v>1</v>
      </c>
      <c r="G7" t="s">
        <v>752</v>
      </c>
      <c r="H7">
        <v>52</v>
      </c>
      <c r="I7" s="27">
        <v>0.53608247422680411</v>
      </c>
      <c r="K7" t="s">
        <v>680</v>
      </c>
      <c r="L7" t="s">
        <v>752</v>
      </c>
      <c r="M7">
        <v>10</v>
      </c>
      <c r="N7" s="27">
        <v>0.27777777777777779</v>
      </c>
      <c r="O7" s="27">
        <v>0.10309278350515463</v>
      </c>
      <c r="Q7" t="s">
        <v>715</v>
      </c>
      <c r="R7" t="s">
        <v>752</v>
      </c>
      <c r="S7">
        <v>40</v>
      </c>
      <c r="T7" s="27">
        <v>0.41237113402061853</v>
      </c>
      <c r="U7" s="27">
        <v>1</v>
      </c>
      <c r="W7" t="s">
        <v>715</v>
      </c>
      <c r="X7" t="s">
        <v>752</v>
      </c>
      <c r="Y7">
        <v>40</v>
      </c>
      <c r="Z7" s="27">
        <v>1</v>
      </c>
      <c r="AA7" s="27">
        <v>0.41237113402061853</v>
      </c>
      <c r="AC7" t="s">
        <v>709</v>
      </c>
      <c r="AD7" t="s">
        <v>752</v>
      </c>
      <c r="AE7">
        <v>1</v>
      </c>
      <c r="AF7" s="27">
        <v>1</v>
      </c>
      <c r="AG7" s="27">
        <v>1.0309278350515464E-2</v>
      </c>
      <c r="AI7" t="s">
        <v>711</v>
      </c>
      <c r="AJ7" t="s">
        <v>752</v>
      </c>
      <c r="AK7">
        <v>1</v>
      </c>
      <c r="AL7" s="27">
        <v>1</v>
      </c>
      <c r="AM7" s="27">
        <v>1.0309278350515464E-2</v>
      </c>
      <c r="AO7" t="s">
        <v>705</v>
      </c>
      <c r="AP7" t="s">
        <v>466</v>
      </c>
      <c r="AQ7">
        <v>1</v>
      </c>
      <c r="AR7" s="27">
        <v>0.5</v>
      </c>
      <c r="AS7" s="27">
        <v>1.0309278350515464E-2</v>
      </c>
    </row>
    <row r="8" spans="1:45" x14ac:dyDescent="0.3">
      <c r="D8" t="s">
        <v>752</v>
      </c>
      <c r="E8" s="5">
        <v>0</v>
      </c>
      <c r="G8" t="s">
        <v>466</v>
      </c>
      <c r="H8">
        <v>41</v>
      </c>
      <c r="I8" s="27">
        <v>0.42268041237113402</v>
      </c>
      <c r="L8" t="s">
        <v>466</v>
      </c>
      <c r="M8">
        <v>23</v>
      </c>
      <c r="N8" s="27">
        <v>0.63888888888888884</v>
      </c>
      <c r="O8" s="27">
        <v>0.23711340206185566</v>
      </c>
      <c r="Q8" t="s">
        <v>757</v>
      </c>
      <c r="S8">
        <v>40</v>
      </c>
      <c r="T8" s="27">
        <v>0.41237113402061853</v>
      </c>
      <c r="U8" s="27">
        <v>0.41237113402061853</v>
      </c>
      <c r="W8" t="s">
        <v>757</v>
      </c>
      <c r="Y8">
        <v>40</v>
      </c>
      <c r="Z8" s="27">
        <v>0.41237113402061853</v>
      </c>
      <c r="AA8" s="27">
        <v>0.41237113402061853</v>
      </c>
      <c r="AC8" t="s">
        <v>754</v>
      </c>
      <c r="AE8">
        <v>1</v>
      </c>
      <c r="AF8" s="27">
        <v>1.0309278350515464E-2</v>
      </c>
      <c r="AG8" s="27">
        <v>1.0309278350515464E-2</v>
      </c>
      <c r="AI8" t="s">
        <v>755</v>
      </c>
      <c r="AK8">
        <v>1</v>
      </c>
      <c r="AL8" s="27">
        <v>1.0309278350515464E-2</v>
      </c>
      <c r="AM8" s="27">
        <v>1.0309278350515464E-2</v>
      </c>
      <c r="AP8" t="s">
        <v>751</v>
      </c>
      <c r="AQ8">
        <v>1</v>
      </c>
      <c r="AR8" s="27">
        <v>0.5</v>
      </c>
      <c r="AS8" s="27">
        <v>1.0309278350515464E-2</v>
      </c>
    </row>
    <row r="9" spans="1:45" x14ac:dyDescent="0.3">
      <c r="C9" t="s">
        <v>320</v>
      </c>
      <c r="D9" t="s">
        <v>466</v>
      </c>
      <c r="E9" s="5">
        <v>1</v>
      </c>
      <c r="G9" t="s">
        <v>751</v>
      </c>
      <c r="H9">
        <v>4</v>
      </c>
      <c r="I9" s="27">
        <v>4.1237113402061855E-2</v>
      </c>
      <c r="L9" t="s">
        <v>751</v>
      </c>
      <c r="M9">
        <v>3</v>
      </c>
      <c r="N9" s="27">
        <v>8.3333333333333329E-2</v>
      </c>
      <c r="O9" s="27">
        <v>3.0927835051546393E-2</v>
      </c>
      <c r="Q9" t="s">
        <v>723</v>
      </c>
      <c r="R9" t="s">
        <v>752</v>
      </c>
      <c r="S9">
        <v>2</v>
      </c>
      <c r="T9" s="27">
        <v>2.0618556701030927E-2</v>
      </c>
      <c r="U9" s="27">
        <v>8.3333333333333329E-2</v>
      </c>
      <c r="W9" t="s">
        <v>718</v>
      </c>
      <c r="X9" t="s">
        <v>752</v>
      </c>
      <c r="Y9">
        <v>9</v>
      </c>
      <c r="Z9" s="27">
        <v>0.23076923076923078</v>
      </c>
      <c r="AA9" s="27">
        <v>9.2783505154639179E-2</v>
      </c>
      <c r="AC9" t="s">
        <v>715</v>
      </c>
      <c r="AD9" t="s">
        <v>752</v>
      </c>
      <c r="AE9">
        <v>40</v>
      </c>
      <c r="AF9" s="27">
        <v>1</v>
      </c>
      <c r="AG9" s="27">
        <v>0.41237113402061853</v>
      </c>
      <c r="AI9" t="s">
        <v>679</v>
      </c>
      <c r="AJ9" t="s">
        <v>466</v>
      </c>
      <c r="AK9">
        <v>11</v>
      </c>
      <c r="AL9" s="27">
        <v>1</v>
      </c>
      <c r="AM9" s="27">
        <v>0.1134020618556701</v>
      </c>
      <c r="AO9" t="s">
        <v>758</v>
      </c>
      <c r="AQ9">
        <v>2</v>
      </c>
      <c r="AR9" s="27">
        <v>2.0618556701030927E-2</v>
      </c>
      <c r="AS9" s="27">
        <v>2.0618556701030927E-2</v>
      </c>
    </row>
    <row r="10" spans="1:45" x14ac:dyDescent="0.3">
      <c r="C10" t="s">
        <v>270</v>
      </c>
      <c r="D10" t="s">
        <v>466</v>
      </c>
      <c r="E10" s="5">
        <v>1</v>
      </c>
      <c r="G10" t="s">
        <v>760</v>
      </c>
      <c r="H10">
        <v>97</v>
      </c>
      <c r="I10" s="27">
        <v>1</v>
      </c>
      <c r="K10" t="s">
        <v>761</v>
      </c>
      <c r="M10">
        <v>36</v>
      </c>
      <c r="N10" s="27">
        <v>0.37113402061855671</v>
      </c>
      <c r="O10" s="27">
        <v>0.37113402061855671</v>
      </c>
      <c r="R10" t="s">
        <v>466</v>
      </c>
      <c r="S10">
        <v>22</v>
      </c>
      <c r="T10" s="27">
        <v>0.22680412371134021</v>
      </c>
      <c r="U10" s="27">
        <v>0.91666666666666663</v>
      </c>
      <c r="X10" t="s">
        <v>466</v>
      </c>
      <c r="Y10">
        <v>28</v>
      </c>
      <c r="Z10" s="27">
        <v>0.71794871794871795</v>
      </c>
      <c r="AA10" s="27">
        <v>0.28865979381443296</v>
      </c>
      <c r="AC10" t="s">
        <v>757</v>
      </c>
      <c r="AE10">
        <v>40</v>
      </c>
      <c r="AF10" s="27">
        <v>0.41237113402061853</v>
      </c>
      <c r="AG10" s="27">
        <v>0.41237113402061853</v>
      </c>
      <c r="AI10" t="s">
        <v>762</v>
      </c>
      <c r="AK10">
        <v>11</v>
      </c>
      <c r="AL10" s="27">
        <v>0.1134020618556701</v>
      </c>
      <c r="AM10" s="27">
        <v>0.1134020618556701</v>
      </c>
      <c r="AO10" t="s">
        <v>690</v>
      </c>
      <c r="AP10" t="s">
        <v>752</v>
      </c>
      <c r="AQ10">
        <v>1</v>
      </c>
      <c r="AR10" s="27">
        <v>0.33333333333333331</v>
      </c>
      <c r="AS10" s="27">
        <v>1.0309278350515464E-2</v>
      </c>
    </row>
    <row r="11" spans="1:45" x14ac:dyDescent="0.3">
      <c r="C11" t="s">
        <v>302</v>
      </c>
      <c r="D11" t="s">
        <v>752</v>
      </c>
      <c r="E11" s="5">
        <v>0</v>
      </c>
      <c r="K11" t="s">
        <v>675</v>
      </c>
      <c r="L11" t="s">
        <v>752</v>
      </c>
      <c r="M11">
        <v>2</v>
      </c>
      <c r="N11" s="27">
        <v>9.5238095238095233E-2</v>
      </c>
      <c r="O11" s="27">
        <v>2.0618556701030927E-2</v>
      </c>
      <c r="Q11" t="s">
        <v>765</v>
      </c>
      <c r="S11">
        <v>24</v>
      </c>
      <c r="T11" s="27">
        <v>0.24742268041237114</v>
      </c>
      <c r="U11" s="27">
        <v>0.24742268041237114</v>
      </c>
      <c r="X11" t="s">
        <v>751</v>
      </c>
      <c r="Y11">
        <v>2</v>
      </c>
      <c r="Z11" s="27">
        <v>5.128205128205128E-2</v>
      </c>
      <c r="AA11" s="27">
        <v>2.0618556701030927E-2</v>
      </c>
      <c r="AC11" t="s">
        <v>677</v>
      </c>
      <c r="AD11" t="s">
        <v>752</v>
      </c>
      <c r="AE11">
        <v>9</v>
      </c>
      <c r="AF11" s="27">
        <v>0.16981132075471697</v>
      </c>
      <c r="AG11" s="27">
        <v>9.2783505154639179E-2</v>
      </c>
      <c r="AI11" t="s">
        <v>685</v>
      </c>
      <c r="AJ11" t="s">
        <v>752</v>
      </c>
      <c r="AK11">
        <v>11</v>
      </c>
      <c r="AL11" s="27">
        <v>0.26190476190476192</v>
      </c>
      <c r="AM11" s="27">
        <v>0.1134020618556701</v>
      </c>
      <c r="AP11" t="s">
        <v>466</v>
      </c>
      <c r="AQ11">
        <v>1</v>
      </c>
      <c r="AR11" s="27">
        <v>0.33333333333333331</v>
      </c>
      <c r="AS11" s="27">
        <v>1.0309278350515464E-2</v>
      </c>
    </row>
    <row r="12" spans="1:45" x14ac:dyDescent="0.3">
      <c r="C12" t="s">
        <v>231</v>
      </c>
      <c r="D12" t="s">
        <v>466</v>
      </c>
      <c r="E12" s="5">
        <v>1</v>
      </c>
      <c r="G12" s="13"/>
      <c r="L12" t="s">
        <v>466</v>
      </c>
      <c r="M12">
        <v>18</v>
      </c>
      <c r="N12" s="27">
        <v>0.8571428571428571</v>
      </c>
      <c r="O12" s="27">
        <v>0.18556701030927836</v>
      </c>
      <c r="Q12" t="s">
        <v>725</v>
      </c>
      <c r="R12" t="s">
        <v>466</v>
      </c>
      <c r="S12">
        <v>3</v>
      </c>
      <c r="T12" s="27">
        <v>3.0927835051546393E-2</v>
      </c>
      <c r="U12" s="27">
        <v>1</v>
      </c>
      <c r="W12" t="s">
        <v>769</v>
      </c>
      <c r="Y12">
        <v>39</v>
      </c>
      <c r="Z12" s="27">
        <v>0.40206185567010311</v>
      </c>
      <c r="AA12" s="27">
        <v>0.40206185567010311</v>
      </c>
      <c r="AD12" t="s">
        <v>466</v>
      </c>
      <c r="AE12">
        <v>41</v>
      </c>
      <c r="AF12" s="27">
        <v>0.77358490566037741</v>
      </c>
      <c r="AG12" s="27">
        <v>0.42268041237113402</v>
      </c>
      <c r="AJ12" t="s">
        <v>466</v>
      </c>
      <c r="AK12">
        <v>27</v>
      </c>
      <c r="AL12" s="27">
        <v>0.6428571428571429</v>
      </c>
      <c r="AM12" s="27">
        <v>0.27835051546391754</v>
      </c>
      <c r="AP12" t="s">
        <v>751</v>
      </c>
      <c r="AQ12">
        <v>1</v>
      </c>
      <c r="AR12" s="27">
        <v>0.33333333333333331</v>
      </c>
      <c r="AS12" s="27">
        <v>1.0309278350515464E-2</v>
      </c>
    </row>
    <row r="13" spans="1:45" x14ac:dyDescent="0.3">
      <c r="C13" t="s">
        <v>342</v>
      </c>
      <c r="D13" t="s">
        <v>752</v>
      </c>
      <c r="E13" s="5">
        <v>0</v>
      </c>
      <c r="G13" s="36"/>
      <c r="L13" t="s">
        <v>751</v>
      </c>
      <c r="M13">
        <v>1</v>
      </c>
      <c r="N13" s="27">
        <v>4.7619047619047616E-2</v>
      </c>
      <c r="O13" s="27">
        <v>1.0309278350515464E-2</v>
      </c>
      <c r="Q13" t="s">
        <v>775</v>
      </c>
      <c r="S13">
        <v>3</v>
      </c>
      <c r="T13" s="27">
        <v>3.0927835051546393E-2</v>
      </c>
      <c r="U13" s="27">
        <v>3.0927835051546393E-2</v>
      </c>
      <c r="W13" t="s">
        <v>720</v>
      </c>
      <c r="X13" t="s">
        <v>752</v>
      </c>
      <c r="Y13">
        <v>3</v>
      </c>
      <c r="Z13" s="27">
        <v>0.42857142857142855</v>
      </c>
      <c r="AA13" s="27">
        <v>3.0927835051546393E-2</v>
      </c>
      <c r="AD13" t="s">
        <v>751</v>
      </c>
      <c r="AE13">
        <v>3</v>
      </c>
      <c r="AF13" s="27">
        <v>5.6603773584905662E-2</v>
      </c>
      <c r="AG13" s="27">
        <v>3.0927835051546393E-2</v>
      </c>
      <c r="AJ13" t="s">
        <v>751</v>
      </c>
      <c r="AK13">
        <v>4</v>
      </c>
      <c r="AL13" s="27">
        <v>9.5238095238095233E-2</v>
      </c>
      <c r="AM13" s="27">
        <v>4.1237113402061855E-2</v>
      </c>
      <c r="AO13" t="s">
        <v>766</v>
      </c>
      <c r="AQ13">
        <v>3</v>
      </c>
      <c r="AR13" s="27">
        <v>3.0927835051546393E-2</v>
      </c>
      <c r="AS13" s="27">
        <v>3.0927835051546393E-2</v>
      </c>
    </row>
    <row r="14" spans="1:45" x14ac:dyDescent="0.3">
      <c r="C14" t="s">
        <v>425</v>
      </c>
      <c r="D14" t="s">
        <v>752</v>
      </c>
      <c r="E14" s="5">
        <v>0</v>
      </c>
      <c r="G14" s="36"/>
      <c r="K14" t="s">
        <v>772</v>
      </c>
      <c r="M14">
        <v>21</v>
      </c>
      <c r="N14" s="27">
        <v>0.21649484536082475</v>
      </c>
      <c r="O14" s="27">
        <v>0.21649484536082475</v>
      </c>
      <c r="Q14" t="s">
        <v>724</v>
      </c>
      <c r="R14" t="s">
        <v>752</v>
      </c>
      <c r="S14">
        <v>5</v>
      </c>
      <c r="T14" s="27">
        <v>5.1546391752577317E-2</v>
      </c>
      <c r="U14" s="27">
        <v>0.20833333333333334</v>
      </c>
      <c r="X14" t="s">
        <v>466</v>
      </c>
      <c r="Y14">
        <v>2</v>
      </c>
      <c r="Z14" s="27">
        <v>0.2857142857142857</v>
      </c>
      <c r="AA14" s="27">
        <v>2.0618556701030927E-2</v>
      </c>
      <c r="AC14" t="s">
        <v>776</v>
      </c>
      <c r="AE14">
        <v>53</v>
      </c>
      <c r="AF14" s="27">
        <v>0.54639175257731953</v>
      </c>
      <c r="AG14" s="27">
        <v>0.54639175257731953</v>
      </c>
      <c r="AI14" t="s">
        <v>773</v>
      </c>
      <c r="AK14">
        <v>42</v>
      </c>
      <c r="AL14" s="27">
        <v>0.4329896907216495</v>
      </c>
      <c r="AM14" s="27">
        <v>0.4329896907216495</v>
      </c>
      <c r="AO14" t="s">
        <v>689</v>
      </c>
      <c r="AP14" t="s">
        <v>752</v>
      </c>
      <c r="AQ14">
        <v>1</v>
      </c>
      <c r="AR14" s="27">
        <v>0.2</v>
      </c>
      <c r="AS14" s="27">
        <v>1.0309278350515464E-2</v>
      </c>
    </row>
    <row r="15" spans="1:45" x14ac:dyDescent="0.3">
      <c r="C15" t="s">
        <v>420</v>
      </c>
      <c r="D15" t="s">
        <v>752</v>
      </c>
      <c r="E15" s="5">
        <v>0</v>
      </c>
      <c r="G15" s="36"/>
      <c r="K15" t="s">
        <v>715</v>
      </c>
      <c r="L15" t="s">
        <v>752</v>
      </c>
      <c r="M15">
        <v>40</v>
      </c>
      <c r="N15" s="27">
        <v>1</v>
      </c>
      <c r="O15" s="27">
        <v>0.41237113402061853</v>
      </c>
      <c r="R15" t="s">
        <v>466</v>
      </c>
      <c r="S15">
        <v>15</v>
      </c>
      <c r="T15" s="27">
        <v>0.15463917525773196</v>
      </c>
      <c r="U15" s="27">
        <v>0.625</v>
      </c>
      <c r="X15" t="s">
        <v>751</v>
      </c>
      <c r="Y15">
        <v>2</v>
      </c>
      <c r="Z15" s="27">
        <v>0.2857142857142857</v>
      </c>
      <c r="AA15" s="27">
        <v>2.0618556701030927E-2</v>
      </c>
      <c r="AC15" t="s">
        <v>697</v>
      </c>
      <c r="AD15" t="s">
        <v>752</v>
      </c>
      <c r="AE15">
        <v>2</v>
      </c>
      <c r="AF15" s="27">
        <v>0.66666666666666663</v>
      </c>
      <c r="AG15" s="27">
        <v>2.0618556701030927E-2</v>
      </c>
      <c r="AI15" t="s">
        <v>696</v>
      </c>
      <c r="AJ15" t="s">
        <v>466</v>
      </c>
      <c r="AK15">
        <v>2</v>
      </c>
      <c r="AL15" s="27">
        <v>1</v>
      </c>
      <c r="AM15" s="27">
        <v>2.0618556701030927E-2</v>
      </c>
      <c r="AP15" t="s">
        <v>466</v>
      </c>
      <c r="AQ15">
        <v>4</v>
      </c>
      <c r="AR15" s="27">
        <v>0.8</v>
      </c>
      <c r="AS15" s="27">
        <v>4.1237113402061855E-2</v>
      </c>
    </row>
    <row r="16" spans="1:45" x14ac:dyDescent="0.3">
      <c r="C16" t="s">
        <v>264</v>
      </c>
      <c r="D16" t="s">
        <v>752</v>
      </c>
      <c r="E16" s="5">
        <v>0</v>
      </c>
      <c r="G16" s="36"/>
      <c r="K16" t="s">
        <v>757</v>
      </c>
      <c r="M16">
        <v>40</v>
      </c>
      <c r="N16" s="27">
        <v>0.41237113402061853</v>
      </c>
      <c r="O16" s="27">
        <v>0.41237113402061853</v>
      </c>
      <c r="R16" t="s">
        <v>751</v>
      </c>
      <c r="S16">
        <v>4</v>
      </c>
      <c r="T16" s="27">
        <v>4.1237113402061855E-2</v>
      </c>
      <c r="U16" s="27">
        <v>0.16666666666666666</v>
      </c>
      <c r="W16" t="s">
        <v>781</v>
      </c>
      <c r="Y16">
        <v>7</v>
      </c>
      <c r="Z16" s="27">
        <v>7.2164948453608241E-2</v>
      </c>
      <c r="AA16" s="27">
        <v>7.2164948453608241E-2</v>
      </c>
      <c r="AD16" t="s">
        <v>751</v>
      </c>
      <c r="AE16">
        <v>1</v>
      </c>
      <c r="AF16" s="27">
        <v>0.33333333333333331</v>
      </c>
      <c r="AG16" s="27">
        <v>1.0309278350515464E-2</v>
      </c>
      <c r="AI16" t="s">
        <v>779</v>
      </c>
      <c r="AK16">
        <v>2</v>
      </c>
      <c r="AL16" s="27">
        <v>2.0618556701030927E-2</v>
      </c>
      <c r="AM16" s="27">
        <v>2.0618556701030927E-2</v>
      </c>
      <c r="AO16" t="s">
        <v>777</v>
      </c>
      <c r="AQ16">
        <v>5</v>
      </c>
      <c r="AR16" s="27">
        <v>5.1546391752577317E-2</v>
      </c>
      <c r="AS16" s="27">
        <v>5.1546391752577317E-2</v>
      </c>
    </row>
    <row r="17" spans="3:45" x14ac:dyDescent="0.3">
      <c r="C17" t="s">
        <v>360</v>
      </c>
      <c r="D17" t="s">
        <v>466</v>
      </c>
      <c r="E17" s="5">
        <v>1</v>
      </c>
      <c r="G17" s="52" t="s">
        <v>178</v>
      </c>
      <c r="K17" t="s">
        <v>760</v>
      </c>
      <c r="M17">
        <v>97</v>
      </c>
      <c r="N17" s="27">
        <v>1</v>
      </c>
      <c r="O17" s="27">
        <v>1</v>
      </c>
      <c r="Q17" t="s">
        <v>783</v>
      </c>
      <c r="S17">
        <v>24</v>
      </c>
      <c r="T17" s="27">
        <v>0.24742268041237114</v>
      </c>
      <c r="U17" s="27">
        <v>0.24742268041237114</v>
      </c>
      <c r="W17" t="s">
        <v>716</v>
      </c>
      <c r="X17" t="s">
        <v>466</v>
      </c>
      <c r="Y17">
        <v>11</v>
      </c>
      <c r="Z17" s="27">
        <v>1</v>
      </c>
      <c r="AA17" s="27">
        <v>0.1134020618556701</v>
      </c>
      <c r="AC17" t="s">
        <v>782</v>
      </c>
      <c r="AE17">
        <v>3</v>
      </c>
      <c r="AF17" s="27">
        <v>3.0927835051546393E-2</v>
      </c>
      <c r="AG17" s="27">
        <v>3.0927835051546393E-2</v>
      </c>
      <c r="AI17" t="s">
        <v>715</v>
      </c>
      <c r="AJ17" t="s">
        <v>752</v>
      </c>
      <c r="AK17">
        <v>40</v>
      </c>
      <c r="AL17" s="27">
        <v>1</v>
      </c>
      <c r="AM17" s="27">
        <v>0.41237113402061853</v>
      </c>
      <c r="AO17" t="s">
        <v>684</v>
      </c>
      <c r="AP17" t="s">
        <v>752</v>
      </c>
      <c r="AQ17">
        <v>3</v>
      </c>
      <c r="AR17" s="27">
        <v>0.6</v>
      </c>
      <c r="AS17" s="27">
        <v>3.0927835051546393E-2</v>
      </c>
    </row>
    <row r="18" spans="3:45" x14ac:dyDescent="0.3">
      <c r="C18" t="s">
        <v>206</v>
      </c>
      <c r="D18" t="s">
        <v>752</v>
      </c>
      <c r="E18" s="5">
        <v>0</v>
      </c>
      <c r="G18" s="13" t="s">
        <v>810</v>
      </c>
      <c r="Q18" t="s">
        <v>726</v>
      </c>
      <c r="R18" t="s">
        <v>752</v>
      </c>
      <c r="S18">
        <v>4</v>
      </c>
      <c r="T18" s="27">
        <v>4.1237113402061855E-2</v>
      </c>
      <c r="U18" s="27">
        <v>0.8</v>
      </c>
      <c r="W18" t="s">
        <v>784</v>
      </c>
      <c r="Y18">
        <v>11</v>
      </c>
      <c r="Z18" s="27">
        <v>0.1134020618556701</v>
      </c>
      <c r="AA18" s="27">
        <v>0.1134020618556701</v>
      </c>
      <c r="AC18" t="s">
        <v>760</v>
      </c>
      <c r="AE18">
        <v>97</v>
      </c>
      <c r="AF18" s="27">
        <v>1</v>
      </c>
      <c r="AG18" s="27">
        <v>1</v>
      </c>
      <c r="AI18" t="s">
        <v>757</v>
      </c>
      <c r="AK18">
        <v>40</v>
      </c>
      <c r="AL18" s="27">
        <v>0.41237113402061853</v>
      </c>
      <c r="AM18" s="27">
        <v>0.41237113402061853</v>
      </c>
      <c r="AP18" t="s">
        <v>466</v>
      </c>
      <c r="AQ18">
        <v>1</v>
      </c>
      <c r="AR18" s="27">
        <v>0.2</v>
      </c>
      <c r="AS18" s="27">
        <v>1.0309278350515464E-2</v>
      </c>
    </row>
    <row r="19" spans="3:45" x14ac:dyDescent="0.3">
      <c r="C19" t="s">
        <v>363</v>
      </c>
      <c r="D19" t="s">
        <v>752</v>
      </c>
      <c r="E19" s="5">
        <v>0</v>
      </c>
      <c r="G19" s="36" t="s">
        <v>771</v>
      </c>
      <c r="R19" t="s">
        <v>466</v>
      </c>
      <c r="S19">
        <v>1</v>
      </c>
      <c r="T19" s="27">
        <v>1.0309278350515464E-2</v>
      </c>
      <c r="U19" s="27">
        <v>0.2</v>
      </c>
      <c r="W19" t="s">
        <v>760</v>
      </c>
      <c r="Y19">
        <v>97</v>
      </c>
      <c r="Z19" s="27">
        <v>1</v>
      </c>
      <c r="AA19" s="27">
        <v>1</v>
      </c>
      <c r="AI19" t="s">
        <v>693</v>
      </c>
      <c r="AJ19" t="s">
        <v>466</v>
      </c>
      <c r="AK19">
        <v>1</v>
      </c>
      <c r="AL19" s="27">
        <v>1</v>
      </c>
      <c r="AM19" s="27">
        <v>1.0309278350515464E-2</v>
      </c>
      <c r="AP19" t="s">
        <v>751</v>
      </c>
      <c r="AQ19">
        <v>1</v>
      </c>
      <c r="AR19" s="27">
        <v>0.2</v>
      </c>
      <c r="AS19" s="27">
        <v>1.0309278350515464E-2</v>
      </c>
    </row>
    <row r="20" spans="3:45" x14ac:dyDescent="0.3">
      <c r="C20" t="s">
        <v>448</v>
      </c>
      <c r="D20" t="s">
        <v>466</v>
      </c>
      <c r="E20" s="5">
        <v>1</v>
      </c>
      <c r="G20" s="36" t="s">
        <v>774</v>
      </c>
      <c r="Q20" t="s">
        <v>788</v>
      </c>
      <c r="S20">
        <v>5</v>
      </c>
      <c r="T20" s="27">
        <v>5.1546391752577317E-2</v>
      </c>
      <c r="U20" s="27">
        <v>5.1546391752577317E-2</v>
      </c>
      <c r="AI20" t="s">
        <v>786</v>
      </c>
      <c r="AK20">
        <v>1</v>
      </c>
      <c r="AL20" s="27">
        <v>1.0309278350515464E-2</v>
      </c>
      <c r="AM20" s="27">
        <v>1.0309278350515464E-2</v>
      </c>
      <c r="AO20" t="s">
        <v>785</v>
      </c>
      <c r="AQ20">
        <v>5</v>
      </c>
      <c r="AR20" s="27">
        <v>5.1546391752577317E-2</v>
      </c>
      <c r="AS20" s="27">
        <v>5.1546391752577317E-2</v>
      </c>
    </row>
    <row r="21" spans="3:45" x14ac:dyDescent="0.3">
      <c r="C21" t="s">
        <v>223</v>
      </c>
      <c r="D21" t="s">
        <v>752</v>
      </c>
      <c r="E21" s="5">
        <v>0</v>
      </c>
      <c r="G21" s="36" t="s">
        <v>778</v>
      </c>
      <c r="Q21" t="s">
        <v>727</v>
      </c>
      <c r="R21" t="s">
        <v>752</v>
      </c>
      <c r="S21">
        <v>1</v>
      </c>
      <c r="T21" s="27">
        <v>1.0309278350515464E-2</v>
      </c>
      <c r="U21" s="27">
        <v>1</v>
      </c>
      <c r="AI21" t="s">
        <v>760</v>
      </c>
      <c r="AK21">
        <v>97</v>
      </c>
      <c r="AL21" s="27">
        <v>1</v>
      </c>
      <c r="AM21" s="27">
        <v>1</v>
      </c>
      <c r="AO21" t="s">
        <v>682</v>
      </c>
      <c r="AP21" t="s">
        <v>752</v>
      </c>
      <c r="AQ21">
        <v>2</v>
      </c>
      <c r="AR21" s="27">
        <v>6.25E-2</v>
      </c>
      <c r="AS21" s="27">
        <v>2.0618556701030927E-2</v>
      </c>
    </row>
    <row r="22" spans="3:45" x14ac:dyDescent="0.3">
      <c r="C22" t="s">
        <v>281</v>
      </c>
      <c r="D22" t="s">
        <v>466</v>
      </c>
      <c r="E22" s="5">
        <v>1</v>
      </c>
      <c r="G22" s="36" t="s">
        <v>780</v>
      </c>
      <c r="Q22" t="s">
        <v>791</v>
      </c>
      <c r="S22">
        <v>1</v>
      </c>
      <c r="T22" s="27">
        <v>1.0309278350515464E-2</v>
      </c>
      <c r="U22" s="27">
        <v>1.0309278350515464E-2</v>
      </c>
      <c r="AP22" t="s">
        <v>466</v>
      </c>
      <c r="AQ22">
        <v>30</v>
      </c>
      <c r="AR22" s="27">
        <v>0.9375</v>
      </c>
      <c r="AS22" s="27">
        <v>0.30927835051546393</v>
      </c>
    </row>
    <row r="23" spans="3:45" x14ac:dyDescent="0.3">
      <c r="C23" t="s">
        <v>209</v>
      </c>
      <c r="D23" t="s">
        <v>752</v>
      </c>
      <c r="E23" s="5">
        <v>0</v>
      </c>
      <c r="Q23" t="s">
        <v>760</v>
      </c>
      <c r="S23">
        <v>97</v>
      </c>
      <c r="T23" s="27">
        <v>1</v>
      </c>
      <c r="U23" s="27">
        <v>1</v>
      </c>
      <c r="AO23" t="s">
        <v>787</v>
      </c>
      <c r="AQ23">
        <v>32</v>
      </c>
      <c r="AR23" s="27">
        <v>0.32989690721649484</v>
      </c>
      <c r="AS23" s="27">
        <v>0.32989690721649484</v>
      </c>
    </row>
    <row r="24" spans="3:45" x14ac:dyDescent="0.3">
      <c r="C24" t="s">
        <v>261</v>
      </c>
      <c r="D24" t="s">
        <v>751</v>
      </c>
      <c r="E24" s="5">
        <v>0.6</v>
      </c>
      <c r="G24" t="s">
        <v>811</v>
      </c>
      <c r="AO24" t="s">
        <v>710</v>
      </c>
      <c r="AP24" t="s">
        <v>752</v>
      </c>
      <c r="AQ24">
        <v>1</v>
      </c>
      <c r="AR24" s="27">
        <v>1</v>
      </c>
      <c r="AS24" s="27">
        <v>1.0309278350515464E-2</v>
      </c>
    </row>
    <row r="25" spans="3:45" x14ac:dyDescent="0.3">
      <c r="C25" t="s">
        <v>327</v>
      </c>
      <c r="D25" t="s">
        <v>752</v>
      </c>
      <c r="E25" s="5">
        <v>0</v>
      </c>
      <c r="G25" t="s">
        <v>812</v>
      </c>
      <c r="AO25" t="s">
        <v>789</v>
      </c>
      <c r="AQ25">
        <v>1</v>
      </c>
      <c r="AR25" s="27">
        <v>1.0309278350515464E-2</v>
      </c>
      <c r="AS25" s="27">
        <v>1.0309278350515464E-2</v>
      </c>
    </row>
    <row r="26" spans="3:45" x14ac:dyDescent="0.3">
      <c r="C26" t="s">
        <v>299</v>
      </c>
      <c r="D26" t="s">
        <v>752</v>
      </c>
      <c r="E26" s="5">
        <v>0</v>
      </c>
      <c r="G26" t="s">
        <v>813</v>
      </c>
      <c r="AO26" t="s">
        <v>715</v>
      </c>
      <c r="AP26" t="s">
        <v>752</v>
      </c>
      <c r="AQ26">
        <v>40</v>
      </c>
      <c r="AR26" s="27">
        <v>1</v>
      </c>
      <c r="AS26" s="27">
        <v>0.41237113402061853</v>
      </c>
    </row>
    <row r="27" spans="3:45" x14ac:dyDescent="0.3">
      <c r="C27" t="s">
        <v>439</v>
      </c>
      <c r="D27" t="s">
        <v>466</v>
      </c>
      <c r="E27" s="5">
        <v>1</v>
      </c>
      <c r="G27" s="13" t="s">
        <v>814</v>
      </c>
      <c r="AO27" t="s">
        <v>757</v>
      </c>
      <c r="AQ27">
        <v>40</v>
      </c>
      <c r="AR27" s="27">
        <v>0.41237113402061853</v>
      </c>
      <c r="AS27" s="27">
        <v>0.41237113402061853</v>
      </c>
    </row>
    <row r="28" spans="3:45" x14ac:dyDescent="0.3">
      <c r="C28" t="s">
        <v>245</v>
      </c>
      <c r="D28" t="s">
        <v>466</v>
      </c>
      <c r="E28" s="5">
        <v>1</v>
      </c>
      <c r="AO28" t="s">
        <v>678</v>
      </c>
      <c r="AP28" t="s">
        <v>752</v>
      </c>
      <c r="AQ28">
        <v>4</v>
      </c>
      <c r="AR28" s="27">
        <v>0.44444444444444442</v>
      </c>
      <c r="AS28" s="27">
        <v>4.1237113402061855E-2</v>
      </c>
    </row>
    <row r="29" spans="3:45" x14ac:dyDescent="0.3">
      <c r="C29" t="s">
        <v>252</v>
      </c>
      <c r="D29" t="s">
        <v>752</v>
      </c>
      <c r="E29" s="5">
        <v>0</v>
      </c>
      <c r="AP29" t="s">
        <v>466</v>
      </c>
      <c r="AQ29">
        <v>4</v>
      </c>
      <c r="AR29" s="27">
        <v>0.44444444444444442</v>
      </c>
      <c r="AS29" s="27">
        <v>4.1237113402061855E-2</v>
      </c>
    </row>
    <row r="30" spans="3:45" x14ac:dyDescent="0.3">
      <c r="C30" t="s">
        <v>430</v>
      </c>
      <c r="D30" t="s">
        <v>751</v>
      </c>
      <c r="E30" s="5">
        <v>0.4</v>
      </c>
      <c r="AP30" t="s">
        <v>751</v>
      </c>
      <c r="AQ30">
        <v>1</v>
      </c>
      <c r="AR30" s="27">
        <v>0.1111111111111111</v>
      </c>
      <c r="AS30" s="27">
        <v>1.0309278350515464E-2</v>
      </c>
    </row>
    <row r="31" spans="3:45" x14ac:dyDescent="0.3">
      <c r="C31" t="s">
        <v>197</v>
      </c>
      <c r="D31" t="s">
        <v>752</v>
      </c>
      <c r="E31" s="5">
        <v>0</v>
      </c>
      <c r="AO31" t="s">
        <v>793</v>
      </c>
      <c r="AQ31">
        <v>9</v>
      </c>
      <c r="AR31" s="27">
        <v>9.2783505154639179E-2</v>
      </c>
      <c r="AS31" s="27">
        <v>9.2783505154639179E-2</v>
      </c>
    </row>
    <row r="32" spans="3:45" x14ac:dyDescent="0.3">
      <c r="C32" t="s">
        <v>203</v>
      </c>
      <c r="D32" t="s">
        <v>752</v>
      </c>
      <c r="E32" s="5">
        <v>0</v>
      </c>
      <c r="AO32" t="s">
        <v>760</v>
      </c>
      <c r="AQ32">
        <v>97</v>
      </c>
      <c r="AR32" s="27">
        <v>1</v>
      </c>
      <c r="AS32" s="27">
        <v>1</v>
      </c>
    </row>
    <row r="33" spans="3:5" x14ac:dyDescent="0.3">
      <c r="C33" t="s">
        <v>278</v>
      </c>
      <c r="D33" t="s">
        <v>466</v>
      </c>
      <c r="E33" s="5">
        <v>1</v>
      </c>
    </row>
    <row r="34" spans="3:5" x14ac:dyDescent="0.3">
      <c r="C34" t="s">
        <v>379</v>
      </c>
      <c r="D34" t="s">
        <v>752</v>
      </c>
      <c r="E34" s="5">
        <v>0</v>
      </c>
    </row>
    <row r="35" spans="3:5" x14ac:dyDescent="0.3">
      <c r="C35" t="s">
        <v>376</v>
      </c>
      <c r="D35" t="s">
        <v>466</v>
      </c>
      <c r="E35" s="5">
        <v>1</v>
      </c>
    </row>
    <row r="36" spans="3:5" x14ac:dyDescent="0.3">
      <c r="C36" t="s">
        <v>469</v>
      </c>
      <c r="D36" t="s">
        <v>752</v>
      </c>
      <c r="E36" s="5">
        <v>0</v>
      </c>
    </row>
    <row r="37" spans="3:5" x14ac:dyDescent="0.3">
      <c r="C37" t="s">
        <v>330</v>
      </c>
      <c r="D37" t="s">
        <v>466</v>
      </c>
      <c r="E37" s="5">
        <v>1</v>
      </c>
    </row>
    <row r="38" spans="3:5" x14ac:dyDescent="0.3">
      <c r="C38" t="s">
        <v>445</v>
      </c>
      <c r="D38" t="s">
        <v>752</v>
      </c>
      <c r="E38" s="5">
        <v>0</v>
      </c>
    </row>
    <row r="39" spans="3:5" x14ac:dyDescent="0.3">
      <c r="C39" t="s">
        <v>234</v>
      </c>
      <c r="D39" t="s">
        <v>466</v>
      </c>
      <c r="E39" s="5">
        <v>1</v>
      </c>
    </row>
    <row r="40" spans="3:5" x14ac:dyDescent="0.3">
      <c r="C40" t="s">
        <v>314</v>
      </c>
      <c r="D40" t="s">
        <v>466</v>
      </c>
      <c r="E40" s="5">
        <v>1</v>
      </c>
    </row>
    <row r="41" spans="3:5" x14ac:dyDescent="0.3">
      <c r="C41" t="s">
        <v>290</v>
      </c>
      <c r="D41" t="s">
        <v>466</v>
      </c>
      <c r="E41" s="5">
        <v>1</v>
      </c>
    </row>
    <row r="42" spans="3:5" x14ac:dyDescent="0.3">
      <c r="C42" t="s">
        <v>395</v>
      </c>
      <c r="D42" t="s">
        <v>752</v>
      </c>
      <c r="E42" s="5">
        <v>0</v>
      </c>
    </row>
    <row r="43" spans="3:5" x14ac:dyDescent="0.3">
      <c r="C43" t="s">
        <v>293</v>
      </c>
      <c r="D43" t="s">
        <v>466</v>
      </c>
      <c r="E43" s="5">
        <v>1</v>
      </c>
    </row>
    <row r="44" spans="3:5" x14ac:dyDescent="0.3">
      <c r="C44" t="s">
        <v>287</v>
      </c>
      <c r="D44" t="s">
        <v>466</v>
      </c>
      <c r="E44" s="5">
        <v>1</v>
      </c>
    </row>
    <row r="45" spans="3:5" x14ac:dyDescent="0.3">
      <c r="C45" t="s">
        <v>296</v>
      </c>
      <c r="D45" t="s">
        <v>466</v>
      </c>
      <c r="E45" s="5">
        <v>1</v>
      </c>
    </row>
    <row r="46" spans="3:5" x14ac:dyDescent="0.3">
      <c r="C46" t="s">
        <v>345</v>
      </c>
      <c r="D46" t="s">
        <v>466</v>
      </c>
      <c r="E46" s="5">
        <v>1</v>
      </c>
    </row>
    <row r="47" spans="3:5" x14ac:dyDescent="0.3">
      <c r="C47" t="s">
        <v>305</v>
      </c>
      <c r="D47" t="s">
        <v>752</v>
      </c>
      <c r="E47" s="5">
        <v>0</v>
      </c>
    </row>
    <row r="48" spans="3:5" x14ac:dyDescent="0.3">
      <c r="C48" t="s">
        <v>404</v>
      </c>
      <c r="D48" t="s">
        <v>466</v>
      </c>
      <c r="E48" s="5">
        <v>1</v>
      </c>
    </row>
    <row r="49" spans="3:5" x14ac:dyDescent="0.3">
      <c r="C49" t="s">
        <v>442</v>
      </c>
      <c r="D49" t="s">
        <v>466</v>
      </c>
      <c r="E49" s="5">
        <v>1</v>
      </c>
    </row>
    <row r="50" spans="3:5" x14ac:dyDescent="0.3">
      <c r="C50" t="s">
        <v>258</v>
      </c>
      <c r="D50" t="s">
        <v>751</v>
      </c>
      <c r="E50" s="5">
        <v>0.6</v>
      </c>
    </row>
    <row r="51" spans="3:5" x14ac:dyDescent="0.3">
      <c r="C51" t="s">
        <v>391</v>
      </c>
      <c r="D51" t="s">
        <v>466</v>
      </c>
      <c r="E51" s="5">
        <v>1</v>
      </c>
    </row>
    <row r="52" spans="3:5" x14ac:dyDescent="0.3">
      <c r="D52" t="s">
        <v>752</v>
      </c>
      <c r="E52" s="5">
        <v>0</v>
      </c>
    </row>
    <row r="53" spans="3:5" x14ac:dyDescent="0.3">
      <c r="C53" t="s">
        <v>401</v>
      </c>
      <c r="D53" t="s">
        <v>752</v>
      </c>
      <c r="E53" s="5">
        <v>0</v>
      </c>
    </row>
    <row r="54" spans="3:5" x14ac:dyDescent="0.3">
      <c r="C54" t="s">
        <v>284</v>
      </c>
      <c r="D54" t="s">
        <v>466</v>
      </c>
      <c r="E54" s="5">
        <v>1</v>
      </c>
    </row>
    <row r="55" spans="3:5" x14ac:dyDescent="0.3">
      <c r="C55" t="s">
        <v>354</v>
      </c>
      <c r="D55" t="s">
        <v>466</v>
      </c>
      <c r="E55" s="5">
        <v>1</v>
      </c>
    </row>
    <row r="56" spans="3:5" x14ac:dyDescent="0.3">
      <c r="C56" t="s">
        <v>351</v>
      </c>
      <c r="D56" t="s">
        <v>466</v>
      </c>
      <c r="E56" s="5">
        <v>1</v>
      </c>
    </row>
    <row r="57" spans="3:5" x14ac:dyDescent="0.3">
      <c r="C57" t="s">
        <v>413</v>
      </c>
      <c r="D57" t="s">
        <v>466</v>
      </c>
      <c r="E57" s="5">
        <v>1</v>
      </c>
    </row>
    <row r="58" spans="3:5" x14ac:dyDescent="0.3">
      <c r="C58" t="s">
        <v>311</v>
      </c>
      <c r="D58" t="s">
        <v>752</v>
      </c>
      <c r="E58" s="5">
        <v>0</v>
      </c>
    </row>
    <row r="59" spans="3:5" x14ac:dyDescent="0.3">
      <c r="C59" t="s">
        <v>348</v>
      </c>
      <c r="D59" t="s">
        <v>466</v>
      </c>
      <c r="E59" s="5">
        <v>1</v>
      </c>
    </row>
    <row r="60" spans="3:5" x14ac:dyDescent="0.3">
      <c r="C60" t="s">
        <v>366</v>
      </c>
      <c r="D60" t="s">
        <v>752</v>
      </c>
      <c r="E60" s="5">
        <v>0</v>
      </c>
    </row>
    <row r="61" spans="3:5" x14ac:dyDescent="0.3">
      <c r="C61" t="s">
        <v>237</v>
      </c>
      <c r="D61" t="s">
        <v>466</v>
      </c>
      <c r="E61" s="5">
        <v>1</v>
      </c>
    </row>
    <row r="62" spans="3:5" x14ac:dyDescent="0.3">
      <c r="C62" t="s">
        <v>322</v>
      </c>
      <c r="D62" t="s">
        <v>466</v>
      </c>
      <c r="E62" s="5">
        <v>1</v>
      </c>
    </row>
    <row r="63" spans="3:5" x14ac:dyDescent="0.3">
      <c r="C63" t="s">
        <v>428</v>
      </c>
      <c r="D63" t="s">
        <v>752</v>
      </c>
      <c r="E63" s="5">
        <v>0</v>
      </c>
    </row>
    <row r="64" spans="3:5" x14ac:dyDescent="0.3">
      <c r="C64" t="s">
        <v>333</v>
      </c>
      <c r="D64" t="s">
        <v>752</v>
      </c>
      <c r="E64" s="5">
        <v>0</v>
      </c>
    </row>
    <row r="65" spans="3:5" x14ac:dyDescent="0.3">
      <c r="C65" t="s">
        <v>225</v>
      </c>
      <c r="D65" t="s">
        <v>752</v>
      </c>
      <c r="E65" s="5">
        <v>0</v>
      </c>
    </row>
    <row r="66" spans="3:5" x14ac:dyDescent="0.3">
      <c r="C66" t="s">
        <v>436</v>
      </c>
      <c r="D66" t="s">
        <v>752</v>
      </c>
      <c r="E66" s="5">
        <v>0</v>
      </c>
    </row>
    <row r="67" spans="3:5" x14ac:dyDescent="0.3">
      <c r="C67" t="s">
        <v>240</v>
      </c>
      <c r="D67" t="s">
        <v>752</v>
      </c>
      <c r="E67" s="5">
        <v>0</v>
      </c>
    </row>
    <row r="68" spans="3:5" x14ac:dyDescent="0.3">
      <c r="C68" t="s">
        <v>176</v>
      </c>
      <c r="D68" t="s">
        <v>752</v>
      </c>
      <c r="E68" s="5">
        <v>0</v>
      </c>
    </row>
    <row r="69" spans="3:5" x14ac:dyDescent="0.3">
      <c r="C69" t="s">
        <v>214</v>
      </c>
      <c r="D69" t="s">
        <v>752</v>
      </c>
      <c r="E69" s="5">
        <v>0</v>
      </c>
    </row>
    <row r="70" spans="3:5" x14ac:dyDescent="0.3">
      <c r="C70" t="s">
        <v>368</v>
      </c>
      <c r="D70" t="s">
        <v>466</v>
      </c>
      <c r="E70" s="5">
        <v>1</v>
      </c>
    </row>
    <row r="71" spans="3:5" x14ac:dyDescent="0.3">
      <c r="C71" t="s">
        <v>248</v>
      </c>
      <c r="D71" t="s">
        <v>466</v>
      </c>
      <c r="E71" s="5">
        <v>1</v>
      </c>
    </row>
    <row r="72" spans="3:5" x14ac:dyDescent="0.3">
      <c r="C72" t="s">
        <v>433</v>
      </c>
      <c r="D72" t="s">
        <v>752</v>
      </c>
      <c r="E72" s="5">
        <v>0</v>
      </c>
    </row>
    <row r="73" spans="3:5" x14ac:dyDescent="0.3">
      <c r="C73" t="s">
        <v>410</v>
      </c>
      <c r="D73" t="s">
        <v>752</v>
      </c>
      <c r="E73" s="5">
        <v>0</v>
      </c>
    </row>
    <row r="74" spans="3:5" x14ac:dyDescent="0.3">
      <c r="C74" t="s">
        <v>398</v>
      </c>
      <c r="D74" t="s">
        <v>752</v>
      </c>
      <c r="E74" s="5">
        <v>0</v>
      </c>
    </row>
    <row r="75" spans="3:5" x14ac:dyDescent="0.3">
      <c r="C75" t="s">
        <v>194</v>
      </c>
      <c r="D75" t="s">
        <v>752</v>
      </c>
      <c r="E75" s="5">
        <v>0</v>
      </c>
    </row>
    <row r="76" spans="3:5" x14ac:dyDescent="0.3">
      <c r="C76" t="s">
        <v>317</v>
      </c>
      <c r="D76" t="s">
        <v>466</v>
      </c>
      <c r="E76" s="5">
        <v>1</v>
      </c>
    </row>
    <row r="77" spans="3:5" x14ac:dyDescent="0.3">
      <c r="C77" t="s">
        <v>308</v>
      </c>
      <c r="D77" t="s">
        <v>752</v>
      </c>
      <c r="E77" s="5">
        <v>0</v>
      </c>
    </row>
    <row r="78" spans="3:5" x14ac:dyDescent="0.3">
      <c r="C78" t="s">
        <v>187</v>
      </c>
      <c r="D78" t="s">
        <v>466</v>
      </c>
      <c r="E78" s="5">
        <v>1</v>
      </c>
    </row>
    <row r="79" spans="3:5" x14ac:dyDescent="0.3">
      <c r="C79" t="s">
        <v>180</v>
      </c>
      <c r="D79" t="s">
        <v>466</v>
      </c>
      <c r="E79" s="5">
        <v>1</v>
      </c>
    </row>
    <row r="80" spans="3:5" x14ac:dyDescent="0.3">
      <c r="C80" t="s">
        <v>211</v>
      </c>
      <c r="D80" t="s">
        <v>752</v>
      </c>
      <c r="E80" s="5">
        <v>0</v>
      </c>
    </row>
    <row r="81" spans="3:5" x14ac:dyDescent="0.3">
      <c r="C81" t="s">
        <v>273</v>
      </c>
      <c r="D81" t="s">
        <v>752</v>
      </c>
      <c r="E81" s="5">
        <v>0</v>
      </c>
    </row>
    <row r="82" spans="3:5" x14ac:dyDescent="0.3">
      <c r="C82" t="s">
        <v>336</v>
      </c>
      <c r="D82" t="s">
        <v>752</v>
      </c>
      <c r="E82" s="5">
        <v>0</v>
      </c>
    </row>
    <row r="83" spans="3:5" x14ac:dyDescent="0.3">
      <c r="C83" t="s">
        <v>339</v>
      </c>
      <c r="D83" t="s">
        <v>466</v>
      </c>
      <c r="E83" s="5">
        <v>1</v>
      </c>
    </row>
    <row r="84" spans="3:5" x14ac:dyDescent="0.3">
      <c r="C84" t="s">
        <v>451</v>
      </c>
      <c r="D84" t="s">
        <v>466</v>
      </c>
      <c r="E84" s="5">
        <v>1</v>
      </c>
    </row>
    <row r="85" spans="3:5" x14ac:dyDescent="0.3">
      <c r="C85" t="s">
        <v>357</v>
      </c>
      <c r="D85" t="s">
        <v>752</v>
      </c>
      <c r="E85" s="5">
        <v>0</v>
      </c>
    </row>
    <row r="86" spans="3:5" x14ac:dyDescent="0.3">
      <c r="C86" t="s">
        <v>200</v>
      </c>
      <c r="D86" t="s">
        <v>751</v>
      </c>
      <c r="E86" s="5">
        <v>0.4</v>
      </c>
    </row>
    <row r="87" spans="3:5" x14ac:dyDescent="0.3">
      <c r="C87" t="s">
        <v>172</v>
      </c>
      <c r="D87" t="s">
        <v>466</v>
      </c>
      <c r="E87" s="5">
        <v>1</v>
      </c>
    </row>
    <row r="88" spans="3:5" x14ac:dyDescent="0.3">
      <c r="C88" t="s">
        <v>324</v>
      </c>
      <c r="D88" t="s">
        <v>466</v>
      </c>
      <c r="E88" s="5">
        <v>1</v>
      </c>
    </row>
    <row r="89" spans="3:5" x14ac:dyDescent="0.3">
      <c r="C89" t="s">
        <v>217</v>
      </c>
      <c r="D89" t="s">
        <v>752</v>
      </c>
      <c r="E89" s="5">
        <v>0</v>
      </c>
    </row>
    <row r="90" spans="3:5" x14ac:dyDescent="0.3">
      <c r="C90" t="s">
        <v>228</v>
      </c>
      <c r="D90" t="s">
        <v>752</v>
      </c>
      <c r="E90" s="5">
        <v>0</v>
      </c>
    </row>
    <row r="91" spans="3:5" x14ac:dyDescent="0.3">
      <c r="C91" t="s">
        <v>242</v>
      </c>
      <c r="D91" t="s">
        <v>752</v>
      </c>
      <c r="E91" s="5">
        <v>0</v>
      </c>
    </row>
    <row r="92" spans="3:5" x14ac:dyDescent="0.3">
      <c r="C92" t="s">
        <v>422</v>
      </c>
      <c r="D92" t="s">
        <v>752</v>
      </c>
      <c r="E92" s="5">
        <v>0</v>
      </c>
    </row>
    <row r="93" spans="3:5" x14ac:dyDescent="0.3">
      <c r="C93" t="s">
        <v>275</v>
      </c>
      <c r="D93" t="s">
        <v>752</v>
      </c>
      <c r="E93" s="5">
        <v>0</v>
      </c>
    </row>
    <row r="94" spans="3:5" x14ac:dyDescent="0.3">
      <c r="C94" t="s">
        <v>267</v>
      </c>
      <c r="D94" t="s">
        <v>752</v>
      </c>
      <c r="E94" s="5">
        <v>0</v>
      </c>
    </row>
    <row r="95" spans="3:5" x14ac:dyDescent="0.3">
      <c r="C95" t="s">
        <v>407</v>
      </c>
      <c r="D95" t="s">
        <v>752</v>
      </c>
      <c r="E95" s="5">
        <v>0</v>
      </c>
    </row>
    <row r="96" spans="3:5" x14ac:dyDescent="0.3">
      <c r="C96" t="s">
        <v>385</v>
      </c>
      <c r="D96" t="s">
        <v>752</v>
      </c>
      <c r="E96" s="5">
        <v>0</v>
      </c>
    </row>
    <row r="97" spans="3:5" x14ac:dyDescent="0.3">
      <c r="C97" t="s">
        <v>220</v>
      </c>
      <c r="D97" t="s">
        <v>466</v>
      </c>
      <c r="E97" s="5">
        <v>1</v>
      </c>
    </row>
    <row r="98" spans="3:5" x14ac:dyDescent="0.3">
      <c r="C98" t="s">
        <v>255</v>
      </c>
      <c r="D98" t="s">
        <v>752</v>
      </c>
      <c r="E98" s="5">
        <v>0</v>
      </c>
    </row>
    <row r="99" spans="3:5" x14ac:dyDescent="0.3">
      <c r="C99" t="s">
        <v>373</v>
      </c>
      <c r="D99" t="s">
        <v>466</v>
      </c>
      <c r="E99" s="5">
        <v>1</v>
      </c>
    </row>
    <row r="100" spans="3:5" x14ac:dyDescent="0.3">
      <c r="C100" t="s">
        <v>191</v>
      </c>
      <c r="D100" t="s">
        <v>752</v>
      </c>
      <c r="E100" s="5">
        <v>0</v>
      </c>
    </row>
    <row r="101" spans="3:5" x14ac:dyDescent="0.3">
      <c r="C101" t="s">
        <v>382</v>
      </c>
      <c r="D101" t="s">
        <v>752</v>
      </c>
      <c r="E101" s="5">
        <v>0</v>
      </c>
    </row>
    <row r="102" spans="3:5" x14ac:dyDescent="0.3">
      <c r="C102" t="s">
        <v>388</v>
      </c>
      <c r="D102" t="s">
        <v>752</v>
      </c>
      <c r="E102" s="5">
        <v>0</v>
      </c>
    </row>
    <row r="103" spans="3:5" x14ac:dyDescent="0.3">
      <c r="C103" t="s">
        <v>184</v>
      </c>
      <c r="D103" t="s">
        <v>466</v>
      </c>
      <c r="E103" s="5">
        <v>1</v>
      </c>
    </row>
  </sheetData>
  <pageMargins left="0.7" right="0.7" top="0.75" bottom="0.75" header="0.3" footer="0.3"/>
  <drawing r:id="rId9"/>
  <extLst>
    <ext xmlns:x14="http://schemas.microsoft.com/office/spreadsheetml/2009/9/main" uri="{A8765BA9-456A-4dab-B4F3-ACF838C121DE}">
      <x14:slicerList>
        <x14:slicer r:id="rId10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AS103"/>
  <sheetViews>
    <sheetView showGridLines="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baseColWidth="10" defaultColWidth="11" defaultRowHeight="15.6" x14ac:dyDescent="0.3"/>
  <cols>
    <col min="1" max="1" width="27.296875" customWidth="1"/>
    <col min="3" max="3" width="34.5" bestFit="1" customWidth="1"/>
    <col min="4" max="5" width="12.59765625" customWidth="1"/>
    <col min="7" max="7" width="17.59765625" customWidth="1"/>
    <col min="8" max="9" width="12.59765625" customWidth="1"/>
    <col min="11" max="11" width="15.59765625" customWidth="1"/>
    <col min="12" max="15" width="12.59765625" customWidth="1"/>
    <col min="17" max="17" width="18.59765625" customWidth="1"/>
    <col min="18" max="21" width="12.59765625" customWidth="1"/>
    <col min="23" max="23" width="23.59765625" customWidth="1"/>
    <col min="24" max="27" width="12.59765625" customWidth="1"/>
    <col min="29" max="29" width="17.59765625" customWidth="1"/>
    <col min="30" max="33" width="12.59765625" customWidth="1"/>
    <col min="35" max="35" width="39.59765625" customWidth="1"/>
    <col min="36" max="39" width="12.59765625" customWidth="1"/>
    <col min="41" max="41" width="40.59765625" customWidth="1"/>
    <col min="42" max="45" width="12.59765625" customWidth="1"/>
  </cols>
  <sheetData>
    <row r="1" spans="1:45" ht="23.4" x14ac:dyDescent="0.45">
      <c r="A1" s="36" t="s">
        <v>728</v>
      </c>
      <c r="C1" s="8" t="s">
        <v>729</v>
      </c>
      <c r="G1" s="8" t="s">
        <v>730</v>
      </c>
      <c r="K1" s="8" t="s">
        <v>730</v>
      </c>
      <c r="Q1" s="8" t="s">
        <v>730</v>
      </c>
      <c r="W1" s="8" t="s">
        <v>730</v>
      </c>
      <c r="AC1" s="8" t="s">
        <v>730</v>
      </c>
      <c r="AI1" s="8" t="s">
        <v>730</v>
      </c>
      <c r="AO1" s="8" t="s">
        <v>730</v>
      </c>
    </row>
    <row r="2" spans="1:45" ht="23.4" x14ac:dyDescent="0.45">
      <c r="A2" s="37" t="e">
        <f>#REF!</f>
        <v>#REF!</v>
      </c>
      <c r="C2" s="7" t="s">
        <v>839</v>
      </c>
      <c r="G2" s="7" t="s">
        <v>840</v>
      </c>
      <c r="K2" s="7" t="s">
        <v>841</v>
      </c>
      <c r="Q2" s="7" t="s">
        <v>842</v>
      </c>
      <c r="W2" s="7" t="s">
        <v>843</v>
      </c>
      <c r="AC2" s="7" t="s">
        <v>844</v>
      </c>
      <c r="AI2" s="7" t="s">
        <v>845</v>
      </c>
      <c r="AO2" s="7" t="s">
        <v>846</v>
      </c>
    </row>
    <row r="4" spans="1:45" x14ac:dyDescent="0.3">
      <c r="Q4" s="4" t="s">
        <v>740</v>
      </c>
      <c r="R4" t="s" vm="4">
        <v>741</v>
      </c>
      <c r="W4" s="4" t="s">
        <v>740</v>
      </c>
      <c r="X4" t="s" vm="4">
        <v>741</v>
      </c>
      <c r="AC4" s="4" t="s">
        <v>740</v>
      </c>
      <c r="AD4" t="s" vm="4">
        <v>741</v>
      </c>
      <c r="AI4" s="4" t="s">
        <v>740</v>
      </c>
      <c r="AJ4" t="s" vm="4">
        <v>741</v>
      </c>
      <c r="AO4" s="4" t="s">
        <v>740</v>
      </c>
      <c r="AP4" t="s" vm="4">
        <v>741</v>
      </c>
    </row>
    <row r="6" spans="1:45" x14ac:dyDescent="0.3">
      <c r="C6" s="4" t="s">
        <v>168</v>
      </c>
      <c r="D6" s="4" t="s">
        <v>457</v>
      </c>
      <c r="E6" s="9" t="s">
        <v>742</v>
      </c>
      <c r="G6" s="4" t="s">
        <v>457</v>
      </c>
      <c r="H6" s="9" t="s">
        <v>743</v>
      </c>
      <c r="I6" s="9" t="s">
        <v>744</v>
      </c>
      <c r="K6" s="4" t="s">
        <v>740</v>
      </c>
      <c r="L6" s="4" t="s">
        <v>457</v>
      </c>
      <c r="M6" s="9" t="s">
        <v>743</v>
      </c>
      <c r="N6" s="9" t="s">
        <v>745</v>
      </c>
      <c r="O6" s="9" t="s">
        <v>746</v>
      </c>
      <c r="Q6" s="4" t="s">
        <v>459</v>
      </c>
      <c r="R6" s="4" t="s">
        <v>457</v>
      </c>
      <c r="S6" s="9" t="s">
        <v>743</v>
      </c>
      <c r="T6" s="9" t="s">
        <v>745</v>
      </c>
      <c r="U6" s="9" t="s">
        <v>746</v>
      </c>
      <c r="W6" s="4" t="s">
        <v>748</v>
      </c>
      <c r="X6" s="4" t="s">
        <v>457</v>
      </c>
      <c r="Y6" s="9" t="s">
        <v>743</v>
      </c>
      <c r="Z6" s="9" t="s">
        <v>745</v>
      </c>
      <c r="AA6" s="9" t="s">
        <v>746</v>
      </c>
      <c r="AC6" s="4" t="s">
        <v>461</v>
      </c>
      <c r="AD6" s="4" t="s">
        <v>457</v>
      </c>
      <c r="AE6" s="9" t="s">
        <v>743</v>
      </c>
      <c r="AF6" s="9" t="s">
        <v>745</v>
      </c>
      <c r="AG6" s="9" t="s">
        <v>746</v>
      </c>
      <c r="AI6" s="4" t="s">
        <v>463</v>
      </c>
      <c r="AJ6" s="4" t="s">
        <v>457</v>
      </c>
      <c r="AK6" s="9" t="s">
        <v>743</v>
      </c>
      <c r="AL6" s="9" t="s">
        <v>745</v>
      </c>
      <c r="AM6" s="9" t="s">
        <v>746</v>
      </c>
      <c r="AO6" s="4" t="s">
        <v>462</v>
      </c>
      <c r="AP6" s="4" t="s">
        <v>457</v>
      </c>
      <c r="AQ6" s="9" t="s">
        <v>743</v>
      </c>
      <c r="AR6" s="9" t="s">
        <v>745</v>
      </c>
      <c r="AS6" s="9" t="s">
        <v>746</v>
      </c>
    </row>
    <row r="7" spans="1:45" x14ac:dyDescent="0.3">
      <c r="C7" t="s">
        <v>416</v>
      </c>
      <c r="D7" t="s">
        <v>466</v>
      </c>
      <c r="E7" s="5">
        <v>1</v>
      </c>
      <c r="G7" t="s">
        <v>752</v>
      </c>
      <c r="H7">
        <v>54</v>
      </c>
      <c r="I7" s="27">
        <v>0.55670103092783507</v>
      </c>
      <c r="K7" t="s">
        <v>680</v>
      </c>
      <c r="L7" t="s">
        <v>752</v>
      </c>
      <c r="M7">
        <v>12</v>
      </c>
      <c r="N7" s="27">
        <v>0.33333333333333331</v>
      </c>
      <c r="O7" s="27">
        <v>0.12371134020618557</v>
      </c>
      <c r="Q7" t="s">
        <v>715</v>
      </c>
      <c r="R7" t="s">
        <v>752</v>
      </c>
      <c r="S7">
        <v>40</v>
      </c>
      <c r="T7" s="27">
        <v>1</v>
      </c>
      <c r="U7" s="27">
        <v>0.41237113402061853</v>
      </c>
      <c r="W7" t="s">
        <v>715</v>
      </c>
      <c r="X7" t="s">
        <v>752</v>
      </c>
      <c r="Y7">
        <v>40</v>
      </c>
      <c r="Z7" s="27">
        <v>1</v>
      </c>
      <c r="AA7" s="27">
        <v>0.41237113402061853</v>
      </c>
      <c r="AC7" t="s">
        <v>709</v>
      </c>
      <c r="AD7" t="s">
        <v>752</v>
      </c>
      <c r="AE7">
        <v>1</v>
      </c>
      <c r="AF7" s="27">
        <v>1</v>
      </c>
      <c r="AG7" s="27">
        <v>1.0309278350515464E-2</v>
      </c>
      <c r="AI7" t="s">
        <v>711</v>
      </c>
      <c r="AJ7" t="s">
        <v>752</v>
      </c>
      <c r="AK7">
        <v>1</v>
      </c>
      <c r="AL7" s="27">
        <v>1</v>
      </c>
      <c r="AM7" s="27">
        <v>1.0309278350515464E-2</v>
      </c>
      <c r="AO7" t="s">
        <v>705</v>
      </c>
      <c r="AP7" t="s">
        <v>752</v>
      </c>
      <c r="AQ7">
        <v>1</v>
      </c>
      <c r="AR7" s="27">
        <v>0.5</v>
      </c>
      <c r="AS7" s="27">
        <v>1.0309278350515464E-2</v>
      </c>
    </row>
    <row r="8" spans="1:45" x14ac:dyDescent="0.3">
      <c r="D8" t="s">
        <v>752</v>
      </c>
      <c r="E8" s="5">
        <v>0</v>
      </c>
      <c r="G8" t="s">
        <v>466</v>
      </c>
      <c r="H8">
        <v>41</v>
      </c>
      <c r="I8" s="27">
        <v>0.42268041237113402</v>
      </c>
      <c r="L8" t="s">
        <v>466</v>
      </c>
      <c r="M8">
        <v>23</v>
      </c>
      <c r="N8" s="27">
        <v>0.63888888888888884</v>
      </c>
      <c r="O8" s="27">
        <v>0.23711340206185566</v>
      </c>
      <c r="Q8" t="s">
        <v>757</v>
      </c>
      <c r="S8">
        <v>40</v>
      </c>
      <c r="T8" s="27">
        <v>0.41237113402061853</v>
      </c>
      <c r="U8" s="27">
        <v>0.41237113402061853</v>
      </c>
      <c r="W8" t="s">
        <v>757</v>
      </c>
      <c r="Y8">
        <v>40</v>
      </c>
      <c r="Z8" s="27">
        <v>0.41237113402061853</v>
      </c>
      <c r="AA8" s="27">
        <v>0.41237113402061853</v>
      </c>
      <c r="AC8" t="s">
        <v>754</v>
      </c>
      <c r="AE8">
        <v>1</v>
      </c>
      <c r="AF8" s="27">
        <v>1.0309278350515464E-2</v>
      </c>
      <c r="AG8" s="27">
        <v>1.0309278350515464E-2</v>
      </c>
      <c r="AI8" t="s">
        <v>755</v>
      </c>
      <c r="AK8">
        <v>1</v>
      </c>
      <c r="AL8" s="27">
        <v>1.0309278350515464E-2</v>
      </c>
      <c r="AM8" s="27">
        <v>1.0309278350515464E-2</v>
      </c>
      <c r="AP8" t="s">
        <v>466</v>
      </c>
      <c r="AQ8">
        <v>1</v>
      </c>
      <c r="AR8" s="27">
        <v>0.5</v>
      </c>
      <c r="AS8" s="27">
        <v>1.0309278350515464E-2</v>
      </c>
    </row>
    <row r="9" spans="1:45" x14ac:dyDescent="0.3">
      <c r="C9" t="s">
        <v>320</v>
      </c>
      <c r="D9" t="s">
        <v>466</v>
      </c>
      <c r="E9" s="5">
        <v>1</v>
      </c>
      <c r="G9" t="s">
        <v>751</v>
      </c>
      <c r="H9">
        <v>2</v>
      </c>
      <c r="I9" s="27">
        <v>2.0618556701030927E-2</v>
      </c>
      <c r="L9" t="s">
        <v>751</v>
      </c>
      <c r="M9">
        <v>1</v>
      </c>
      <c r="N9" s="27">
        <v>2.7777777777777776E-2</v>
      </c>
      <c r="O9" s="27">
        <v>1.0309278350515464E-2</v>
      </c>
      <c r="Q9" t="s">
        <v>723</v>
      </c>
      <c r="R9" t="s">
        <v>752</v>
      </c>
      <c r="S9">
        <v>2</v>
      </c>
      <c r="T9" s="27">
        <v>8.3333333333333329E-2</v>
      </c>
      <c r="U9" s="27">
        <v>2.0618556701030927E-2</v>
      </c>
      <c r="W9" t="s">
        <v>718</v>
      </c>
      <c r="X9" t="s">
        <v>752</v>
      </c>
      <c r="Y9">
        <v>10</v>
      </c>
      <c r="Z9" s="27">
        <v>0.25641025641025639</v>
      </c>
      <c r="AA9" s="27">
        <v>0.10309278350515463</v>
      </c>
      <c r="AC9" t="s">
        <v>715</v>
      </c>
      <c r="AD9" t="s">
        <v>752</v>
      </c>
      <c r="AE9">
        <v>40</v>
      </c>
      <c r="AF9" s="27">
        <v>1</v>
      </c>
      <c r="AG9" s="27">
        <v>0.41237113402061853</v>
      </c>
      <c r="AI9" t="s">
        <v>679</v>
      </c>
      <c r="AJ9" t="s">
        <v>466</v>
      </c>
      <c r="AK9">
        <v>11</v>
      </c>
      <c r="AL9" s="27">
        <v>1</v>
      </c>
      <c r="AM9" s="27">
        <v>0.1134020618556701</v>
      </c>
      <c r="AO9" t="s">
        <v>758</v>
      </c>
      <c r="AQ9">
        <v>2</v>
      </c>
      <c r="AR9" s="27">
        <v>2.0618556701030927E-2</v>
      </c>
      <c r="AS9" s="27">
        <v>2.0618556701030927E-2</v>
      </c>
    </row>
    <row r="10" spans="1:45" x14ac:dyDescent="0.3">
      <c r="C10" t="s">
        <v>270</v>
      </c>
      <c r="D10" t="s">
        <v>466</v>
      </c>
      <c r="E10" s="5">
        <v>1</v>
      </c>
      <c r="G10" t="s">
        <v>760</v>
      </c>
      <c r="H10">
        <v>97</v>
      </c>
      <c r="I10" s="27">
        <v>1</v>
      </c>
      <c r="K10" t="s">
        <v>761</v>
      </c>
      <c r="M10">
        <v>36</v>
      </c>
      <c r="N10" s="27">
        <v>0.37113402061855671</v>
      </c>
      <c r="O10" s="27">
        <v>0.37113402061855671</v>
      </c>
      <c r="R10" t="s">
        <v>466</v>
      </c>
      <c r="S10">
        <v>22</v>
      </c>
      <c r="T10" s="27">
        <v>0.91666666666666663</v>
      </c>
      <c r="U10" s="27">
        <v>0.22680412371134021</v>
      </c>
      <c r="X10" t="s">
        <v>466</v>
      </c>
      <c r="Y10">
        <v>28</v>
      </c>
      <c r="Z10" s="27">
        <v>0.71794871794871795</v>
      </c>
      <c r="AA10" s="27">
        <v>0.28865979381443296</v>
      </c>
      <c r="AC10" t="s">
        <v>757</v>
      </c>
      <c r="AE10">
        <v>40</v>
      </c>
      <c r="AF10" s="27">
        <v>0.41237113402061853</v>
      </c>
      <c r="AG10" s="27">
        <v>0.41237113402061853</v>
      </c>
      <c r="AI10" t="s">
        <v>762</v>
      </c>
      <c r="AK10">
        <v>11</v>
      </c>
      <c r="AL10" s="27">
        <v>0.1134020618556701</v>
      </c>
      <c r="AM10" s="27">
        <v>0.1134020618556701</v>
      </c>
      <c r="AO10" t="s">
        <v>690</v>
      </c>
      <c r="AP10" t="s">
        <v>752</v>
      </c>
      <c r="AQ10">
        <v>1</v>
      </c>
      <c r="AR10" s="27">
        <v>0.33333333333333331</v>
      </c>
      <c r="AS10" s="27">
        <v>1.0309278350515464E-2</v>
      </c>
    </row>
    <row r="11" spans="1:45" x14ac:dyDescent="0.3">
      <c r="C11" t="s">
        <v>302</v>
      </c>
      <c r="D11" t="s">
        <v>752</v>
      </c>
      <c r="E11" s="5">
        <v>0</v>
      </c>
      <c r="K11" t="s">
        <v>675</v>
      </c>
      <c r="L11" t="s">
        <v>752</v>
      </c>
      <c r="M11">
        <v>2</v>
      </c>
      <c r="N11" s="27">
        <v>9.5238095238095233E-2</v>
      </c>
      <c r="O11" s="27">
        <v>2.0618556701030927E-2</v>
      </c>
      <c r="Q11" t="s">
        <v>765</v>
      </c>
      <c r="S11">
        <v>24</v>
      </c>
      <c r="T11" s="27">
        <v>0.24742268041237114</v>
      </c>
      <c r="U11" s="27">
        <v>0.24742268041237114</v>
      </c>
      <c r="X11" t="s">
        <v>751</v>
      </c>
      <c r="Y11">
        <v>1</v>
      </c>
      <c r="Z11" s="27">
        <v>2.564102564102564E-2</v>
      </c>
      <c r="AA11" s="27">
        <v>1.0309278350515464E-2</v>
      </c>
      <c r="AC11" t="s">
        <v>677</v>
      </c>
      <c r="AD11" t="s">
        <v>752</v>
      </c>
      <c r="AE11">
        <v>11</v>
      </c>
      <c r="AF11" s="27">
        <v>0.20754716981132076</v>
      </c>
      <c r="AG11" s="27">
        <v>0.1134020618556701</v>
      </c>
      <c r="AI11" t="s">
        <v>685</v>
      </c>
      <c r="AJ11" t="s">
        <v>752</v>
      </c>
      <c r="AK11">
        <v>13</v>
      </c>
      <c r="AL11" s="27">
        <v>0.30952380952380953</v>
      </c>
      <c r="AM11" s="27">
        <v>0.13402061855670103</v>
      </c>
      <c r="AP11" t="s">
        <v>466</v>
      </c>
      <c r="AQ11">
        <v>1</v>
      </c>
      <c r="AR11" s="27">
        <v>0.33333333333333331</v>
      </c>
      <c r="AS11" s="27">
        <v>1.0309278350515464E-2</v>
      </c>
    </row>
    <row r="12" spans="1:45" x14ac:dyDescent="0.3">
      <c r="C12" t="s">
        <v>231</v>
      </c>
      <c r="D12" t="s">
        <v>466</v>
      </c>
      <c r="E12" s="5">
        <v>1</v>
      </c>
      <c r="G12" s="13"/>
      <c r="L12" t="s">
        <v>466</v>
      </c>
      <c r="M12">
        <v>18</v>
      </c>
      <c r="N12" s="27">
        <v>0.8571428571428571</v>
      </c>
      <c r="O12" s="27">
        <v>0.18556701030927836</v>
      </c>
      <c r="Q12" t="s">
        <v>725</v>
      </c>
      <c r="R12" t="s">
        <v>466</v>
      </c>
      <c r="S12">
        <v>3</v>
      </c>
      <c r="T12" s="27">
        <v>1</v>
      </c>
      <c r="U12" s="27">
        <v>3.0927835051546393E-2</v>
      </c>
      <c r="W12" t="s">
        <v>769</v>
      </c>
      <c r="Y12">
        <v>39</v>
      </c>
      <c r="Z12" s="27">
        <v>0.40206185567010311</v>
      </c>
      <c r="AA12" s="27">
        <v>0.40206185567010311</v>
      </c>
      <c r="AD12" t="s">
        <v>466</v>
      </c>
      <c r="AE12">
        <v>41</v>
      </c>
      <c r="AF12" s="27">
        <v>0.77358490566037741</v>
      </c>
      <c r="AG12" s="27">
        <v>0.42268041237113402</v>
      </c>
      <c r="AJ12" t="s">
        <v>466</v>
      </c>
      <c r="AK12">
        <v>27</v>
      </c>
      <c r="AL12" s="27">
        <v>0.6428571428571429</v>
      </c>
      <c r="AM12" s="27">
        <v>0.27835051546391754</v>
      </c>
      <c r="AP12" t="s">
        <v>751</v>
      </c>
      <c r="AQ12">
        <v>1</v>
      </c>
      <c r="AR12" s="27">
        <v>0.33333333333333331</v>
      </c>
      <c r="AS12" s="27">
        <v>1.0309278350515464E-2</v>
      </c>
    </row>
    <row r="13" spans="1:45" x14ac:dyDescent="0.3">
      <c r="C13" t="s">
        <v>342</v>
      </c>
      <c r="D13" t="s">
        <v>752</v>
      </c>
      <c r="E13" s="5">
        <v>0</v>
      </c>
      <c r="G13" s="36"/>
      <c r="L13" t="s">
        <v>751</v>
      </c>
      <c r="M13">
        <v>1</v>
      </c>
      <c r="N13" s="27">
        <v>4.7619047619047616E-2</v>
      </c>
      <c r="O13" s="27">
        <v>1.0309278350515464E-2</v>
      </c>
      <c r="Q13" t="s">
        <v>775</v>
      </c>
      <c r="S13">
        <v>3</v>
      </c>
      <c r="T13" s="27">
        <v>3.0927835051546393E-2</v>
      </c>
      <c r="U13" s="27">
        <v>3.0927835051546393E-2</v>
      </c>
      <c r="W13" t="s">
        <v>720</v>
      </c>
      <c r="X13" t="s">
        <v>752</v>
      </c>
      <c r="Y13">
        <v>4</v>
      </c>
      <c r="Z13" s="27">
        <v>0.5714285714285714</v>
      </c>
      <c r="AA13" s="27">
        <v>4.1237113402061855E-2</v>
      </c>
      <c r="AD13" t="s">
        <v>751</v>
      </c>
      <c r="AE13">
        <v>1</v>
      </c>
      <c r="AF13" s="27">
        <v>1.8867924528301886E-2</v>
      </c>
      <c r="AG13" s="27">
        <v>1.0309278350515464E-2</v>
      </c>
      <c r="AJ13" t="s">
        <v>751</v>
      </c>
      <c r="AK13">
        <v>2</v>
      </c>
      <c r="AL13" s="27">
        <v>4.7619047619047616E-2</v>
      </c>
      <c r="AM13" s="27">
        <v>2.0618556701030927E-2</v>
      </c>
      <c r="AO13" t="s">
        <v>766</v>
      </c>
      <c r="AQ13">
        <v>3</v>
      </c>
      <c r="AR13" s="27">
        <v>3.0927835051546393E-2</v>
      </c>
      <c r="AS13" s="27">
        <v>3.0927835051546393E-2</v>
      </c>
    </row>
    <row r="14" spans="1:45" x14ac:dyDescent="0.3">
      <c r="C14" t="s">
        <v>425</v>
      </c>
      <c r="D14" t="s">
        <v>752</v>
      </c>
      <c r="E14" s="5">
        <v>0</v>
      </c>
      <c r="G14" s="36"/>
      <c r="K14" t="s">
        <v>772</v>
      </c>
      <c r="M14">
        <v>21</v>
      </c>
      <c r="N14" s="27">
        <v>0.21649484536082475</v>
      </c>
      <c r="O14" s="27">
        <v>0.21649484536082475</v>
      </c>
      <c r="Q14" t="s">
        <v>724</v>
      </c>
      <c r="R14" t="s">
        <v>752</v>
      </c>
      <c r="S14">
        <v>7</v>
      </c>
      <c r="T14" s="27">
        <v>0.29166666666666669</v>
      </c>
      <c r="U14" s="27">
        <v>7.2164948453608241E-2</v>
      </c>
      <c r="X14" t="s">
        <v>466</v>
      </c>
      <c r="Y14">
        <v>2</v>
      </c>
      <c r="Z14" s="27">
        <v>0.2857142857142857</v>
      </c>
      <c r="AA14" s="27">
        <v>2.0618556701030927E-2</v>
      </c>
      <c r="AC14" t="s">
        <v>776</v>
      </c>
      <c r="AE14">
        <v>53</v>
      </c>
      <c r="AF14" s="27">
        <v>0.54639175257731953</v>
      </c>
      <c r="AG14" s="27">
        <v>0.54639175257731953</v>
      </c>
      <c r="AI14" t="s">
        <v>773</v>
      </c>
      <c r="AK14">
        <v>42</v>
      </c>
      <c r="AL14" s="27">
        <v>0.4329896907216495</v>
      </c>
      <c r="AM14" s="27">
        <v>0.4329896907216495</v>
      </c>
      <c r="AO14" t="s">
        <v>689</v>
      </c>
      <c r="AP14" t="s">
        <v>752</v>
      </c>
      <c r="AQ14">
        <v>1</v>
      </c>
      <c r="AR14" s="27">
        <v>0.2</v>
      </c>
      <c r="AS14" s="27">
        <v>1.0309278350515464E-2</v>
      </c>
    </row>
    <row r="15" spans="1:45" x14ac:dyDescent="0.3">
      <c r="C15" t="s">
        <v>420</v>
      </c>
      <c r="D15" t="s">
        <v>752</v>
      </c>
      <c r="E15" s="5">
        <v>0</v>
      </c>
      <c r="G15" s="36"/>
      <c r="K15" t="s">
        <v>715</v>
      </c>
      <c r="L15" t="s">
        <v>752</v>
      </c>
      <c r="M15">
        <v>40</v>
      </c>
      <c r="N15" s="27">
        <v>1</v>
      </c>
      <c r="O15" s="27">
        <v>0.41237113402061853</v>
      </c>
      <c r="R15" t="s">
        <v>466</v>
      </c>
      <c r="S15">
        <v>15</v>
      </c>
      <c r="T15" s="27">
        <v>0.625</v>
      </c>
      <c r="U15" s="27">
        <v>0.15463917525773196</v>
      </c>
      <c r="X15" t="s">
        <v>751</v>
      </c>
      <c r="Y15">
        <v>1</v>
      </c>
      <c r="Z15" s="27">
        <v>0.14285714285714285</v>
      </c>
      <c r="AA15" s="27">
        <v>1.0309278350515464E-2</v>
      </c>
      <c r="AC15" t="s">
        <v>697</v>
      </c>
      <c r="AD15" t="s">
        <v>752</v>
      </c>
      <c r="AE15">
        <v>2</v>
      </c>
      <c r="AF15" s="27">
        <v>0.66666666666666663</v>
      </c>
      <c r="AG15" s="27">
        <v>2.0618556701030927E-2</v>
      </c>
      <c r="AI15" t="s">
        <v>696</v>
      </c>
      <c r="AJ15" t="s">
        <v>466</v>
      </c>
      <c r="AK15">
        <v>2</v>
      </c>
      <c r="AL15" s="27">
        <v>1</v>
      </c>
      <c r="AM15" s="27">
        <v>2.0618556701030927E-2</v>
      </c>
      <c r="AP15" t="s">
        <v>466</v>
      </c>
      <c r="AQ15">
        <v>4</v>
      </c>
      <c r="AR15" s="27">
        <v>0.8</v>
      </c>
      <c r="AS15" s="27">
        <v>4.1237113402061855E-2</v>
      </c>
    </row>
    <row r="16" spans="1:45" x14ac:dyDescent="0.3">
      <c r="C16" t="s">
        <v>264</v>
      </c>
      <c r="D16" t="s">
        <v>752</v>
      </c>
      <c r="E16" s="5">
        <v>0</v>
      </c>
      <c r="G16" s="36"/>
      <c r="K16" t="s">
        <v>757</v>
      </c>
      <c r="M16">
        <v>40</v>
      </c>
      <c r="N16" s="27">
        <v>0.41237113402061853</v>
      </c>
      <c r="O16" s="27">
        <v>0.41237113402061853</v>
      </c>
      <c r="R16" t="s">
        <v>751</v>
      </c>
      <c r="S16">
        <v>2</v>
      </c>
      <c r="T16" s="27">
        <v>8.3333333333333329E-2</v>
      </c>
      <c r="U16" s="27">
        <v>2.0618556701030927E-2</v>
      </c>
      <c r="W16" t="s">
        <v>781</v>
      </c>
      <c r="Y16">
        <v>7</v>
      </c>
      <c r="Z16" s="27">
        <v>7.2164948453608241E-2</v>
      </c>
      <c r="AA16" s="27">
        <v>7.2164948453608241E-2</v>
      </c>
      <c r="AD16" t="s">
        <v>751</v>
      </c>
      <c r="AE16">
        <v>1</v>
      </c>
      <c r="AF16" s="27">
        <v>0.33333333333333331</v>
      </c>
      <c r="AG16" s="27">
        <v>1.0309278350515464E-2</v>
      </c>
      <c r="AI16" t="s">
        <v>779</v>
      </c>
      <c r="AK16">
        <v>2</v>
      </c>
      <c r="AL16" s="27">
        <v>2.0618556701030927E-2</v>
      </c>
      <c r="AM16" s="27">
        <v>2.0618556701030927E-2</v>
      </c>
      <c r="AO16" t="s">
        <v>777</v>
      </c>
      <c r="AQ16">
        <v>5</v>
      </c>
      <c r="AR16" s="27">
        <v>5.1546391752577317E-2</v>
      </c>
      <c r="AS16" s="27">
        <v>5.1546391752577317E-2</v>
      </c>
    </row>
    <row r="17" spans="3:45" x14ac:dyDescent="0.3">
      <c r="C17" t="s">
        <v>360</v>
      </c>
      <c r="D17" t="s">
        <v>466</v>
      </c>
      <c r="E17" s="5">
        <v>1</v>
      </c>
      <c r="G17" s="52" t="s">
        <v>178</v>
      </c>
      <c r="K17" t="s">
        <v>760</v>
      </c>
      <c r="M17">
        <v>97</v>
      </c>
      <c r="N17" s="27">
        <v>1</v>
      </c>
      <c r="O17" s="27">
        <v>1</v>
      </c>
      <c r="Q17" t="s">
        <v>783</v>
      </c>
      <c r="S17">
        <v>24</v>
      </c>
      <c r="T17" s="27">
        <v>0.24742268041237114</v>
      </c>
      <c r="U17" s="27">
        <v>0.24742268041237114</v>
      </c>
      <c r="W17" t="s">
        <v>716</v>
      </c>
      <c r="X17" t="s">
        <v>466</v>
      </c>
      <c r="Y17">
        <v>11</v>
      </c>
      <c r="Z17" s="27">
        <v>1</v>
      </c>
      <c r="AA17" s="27">
        <v>0.1134020618556701</v>
      </c>
      <c r="AC17" t="s">
        <v>782</v>
      </c>
      <c r="AE17">
        <v>3</v>
      </c>
      <c r="AF17" s="27">
        <v>3.0927835051546393E-2</v>
      </c>
      <c r="AG17" s="27">
        <v>3.0927835051546393E-2</v>
      </c>
      <c r="AI17" t="s">
        <v>715</v>
      </c>
      <c r="AJ17" t="s">
        <v>752</v>
      </c>
      <c r="AK17">
        <v>40</v>
      </c>
      <c r="AL17" s="27">
        <v>1</v>
      </c>
      <c r="AM17" s="27">
        <v>0.41237113402061853</v>
      </c>
      <c r="AO17" t="s">
        <v>684</v>
      </c>
      <c r="AP17" t="s">
        <v>752</v>
      </c>
      <c r="AQ17">
        <v>4</v>
      </c>
      <c r="AR17" s="27">
        <v>0.8</v>
      </c>
      <c r="AS17" s="27">
        <v>4.1237113402061855E-2</v>
      </c>
    </row>
    <row r="18" spans="3:45" x14ac:dyDescent="0.3">
      <c r="C18" t="s">
        <v>206</v>
      </c>
      <c r="D18" t="s">
        <v>752</v>
      </c>
      <c r="E18" s="5">
        <v>0</v>
      </c>
      <c r="G18" s="13" t="s">
        <v>810</v>
      </c>
      <c r="Q18" t="s">
        <v>726</v>
      </c>
      <c r="R18" t="s">
        <v>752</v>
      </c>
      <c r="S18">
        <v>4</v>
      </c>
      <c r="T18" s="27">
        <v>0.8</v>
      </c>
      <c r="U18" s="27">
        <v>4.1237113402061855E-2</v>
      </c>
      <c r="W18" t="s">
        <v>784</v>
      </c>
      <c r="Y18">
        <v>11</v>
      </c>
      <c r="Z18" s="27">
        <v>0.1134020618556701</v>
      </c>
      <c r="AA18" s="27">
        <v>0.1134020618556701</v>
      </c>
      <c r="AC18" t="s">
        <v>760</v>
      </c>
      <c r="AE18">
        <v>97</v>
      </c>
      <c r="AF18" s="27">
        <v>1</v>
      </c>
      <c r="AG18" s="27">
        <v>1</v>
      </c>
      <c r="AI18" t="s">
        <v>757</v>
      </c>
      <c r="AK18">
        <v>40</v>
      </c>
      <c r="AL18" s="27">
        <v>0.41237113402061853</v>
      </c>
      <c r="AM18" s="27">
        <v>0.41237113402061853</v>
      </c>
      <c r="AP18" t="s">
        <v>466</v>
      </c>
      <c r="AQ18">
        <v>1</v>
      </c>
      <c r="AR18" s="27">
        <v>0.2</v>
      </c>
      <c r="AS18" s="27">
        <v>1.0309278350515464E-2</v>
      </c>
    </row>
    <row r="19" spans="3:45" x14ac:dyDescent="0.3">
      <c r="C19" t="s">
        <v>363</v>
      </c>
      <c r="D19" t="s">
        <v>752</v>
      </c>
      <c r="E19" s="5">
        <v>0</v>
      </c>
      <c r="G19" s="36" t="s">
        <v>771</v>
      </c>
      <c r="R19" t="s">
        <v>466</v>
      </c>
      <c r="S19">
        <v>1</v>
      </c>
      <c r="T19" s="27">
        <v>0.2</v>
      </c>
      <c r="U19" s="27">
        <v>1.0309278350515464E-2</v>
      </c>
      <c r="W19" t="s">
        <v>760</v>
      </c>
      <c r="Y19">
        <v>97</v>
      </c>
      <c r="Z19" s="27">
        <v>1</v>
      </c>
      <c r="AA19" s="27">
        <v>1</v>
      </c>
      <c r="AI19" t="s">
        <v>693</v>
      </c>
      <c r="AJ19" t="s">
        <v>466</v>
      </c>
      <c r="AK19">
        <v>1</v>
      </c>
      <c r="AL19" s="27">
        <v>1</v>
      </c>
      <c r="AM19" s="27">
        <v>1.0309278350515464E-2</v>
      </c>
      <c r="AO19" t="s">
        <v>785</v>
      </c>
      <c r="AQ19">
        <v>5</v>
      </c>
      <c r="AR19" s="27">
        <v>5.1546391752577317E-2</v>
      </c>
      <c r="AS19" s="27">
        <v>5.1546391752577317E-2</v>
      </c>
    </row>
    <row r="20" spans="3:45" x14ac:dyDescent="0.3">
      <c r="C20" t="s">
        <v>448</v>
      </c>
      <c r="D20" t="s">
        <v>466</v>
      </c>
      <c r="E20" s="5">
        <v>1</v>
      </c>
      <c r="G20" s="36" t="s">
        <v>774</v>
      </c>
      <c r="Q20" t="s">
        <v>788</v>
      </c>
      <c r="S20">
        <v>5</v>
      </c>
      <c r="T20" s="27">
        <v>5.1546391752577317E-2</v>
      </c>
      <c r="U20" s="27">
        <v>5.1546391752577317E-2</v>
      </c>
      <c r="AI20" t="s">
        <v>786</v>
      </c>
      <c r="AK20">
        <v>1</v>
      </c>
      <c r="AL20" s="27">
        <v>1.0309278350515464E-2</v>
      </c>
      <c r="AM20" s="27">
        <v>1.0309278350515464E-2</v>
      </c>
      <c r="AO20" t="s">
        <v>682</v>
      </c>
      <c r="AP20" t="s">
        <v>752</v>
      </c>
      <c r="AQ20">
        <v>2</v>
      </c>
      <c r="AR20" s="27">
        <v>6.25E-2</v>
      </c>
      <c r="AS20" s="27">
        <v>2.0618556701030927E-2</v>
      </c>
    </row>
    <row r="21" spans="3:45" x14ac:dyDescent="0.3">
      <c r="C21" t="s">
        <v>223</v>
      </c>
      <c r="D21" t="s">
        <v>752</v>
      </c>
      <c r="E21" s="5">
        <v>0</v>
      </c>
      <c r="G21" s="36" t="s">
        <v>778</v>
      </c>
      <c r="Q21" t="s">
        <v>727</v>
      </c>
      <c r="R21" t="s">
        <v>752</v>
      </c>
      <c r="S21">
        <v>1</v>
      </c>
      <c r="T21" s="27">
        <v>1</v>
      </c>
      <c r="U21" s="27">
        <v>1.0309278350515464E-2</v>
      </c>
      <c r="AI21" t="s">
        <v>760</v>
      </c>
      <c r="AK21">
        <v>97</v>
      </c>
      <c r="AL21" s="27">
        <v>1</v>
      </c>
      <c r="AM21" s="27">
        <v>1</v>
      </c>
      <c r="AP21" t="s">
        <v>466</v>
      </c>
      <c r="AQ21">
        <v>30</v>
      </c>
      <c r="AR21" s="27">
        <v>0.9375</v>
      </c>
      <c r="AS21" s="27">
        <v>0.30927835051546393</v>
      </c>
    </row>
    <row r="22" spans="3:45" x14ac:dyDescent="0.3">
      <c r="C22" t="s">
        <v>281</v>
      </c>
      <c r="D22" t="s">
        <v>466</v>
      </c>
      <c r="E22" s="5">
        <v>1</v>
      </c>
      <c r="G22" s="36" t="s">
        <v>780</v>
      </c>
      <c r="Q22" t="s">
        <v>791</v>
      </c>
      <c r="S22">
        <v>1</v>
      </c>
      <c r="T22" s="27">
        <v>1.0309278350515464E-2</v>
      </c>
      <c r="U22" s="27">
        <v>1.0309278350515464E-2</v>
      </c>
      <c r="AO22" t="s">
        <v>787</v>
      </c>
      <c r="AQ22">
        <v>32</v>
      </c>
      <c r="AR22" s="27">
        <v>0.32989690721649484</v>
      </c>
      <c r="AS22" s="27">
        <v>0.32989690721649484</v>
      </c>
    </row>
    <row r="23" spans="3:45" x14ac:dyDescent="0.3">
      <c r="C23" t="s">
        <v>209</v>
      </c>
      <c r="D23" t="s">
        <v>752</v>
      </c>
      <c r="E23" s="5">
        <v>0</v>
      </c>
      <c r="Q23" t="s">
        <v>760</v>
      </c>
      <c r="S23">
        <v>97</v>
      </c>
      <c r="T23" s="27">
        <v>1</v>
      </c>
      <c r="U23" s="27">
        <v>1</v>
      </c>
      <c r="AO23" t="s">
        <v>710</v>
      </c>
      <c r="AP23" t="s">
        <v>752</v>
      </c>
      <c r="AQ23">
        <v>1</v>
      </c>
      <c r="AR23" s="27">
        <v>1</v>
      </c>
      <c r="AS23" s="27">
        <v>1.0309278350515464E-2</v>
      </c>
    </row>
    <row r="24" spans="3:45" x14ac:dyDescent="0.3">
      <c r="C24" t="s">
        <v>261</v>
      </c>
      <c r="D24" t="s">
        <v>751</v>
      </c>
      <c r="E24" s="5">
        <v>0.6</v>
      </c>
      <c r="G24" t="s">
        <v>811</v>
      </c>
      <c r="AO24" t="s">
        <v>789</v>
      </c>
      <c r="AQ24">
        <v>1</v>
      </c>
      <c r="AR24" s="27">
        <v>1.0309278350515464E-2</v>
      </c>
      <c r="AS24" s="27">
        <v>1.0309278350515464E-2</v>
      </c>
    </row>
    <row r="25" spans="3:45" x14ac:dyDescent="0.3">
      <c r="C25" t="s">
        <v>327</v>
      </c>
      <c r="D25" t="s">
        <v>752</v>
      </c>
      <c r="E25" s="5">
        <v>0</v>
      </c>
      <c r="G25" t="s">
        <v>812</v>
      </c>
      <c r="AO25" t="s">
        <v>715</v>
      </c>
      <c r="AP25" t="s">
        <v>752</v>
      </c>
      <c r="AQ25">
        <v>40</v>
      </c>
      <c r="AR25" s="27">
        <v>1</v>
      </c>
      <c r="AS25" s="27">
        <v>0.41237113402061853</v>
      </c>
    </row>
    <row r="26" spans="3:45" x14ac:dyDescent="0.3">
      <c r="C26" t="s">
        <v>299</v>
      </c>
      <c r="D26" t="s">
        <v>752</v>
      </c>
      <c r="E26" s="5">
        <v>0</v>
      </c>
      <c r="G26" t="s">
        <v>813</v>
      </c>
      <c r="AO26" t="s">
        <v>757</v>
      </c>
      <c r="AQ26">
        <v>40</v>
      </c>
      <c r="AR26" s="27">
        <v>0.41237113402061853</v>
      </c>
      <c r="AS26" s="27">
        <v>0.41237113402061853</v>
      </c>
    </row>
    <row r="27" spans="3:45" x14ac:dyDescent="0.3">
      <c r="C27" t="s">
        <v>439</v>
      </c>
      <c r="D27" t="s">
        <v>466</v>
      </c>
      <c r="E27" s="5">
        <v>1</v>
      </c>
      <c r="G27" s="13" t="s">
        <v>814</v>
      </c>
      <c r="AO27" t="s">
        <v>678</v>
      </c>
      <c r="AP27" t="s">
        <v>752</v>
      </c>
      <c r="AQ27">
        <v>4</v>
      </c>
      <c r="AR27" s="27">
        <v>0.44444444444444442</v>
      </c>
      <c r="AS27" s="27">
        <v>4.1237113402061855E-2</v>
      </c>
    </row>
    <row r="28" spans="3:45" x14ac:dyDescent="0.3">
      <c r="C28" t="s">
        <v>245</v>
      </c>
      <c r="D28" t="s">
        <v>466</v>
      </c>
      <c r="E28" s="5">
        <v>1</v>
      </c>
      <c r="AP28" t="s">
        <v>466</v>
      </c>
      <c r="AQ28">
        <v>4</v>
      </c>
      <c r="AR28" s="27">
        <v>0.44444444444444442</v>
      </c>
      <c r="AS28" s="27">
        <v>4.1237113402061855E-2</v>
      </c>
    </row>
    <row r="29" spans="3:45" x14ac:dyDescent="0.3">
      <c r="C29" t="s">
        <v>252</v>
      </c>
      <c r="D29" t="s">
        <v>752</v>
      </c>
      <c r="E29" s="5">
        <v>0</v>
      </c>
      <c r="AP29" t="s">
        <v>751</v>
      </c>
      <c r="AQ29">
        <v>1</v>
      </c>
      <c r="AR29" s="27">
        <v>0.1111111111111111</v>
      </c>
      <c r="AS29" s="27">
        <v>1.0309278350515464E-2</v>
      </c>
    </row>
    <row r="30" spans="3:45" x14ac:dyDescent="0.3">
      <c r="C30" t="s">
        <v>430</v>
      </c>
      <c r="D30" t="s">
        <v>752</v>
      </c>
      <c r="E30" s="5">
        <v>0</v>
      </c>
      <c r="AO30" t="s">
        <v>793</v>
      </c>
      <c r="AQ30">
        <v>9</v>
      </c>
      <c r="AR30" s="27">
        <v>9.2783505154639179E-2</v>
      </c>
      <c r="AS30" s="27">
        <v>9.2783505154639179E-2</v>
      </c>
    </row>
    <row r="31" spans="3:45" x14ac:dyDescent="0.3">
      <c r="C31" t="s">
        <v>197</v>
      </c>
      <c r="D31" t="s">
        <v>752</v>
      </c>
      <c r="E31" s="5">
        <v>0</v>
      </c>
      <c r="AO31" t="s">
        <v>760</v>
      </c>
      <c r="AQ31">
        <v>97</v>
      </c>
      <c r="AR31" s="27">
        <v>1</v>
      </c>
      <c r="AS31" s="27">
        <v>1</v>
      </c>
    </row>
    <row r="32" spans="3:45" x14ac:dyDescent="0.3">
      <c r="C32" t="s">
        <v>203</v>
      </c>
      <c r="D32" t="s">
        <v>752</v>
      </c>
      <c r="E32" s="5">
        <v>0</v>
      </c>
    </row>
    <row r="33" spans="3:5" x14ac:dyDescent="0.3">
      <c r="C33" t="s">
        <v>278</v>
      </c>
      <c r="D33" t="s">
        <v>466</v>
      </c>
      <c r="E33" s="5">
        <v>1</v>
      </c>
    </row>
    <row r="34" spans="3:5" x14ac:dyDescent="0.3">
      <c r="C34" t="s">
        <v>379</v>
      </c>
      <c r="D34" t="s">
        <v>752</v>
      </c>
      <c r="E34" s="5">
        <v>0</v>
      </c>
    </row>
    <row r="35" spans="3:5" x14ac:dyDescent="0.3">
      <c r="C35" t="s">
        <v>376</v>
      </c>
      <c r="D35" t="s">
        <v>466</v>
      </c>
      <c r="E35" s="5">
        <v>1</v>
      </c>
    </row>
    <row r="36" spans="3:5" x14ac:dyDescent="0.3">
      <c r="C36" t="s">
        <v>469</v>
      </c>
      <c r="D36" t="s">
        <v>752</v>
      </c>
      <c r="E36" s="5">
        <v>0</v>
      </c>
    </row>
    <row r="37" spans="3:5" x14ac:dyDescent="0.3">
      <c r="C37" t="s">
        <v>330</v>
      </c>
      <c r="D37" t="s">
        <v>466</v>
      </c>
      <c r="E37" s="5">
        <v>1</v>
      </c>
    </row>
    <row r="38" spans="3:5" x14ac:dyDescent="0.3">
      <c r="C38" t="s">
        <v>445</v>
      </c>
      <c r="D38" t="s">
        <v>752</v>
      </c>
      <c r="E38" s="5">
        <v>0</v>
      </c>
    </row>
    <row r="39" spans="3:5" x14ac:dyDescent="0.3">
      <c r="C39" t="s">
        <v>234</v>
      </c>
      <c r="D39" t="s">
        <v>466</v>
      </c>
      <c r="E39" s="5">
        <v>1</v>
      </c>
    </row>
    <row r="40" spans="3:5" x14ac:dyDescent="0.3">
      <c r="C40" t="s">
        <v>314</v>
      </c>
      <c r="D40" t="s">
        <v>466</v>
      </c>
      <c r="E40" s="5">
        <v>1</v>
      </c>
    </row>
    <row r="41" spans="3:5" x14ac:dyDescent="0.3">
      <c r="C41" t="s">
        <v>290</v>
      </c>
      <c r="D41" t="s">
        <v>466</v>
      </c>
      <c r="E41" s="5">
        <v>1</v>
      </c>
    </row>
    <row r="42" spans="3:5" x14ac:dyDescent="0.3">
      <c r="C42" t="s">
        <v>395</v>
      </c>
      <c r="D42" t="s">
        <v>752</v>
      </c>
      <c r="E42" s="5">
        <v>0</v>
      </c>
    </row>
    <row r="43" spans="3:5" x14ac:dyDescent="0.3">
      <c r="C43" t="s">
        <v>293</v>
      </c>
      <c r="D43" t="s">
        <v>466</v>
      </c>
      <c r="E43" s="5">
        <v>1</v>
      </c>
    </row>
    <row r="44" spans="3:5" x14ac:dyDescent="0.3">
      <c r="C44" t="s">
        <v>287</v>
      </c>
      <c r="D44" t="s">
        <v>466</v>
      </c>
      <c r="E44" s="5">
        <v>1</v>
      </c>
    </row>
    <row r="45" spans="3:5" x14ac:dyDescent="0.3">
      <c r="C45" t="s">
        <v>296</v>
      </c>
      <c r="D45" t="s">
        <v>466</v>
      </c>
      <c r="E45" s="5">
        <v>1</v>
      </c>
    </row>
    <row r="46" spans="3:5" x14ac:dyDescent="0.3">
      <c r="C46" t="s">
        <v>345</v>
      </c>
      <c r="D46" t="s">
        <v>466</v>
      </c>
      <c r="E46" s="5">
        <v>1</v>
      </c>
    </row>
    <row r="47" spans="3:5" x14ac:dyDescent="0.3">
      <c r="C47" t="s">
        <v>305</v>
      </c>
      <c r="D47" t="s">
        <v>752</v>
      </c>
      <c r="E47" s="5">
        <v>0</v>
      </c>
    </row>
    <row r="48" spans="3:5" x14ac:dyDescent="0.3">
      <c r="C48" t="s">
        <v>404</v>
      </c>
      <c r="D48" t="s">
        <v>466</v>
      </c>
      <c r="E48" s="5">
        <v>1</v>
      </c>
    </row>
    <row r="49" spans="3:5" x14ac:dyDescent="0.3">
      <c r="C49" t="s">
        <v>442</v>
      </c>
      <c r="D49" t="s">
        <v>466</v>
      </c>
      <c r="E49" s="5">
        <v>1</v>
      </c>
    </row>
    <row r="50" spans="3:5" x14ac:dyDescent="0.3">
      <c r="C50" t="s">
        <v>258</v>
      </c>
      <c r="D50" t="s">
        <v>751</v>
      </c>
      <c r="E50" s="5">
        <v>0.6</v>
      </c>
    </row>
    <row r="51" spans="3:5" x14ac:dyDescent="0.3">
      <c r="C51" t="s">
        <v>391</v>
      </c>
      <c r="D51" t="s">
        <v>466</v>
      </c>
      <c r="E51" s="5">
        <v>1</v>
      </c>
    </row>
    <row r="52" spans="3:5" x14ac:dyDescent="0.3">
      <c r="D52" t="s">
        <v>752</v>
      </c>
      <c r="E52" s="5">
        <v>0</v>
      </c>
    </row>
    <row r="53" spans="3:5" x14ac:dyDescent="0.3">
      <c r="C53" t="s">
        <v>401</v>
      </c>
      <c r="D53" t="s">
        <v>752</v>
      </c>
      <c r="E53" s="5">
        <v>0</v>
      </c>
    </row>
    <row r="54" spans="3:5" x14ac:dyDescent="0.3">
      <c r="C54" t="s">
        <v>284</v>
      </c>
      <c r="D54" t="s">
        <v>466</v>
      </c>
      <c r="E54" s="5">
        <v>1</v>
      </c>
    </row>
    <row r="55" spans="3:5" x14ac:dyDescent="0.3">
      <c r="C55" t="s">
        <v>354</v>
      </c>
      <c r="D55" t="s">
        <v>466</v>
      </c>
      <c r="E55" s="5">
        <v>1</v>
      </c>
    </row>
    <row r="56" spans="3:5" x14ac:dyDescent="0.3">
      <c r="C56" t="s">
        <v>351</v>
      </c>
      <c r="D56" t="s">
        <v>466</v>
      </c>
      <c r="E56" s="5">
        <v>1</v>
      </c>
    </row>
    <row r="57" spans="3:5" x14ac:dyDescent="0.3">
      <c r="C57" t="s">
        <v>413</v>
      </c>
      <c r="D57" t="s">
        <v>466</v>
      </c>
      <c r="E57" s="5">
        <v>1</v>
      </c>
    </row>
    <row r="58" spans="3:5" x14ac:dyDescent="0.3">
      <c r="C58" t="s">
        <v>311</v>
      </c>
      <c r="D58" t="s">
        <v>752</v>
      </c>
      <c r="E58" s="5">
        <v>0</v>
      </c>
    </row>
    <row r="59" spans="3:5" x14ac:dyDescent="0.3">
      <c r="C59" t="s">
        <v>348</v>
      </c>
      <c r="D59" t="s">
        <v>466</v>
      </c>
      <c r="E59" s="5">
        <v>1</v>
      </c>
    </row>
    <row r="60" spans="3:5" x14ac:dyDescent="0.3">
      <c r="C60" t="s">
        <v>366</v>
      </c>
      <c r="D60" t="s">
        <v>752</v>
      </c>
      <c r="E60" s="5">
        <v>0</v>
      </c>
    </row>
    <row r="61" spans="3:5" x14ac:dyDescent="0.3">
      <c r="C61" t="s">
        <v>237</v>
      </c>
      <c r="D61" t="s">
        <v>466</v>
      </c>
      <c r="E61" s="5">
        <v>1</v>
      </c>
    </row>
    <row r="62" spans="3:5" x14ac:dyDescent="0.3">
      <c r="C62" t="s">
        <v>322</v>
      </c>
      <c r="D62" t="s">
        <v>466</v>
      </c>
      <c r="E62" s="5">
        <v>1</v>
      </c>
    </row>
    <row r="63" spans="3:5" x14ac:dyDescent="0.3">
      <c r="C63" t="s">
        <v>428</v>
      </c>
      <c r="D63" t="s">
        <v>752</v>
      </c>
      <c r="E63" s="5">
        <v>0</v>
      </c>
    </row>
    <row r="64" spans="3:5" x14ac:dyDescent="0.3">
      <c r="C64" t="s">
        <v>333</v>
      </c>
      <c r="D64" t="s">
        <v>752</v>
      </c>
      <c r="E64" s="5">
        <v>0</v>
      </c>
    </row>
    <row r="65" spans="3:5" x14ac:dyDescent="0.3">
      <c r="C65" t="s">
        <v>225</v>
      </c>
      <c r="D65" t="s">
        <v>752</v>
      </c>
      <c r="E65" s="5">
        <v>0</v>
      </c>
    </row>
    <row r="66" spans="3:5" x14ac:dyDescent="0.3">
      <c r="C66" t="s">
        <v>436</v>
      </c>
      <c r="D66" t="s">
        <v>752</v>
      </c>
      <c r="E66" s="5">
        <v>0</v>
      </c>
    </row>
    <row r="67" spans="3:5" x14ac:dyDescent="0.3">
      <c r="C67" t="s">
        <v>240</v>
      </c>
      <c r="D67" t="s">
        <v>752</v>
      </c>
      <c r="E67" s="5">
        <v>0</v>
      </c>
    </row>
    <row r="68" spans="3:5" x14ac:dyDescent="0.3">
      <c r="C68" t="s">
        <v>176</v>
      </c>
      <c r="D68" t="s">
        <v>752</v>
      </c>
      <c r="E68" s="5">
        <v>0</v>
      </c>
    </row>
    <row r="69" spans="3:5" x14ac:dyDescent="0.3">
      <c r="C69" t="s">
        <v>214</v>
      </c>
      <c r="D69" t="s">
        <v>752</v>
      </c>
      <c r="E69" s="5">
        <v>0</v>
      </c>
    </row>
    <row r="70" spans="3:5" x14ac:dyDescent="0.3">
      <c r="C70" t="s">
        <v>368</v>
      </c>
      <c r="D70" t="s">
        <v>466</v>
      </c>
      <c r="E70" s="5">
        <v>1</v>
      </c>
    </row>
    <row r="71" spans="3:5" x14ac:dyDescent="0.3">
      <c r="C71" t="s">
        <v>248</v>
      </c>
      <c r="D71" t="s">
        <v>466</v>
      </c>
      <c r="E71" s="5">
        <v>1</v>
      </c>
    </row>
    <row r="72" spans="3:5" x14ac:dyDescent="0.3">
      <c r="C72" t="s">
        <v>433</v>
      </c>
      <c r="D72" t="s">
        <v>752</v>
      </c>
      <c r="E72" s="5">
        <v>0</v>
      </c>
    </row>
    <row r="73" spans="3:5" x14ac:dyDescent="0.3">
      <c r="C73" t="s">
        <v>410</v>
      </c>
      <c r="D73" t="s">
        <v>752</v>
      </c>
      <c r="E73" s="5">
        <v>0</v>
      </c>
    </row>
    <row r="74" spans="3:5" x14ac:dyDescent="0.3">
      <c r="C74" t="s">
        <v>398</v>
      </c>
      <c r="D74" t="s">
        <v>752</v>
      </c>
      <c r="E74" s="5">
        <v>0</v>
      </c>
    </row>
    <row r="75" spans="3:5" x14ac:dyDescent="0.3">
      <c r="C75" t="s">
        <v>194</v>
      </c>
      <c r="D75" t="s">
        <v>752</v>
      </c>
      <c r="E75" s="5">
        <v>0</v>
      </c>
    </row>
    <row r="76" spans="3:5" x14ac:dyDescent="0.3">
      <c r="C76" t="s">
        <v>317</v>
      </c>
      <c r="D76" t="s">
        <v>466</v>
      </c>
      <c r="E76" s="5">
        <v>1</v>
      </c>
    </row>
    <row r="77" spans="3:5" x14ac:dyDescent="0.3">
      <c r="C77" t="s">
        <v>308</v>
      </c>
      <c r="D77" t="s">
        <v>752</v>
      </c>
      <c r="E77" s="5">
        <v>0</v>
      </c>
    </row>
    <row r="78" spans="3:5" x14ac:dyDescent="0.3">
      <c r="C78" t="s">
        <v>187</v>
      </c>
      <c r="D78" t="s">
        <v>466</v>
      </c>
      <c r="E78" s="5">
        <v>1</v>
      </c>
    </row>
    <row r="79" spans="3:5" x14ac:dyDescent="0.3">
      <c r="C79" t="s">
        <v>180</v>
      </c>
      <c r="D79" t="s">
        <v>466</v>
      </c>
      <c r="E79" s="5">
        <v>1</v>
      </c>
    </row>
    <row r="80" spans="3:5" x14ac:dyDescent="0.3">
      <c r="C80" t="s">
        <v>211</v>
      </c>
      <c r="D80" t="s">
        <v>752</v>
      </c>
      <c r="E80" s="5">
        <v>0</v>
      </c>
    </row>
    <row r="81" spans="3:5" x14ac:dyDescent="0.3">
      <c r="C81" t="s">
        <v>273</v>
      </c>
      <c r="D81" t="s">
        <v>752</v>
      </c>
      <c r="E81" s="5">
        <v>0</v>
      </c>
    </row>
    <row r="82" spans="3:5" x14ac:dyDescent="0.3">
      <c r="C82" t="s">
        <v>336</v>
      </c>
      <c r="D82" t="s">
        <v>752</v>
      </c>
      <c r="E82" s="5">
        <v>0</v>
      </c>
    </row>
    <row r="83" spans="3:5" x14ac:dyDescent="0.3">
      <c r="C83" t="s">
        <v>339</v>
      </c>
      <c r="D83" t="s">
        <v>466</v>
      </c>
      <c r="E83" s="5">
        <v>1</v>
      </c>
    </row>
    <row r="84" spans="3:5" x14ac:dyDescent="0.3">
      <c r="C84" t="s">
        <v>451</v>
      </c>
      <c r="D84" t="s">
        <v>466</v>
      </c>
      <c r="E84" s="5">
        <v>1</v>
      </c>
    </row>
    <row r="85" spans="3:5" x14ac:dyDescent="0.3">
      <c r="C85" t="s">
        <v>357</v>
      </c>
      <c r="D85" t="s">
        <v>752</v>
      </c>
      <c r="E85" s="5">
        <v>0</v>
      </c>
    </row>
    <row r="86" spans="3:5" x14ac:dyDescent="0.3">
      <c r="C86" t="s">
        <v>200</v>
      </c>
      <c r="D86" t="s">
        <v>752</v>
      </c>
      <c r="E86" s="5">
        <v>0</v>
      </c>
    </row>
    <row r="87" spans="3:5" x14ac:dyDescent="0.3">
      <c r="C87" t="s">
        <v>172</v>
      </c>
      <c r="D87" t="s">
        <v>466</v>
      </c>
      <c r="E87" s="5">
        <v>1</v>
      </c>
    </row>
    <row r="88" spans="3:5" x14ac:dyDescent="0.3">
      <c r="C88" t="s">
        <v>324</v>
      </c>
      <c r="D88" t="s">
        <v>466</v>
      </c>
      <c r="E88" s="5">
        <v>1</v>
      </c>
    </row>
    <row r="89" spans="3:5" x14ac:dyDescent="0.3">
      <c r="C89" t="s">
        <v>217</v>
      </c>
      <c r="D89" t="s">
        <v>752</v>
      </c>
      <c r="E89" s="5">
        <v>0</v>
      </c>
    </row>
    <row r="90" spans="3:5" x14ac:dyDescent="0.3">
      <c r="C90" t="s">
        <v>228</v>
      </c>
      <c r="D90" t="s">
        <v>752</v>
      </c>
      <c r="E90" s="5">
        <v>0</v>
      </c>
    </row>
    <row r="91" spans="3:5" x14ac:dyDescent="0.3">
      <c r="C91" t="s">
        <v>242</v>
      </c>
      <c r="D91" t="s">
        <v>752</v>
      </c>
      <c r="E91" s="5">
        <v>0</v>
      </c>
    </row>
    <row r="92" spans="3:5" x14ac:dyDescent="0.3">
      <c r="C92" t="s">
        <v>422</v>
      </c>
      <c r="D92" t="s">
        <v>752</v>
      </c>
      <c r="E92" s="5">
        <v>0</v>
      </c>
    </row>
    <row r="93" spans="3:5" x14ac:dyDescent="0.3">
      <c r="C93" t="s">
        <v>275</v>
      </c>
      <c r="D93" t="s">
        <v>752</v>
      </c>
      <c r="E93" s="5">
        <v>0</v>
      </c>
    </row>
    <row r="94" spans="3:5" x14ac:dyDescent="0.3">
      <c r="C94" t="s">
        <v>267</v>
      </c>
      <c r="D94" t="s">
        <v>752</v>
      </c>
      <c r="E94" s="5">
        <v>0</v>
      </c>
    </row>
    <row r="95" spans="3:5" x14ac:dyDescent="0.3">
      <c r="C95" t="s">
        <v>407</v>
      </c>
      <c r="D95" t="s">
        <v>752</v>
      </c>
      <c r="E95" s="5">
        <v>0</v>
      </c>
    </row>
    <row r="96" spans="3:5" x14ac:dyDescent="0.3">
      <c r="C96" t="s">
        <v>385</v>
      </c>
      <c r="D96" t="s">
        <v>752</v>
      </c>
      <c r="E96" s="5">
        <v>0</v>
      </c>
    </row>
    <row r="97" spans="3:5" x14ac:dyDescent="0.3">
      <c r="C97" t="s">
        <v>220</v>
      </c>
      <c r="D97" t="s">
        <v>466</v>
      </c>
      <c r="E97" s="5">
        <v>1</v>
      </c>
    </row>
    <row r="98" spans="3:5" x14ac:dyDescent="0.3">
      <c r="C98" t="s">
        <v>255</v>
      </c>
      <c r="D98" t="s">
        <v>752</v>
      </c>
      <c r="E98" s="5">
        <v>0</v>
      </c>
    </row>
    <row r="99" spans="3:5" x14ac:dyDescent="0.3">
      <c r="C99" t="s">
        <v>373</v>
      </c>
      <c r="D99" t="s">
        <v>466</v>
      </c>
      <c r="E99" s="5">
        <v>1</v>
      </c>
    </row>
    <row r="100" spans="3:5" x14ac:dyDescent="0.3">
      <c r="C100" t="s">
        <v>191</v>
      </c>
      <c r="D100" t="s">
        <v>752</v>
      </c>
      <c r="E100" s="5">
        <v>0</v>
      </c>
    </row>
    <row r="101" spans="3:5" x14ac:dyDescent="0.3">
      <c r="C101" t="s">
        <v>382</v>
      </c>
      <c r="D101" t="s">
        <v>752</v>
      </c>
      <c r="E101" s="5">
        <v>0</v>
      </c>
    </row>
    <row r="102" spans="3:5" x14ac:dyDescent="0.3">
      <c r="C102" t="s">
        <v>388</v>
      </c>
      <c r="D102" t="s">
        <v>752</v>
      </c>
      <c r="E102" s="5">
        <v>0</v>
      </c>
    </row>
    <row r="103" spans="3:5" x14ac:dyDescent="0.3">
      <c r="C103" t="s">
        <v>184</v>
      </c>
      <c r="D103" t="s">
        <v>466</v>
      </c>
      <c r="E103" s="5">
        <v>1</v>
      </c>
    </row>
  </sheetData>
  <pageMargins left="0.7" right="0.7" top="0.75" bottom="0.75" header="0.3" footer="0.3"/>
  <drawing r:id="rId9"/>
  <extLst>
    <ext xmlns:x14="http://schemas.microsoft.com/office/spreadsheetml/2009/9/main" uri="{A8765BA9-456A-4dab-B4F3-ACF838C121DE}">
      <x14:slicerList>
        <x14:slicer r:id="rId10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AS103"/>
  <sheetViews>
    <sheetView showGridLines="0" tabSelected="1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C7" sqref="C7"/>
    </sheetView>
  </sheetViews>
  <sheetFormatPr baseColWidth="10" defaultColWidth="11" defaultRowHeight="15.6" x14ac:dyDescent="0.3"/>
  <cols>
    <col min="1" max="1" width="27.296875" customWidth="1"/>
    <col min="3" max="3" width="34.5" bestFit="1" customWidth="1"/>
    <col min="4" max="5" width="12.59765625" customWidth="1"/>
    <col min="7" max="7" width="17.59765625" customWidth="1"/>
    <col min="8" max="9" width="12.59765625" customWidth="1"/>
    <col min="11" max="11" width="15.59765625" customWidth="1"/>
    <col min="12" max="15" width="12.59765625" customWidth="1"/>
    <col min="17" max="17" width="18.59765625" customWidth="1"/>
    <col min="18" max="21" width="12.59765625" customWidth="1"/>
    <col min="23" max="23" width="23.59765625" customWidth="1"/>
    <col min="24" max="27" width="12.59765625" customWidth="1"/>
    <col min="29" max="29" width="17.59765625" customWidth="1"/>
    <col min="30" max="33" width="12.59765625" customWidth="1"/>
    <col min="35" max="35" width="39.59765625" customWidth="1"/>
    <col min="36" max="39" width="12.59765625" customWidth="1"/>
    <col min="41" max="41" width="40.59765625" customWidth="1"/>
    <col min="42" max="45" width="12.59765625" customWidth="1"/>
  </cols>
  <sheetData>
    <row r="1" spans="1:45" ht="23.4" x14ac:dyDescent="0.45">
      <c r="A1" s="36" t="s">
        <v>728</v>
      </c>
      <c r="C1" s="8" t="s">
        <v>729</v>
      </c>
      <c r="G1" s="8" t="s">
        <v>730</v>
      </c>
      <c r="K1" s="8" t="s">
        <v>730</v>
      </c>
      <c r="Q1" s="8" t="s">
        <v>730</v>
      </c>
      <c r="W1" s="8" t="s">
        <v>730</v>
      </c>
      <c r="AC1" s="8" t="s">
        <v>730</v>
      </c>
      <c r="AI1" s="8" t="s">
        <v>730</v>
      </c>
      <c r="AO1" s="8" t="s">
        <v>730</v>
      </c>
    </row>
    <row r="2" spans="1:45" ht="23.4" x14ac:dyDescent="0.45">
      <c r="A2" s="37" t="e">
        <f>#REF!</f>
        <v>#REF!</v>
      </c>
      <c r="C2" s="7" t="s">
        <v>847</v>
      </c>
      <c r="G2" s="7" t="s">
        <v>848</v>
      </c>
      <c r="K2" s="7" t="s">
        <v>849</v>
      </c>
      <c r="Q2" s="7" t="s">
        <v>850</v>
      </c>
      <c r="W2" s="7" t="s">
        <v>851</v>
      </c>
      <c r="AC2" s="7" t="s">
        <v>852</v>
      </c>
      <c r="AI2" s="7" t="s">
        <v>853</v>
      </c>
      <c r="AO2" s="7" t="s">
        <v>854</v>
      </c>
    </row>
    <row r="4" spans="1:45" x14ac:dyDescent="0.3">
      <c r="Q4" s="4" t="s">
        <v>740</v>
      </c>
      <c r="R4" t="s" vm="4">
        <v>741</v>
      </c>
      <c r="W4" s="4" t="s">
        <v>740</v>
      </c>
      <c r="X4" t="s" vm="4">
        <v>741</v>
      </c>
      <c r="AC4" s="4" t="s">
        <v>740</v>
      </c>
      <c r="AD4" t="s" vm="4">
        <v>741</v>
      </c>
      <c r="AI4" s="4" t="s">
        <v>740</v>
      </c>
      <c r="AJ4" t="s" vm="4">
        <v>741</v>
      </c>
      <c r="AO4" s="4" t="s">
        <v>740</v>
      </c>
      <c r="AP4" t="s" vm="4">
        <v>741</v>
      </c>
    </row>
    <row r="6" spans="1:45" x14ac:dyDescent="0.3">
      <c r="C6" s="4" t="s">
        <v>168</v>
      </c>
      <c r="D6" s="4" t="s">
        <v>457</v>
      </c>
      <c r="E6" t="s">
        <v>742</v>
      </c>
      <c r="G6" s="4" t="s">
        <v>457</v>
      </c>
      <c r="H6" s="9" t="s">
        <v>743</v>
      </c>
      <c r="I6" s="9" t="s">
        <v>744</v>
      </c>
      <c r="K6" s="4" t="s">
        <v>740</v>
      </c>
      <c r="L6" s="4" t="s">
        <v>457</v>
      </c>
      <c r="M6" s="9" t="s">
        <v>743</v>
      </c>
      <c r="N6" s="9" t="s">
        <v>745</v>
      </c>
      <c r="O6" s="9" t="s">
        <v>746</v>
      </c>
      <c r="P6" s="9"/>
      <c r="Q6" s="4" t="s">
        <v>459</v>
      </c>
      <c r="R6" s="4" t="s">
        <v>457</v>
      </c>
      <c r="S6" s="9" t="s">
        <v>743</v>
      </c>
      <c r="T6" s="9" t="s">
        <v>745</v>
      </c>
      <c r="U6" s="9" t="s">
        <v>746</v>
      </c>
      <c r="W6" s="4" t="s">
        <v>748</v>
      </c>
      <c r="X6" s="4" t="s">
        <v>457</v>
      </c>
      <c r="Y6" s="9" t="s">
        <v>743</v>
      </c>
      <c r="Z6" s="9" t="s">
        <v>745</v>
      </c>
      <c r="AA6" s="9" t="s">
        <v>746</v>
      </c>
      <c r="AC6" s="4" t="s">
        <v>461</v>
      </c>
      <c r="AD6" s="4" t="s">
        <v>457</v>
      </c>
      <c r="AE6" s="9" t="s">
        <v>743</v>
      </c>
      <c r="AF6" s="9" t="s">
        <v>745</v>
      </c>
      <c r="AG6" s="9" t="s">
        <v>746</v>
      </c>
      <c r="AI6" s="4" t="s">
        <v>463</v>
      </c>
      <c r="AJ6" s="4" t="s">
        <v>457</v>
      </c>
      <c r="AK6" s="9" t="s">
        <v>743</v>
      </c>
      <c r="AL6" s="9" t="s">
        <v>745</v>
      </c>
      <c r="AM6" s="9" t="s">
        <v>746</v>
      </c>
      <c r="AO6" s="4" t="s">
        <v>462</v>
      </c>
      <c r="AP6" s="4" t="s">
        <v>457</v>
      </c>
      <c r="AQ6" s="9" t="s">
        <v>743</v>
      </c>
      <c r="AR6" s="9" t="s">
        <v>745</v>
      </c>
      <c r="AS6" s="9" t="s">
        <v>746</v>
      </c>
    </row>
    <row r="7" spans="1:45" x14ac:dyDescent="0.3">
      <c r="C7" t="s">
        <v>416</v>
      </c>
      <c r="D7" t="s">
        <v>466</v>
      </c>
      <c r="E7" s="5">
        <v>1</v>
      </c>
      <c r="G7" t="s">
        <v>752</v>
      </c>
      <c r="H7">
        <v>54</v>
      </c>
      <c r="I7" s="27">
        <v>0.55670103092783507</v>
      </c>
      <c r="K7" t="s">
        <v>680</v>
      </c>
      <c r="L7" t="s">
        <v>752</v>
      </c>
      <c r="M7">
        <v>12</v>
      </c>
      <c r="N7" s="27">
        <v>0.33333333333333331</v>
      </c>
      <c r="O7" s="27">
        <v>0.12371134020618557</v>
      </c>
      <c r="P7" s="27"/>
      <c r="Q7" t="s">
        <v>715</v>
      </c>
      <c r="R7" t="s">
        <v>752</v>
      </c>
      <c r="S7">
        <v>40</v>
      </c>
      <c r="T7" s="27">
        <v>1</v>
      </c>
      <c r="U7" s="27">
        <v>0.41237113402061853</v>
      </c>
      <c r="W7" t="s">
        <v>715</v>
      </c>
      <c r="X7" t="s">
        <v>752</v>
      </c>
      <c r="Y7">
        <v>40</v>
      </c>
      <c r="Z7" s="27">
        <v>1</v>
      </c>
      <c r="AA7" s="27">
        <v>0.41237113402061853</v>
      </c>
      <c r="AC7" t="s">
        <v>709</v>
      </c>
      <c r="AD7" t="s">
        <v>752</v>
      </c>
      <c r="AE7">
        <v>1</v>
      </c>
      <c r="AF7" s="27">
        <v>1</v>
      </c>
      <c r="AG7" s="27">
        <v>1.0309278350515464E-2</v>
      </c>
      <c r="AI7" t="s">
        <v>711</v>
      </c>
      <c r="AJ7" t="s">
        <v>752</v>
      </c>
      <c r="AK7">
        <v>1</v>
      </c>
      <c r="AL7" s="27">
        <v>1</v>
      </c>
      <c r="AM7" s="27">
        <v>1.0309278350515464E-2</v>
      </c>
      <c r="AO7" t="s">
        <v>705</v>
      </c>
      <c r="AP7" t="s">
        <v>752</v>
      </c>
      <c r="AQ7">
        <v>1</v>
      </c>
      <c r="AR7" s="27">
        <v>0.5</v>
      </c>
      <c r="AS7" s="27">
        <v>1.0309278350515464E-2</v>
      </c>
    </row>
    <row r="8" spans="1:45" x14ac:dyDescent="0.3">
      <c r="D8" t="s">
        <v>752</v>
      </c>
      <c r="E8" s="5">
        <v>0</v>
      </c>
      <c r="G8" t="s">
        <v>466</v>
      </c>
      <c r="H8">
        <v>42</v>
      </c>
      <c r="I8" s="27">
        <v>0.4329896907216495</v>
      </c>
      <c r="L8" t="s">
        <v>466</v>
      </c>
      <c r="M8">
        <v>24</v>
      </c>
      <c r="N8" s="27">
        <v>0.66666666666666663</v>
      </c>
      <c r="O8" s="27">
        <v>0.24742268041237114</v>
      </c>
      <c r="P8" s="27"/>
      <c r="Q8" t="s">
        <v>757</v>
      </c>
      <c r="S8">
        <v>40</v>
      </c>
      <c r="T8" s="27">
        <v>0.41237113402061853</v>
      </c>
      <c r="U8" s="27">
        <v>0.41237113402061853</v>
      </c>
      <c r="W8" t="s">
        <v>757</v>
      </c>
      <c r="Y8">
        <v>40</v>
      </c>
      <c r="Z8" s="27">
        <v>0.41237113402061853</v>
      </c>
      <c r="AA8" s="27">
        <v>0.41237113402061853</v>
      </c>
      <c r="AC8" t="s">
        <v>754</v>
      </c>
      <c r="AE8">
        <v>1</v>
      </c>
      <c r="AF8" s="27">
        <v>1.0309278350515464E-2</v>
      </c>
      <c r="AG8" s="27">
        <v>1.0309278350515464E-2</v>
      </c>
      <c r="AI8" t="s">
        <v>755</v>
      </c>
      <c r="AK8">
        <v>1</v>
      </c>
      <c r="AL8" s="27">
        <v>1.0309278350515464E-2</v>
      </c>
      <c r="AM8" s="27">
        <v>1.0309278350515464E-2</v>
      </c>
      <c r="AP8" t="s">
        <v>466</v>
      </c>
      <c r="AQ8">
        <v>1</v>
      </c>
      <c r="AR8" s="27">
        <v>0.5</v>
      </c>
      <c r="AS8" s="27">
        <v>1.0309278350515464E-2</v>
      </c>
    </row>
    <row r="9" spans="1:45" x14ac:dyDescent="0.3">
      <c r="C9" t="s">
        <v>320</v>
      </c>
      <c r="D9" t="s">
        <v>466</v>
      </c>
      <c r="E9" s="5">
        <v>1</v>
      </c>
      <c r="G9" t="s">
        <v>751</v>
      </c>
      <c r="H9">
        <v>1</v>
      </c>
      <c r="I9" s="27">
        <v>1.0309278350515464E-2</v>
      </c>
      <c r="K9" t="s">
        <v>761</v>
      </c>
      <c r="M9">
        <v>36</v>
      </c>
      <c r="N9" s="27">
        <v>0.37113402061855671</v>
      </c>
      <c r="O9" s="27">
        <v>0.37113402061855671</v>
      </c>
      <c r="P9" s="27"/>
      <c r="Q9" t="s">
        <v>723</v>
      </c>
      <c r="R9" t="s">
        <v>752</v>
      </c>
      <c r="S9">
        <v>1</v>
      </c>
      <c r="T9" s="27">
        <v>4.1666666666666664E-2</v>
      </c>
      <c r="U9" s="27">
        <v>1.0309278350515464E-2</v>
      </c>
      <c r="W9" t="s">
        <v>718</v>
      </c>
      <c r="X9" t="s">
        <v>752</v>
      </c>
      <c r="Y9">
        <v>9</v>
      </c>
      <c r="Z9" s="27">
        <v>0.23076923076923078</v>
      </c>
      <c r="AA9" s="27">
        <v>9.2783505154639179E-2</v>
      </c>
      <c r="AC9" t="s">
        <v>715</v>
      </c>
      <c r="AD9" t="s">
        <v>752</v>
      </c>
      <c r="AE9">
        <v>40</v>
      </c>
      <c r="AF9" s="27">
        <v>1</v>
      </c>
      <c r="AG9" s="27">
        <v>0.41237113402061853</v>
      </c>
      <c r="AI9" t="s">
        <v>679</v>
      </c>
      <c r="AJ9" t="s">
        <v>466</v>
      </c>
      <c r="AK9">
        <v>11</v>
      </c>
      <c r="AL9" s="27">
        <v>1</v>
      </c>
      <c r="AM9" s="27">
        <v>0.1134020618556701</v>
      </c>
      <c r="AO9" t="s">
        <v>758</v>
      </c>
      <c r="AQ9">
        <v>2</v>
      </c>
      <c r="AR9" s="27">
        <v>2.0618556701030927E-2</v>
      </c>
      <c r="AS9" s="27">
        <v>2.0618556701030927E-2</v>
      </c>
    </row>
    <row r="10" spans="1:45" x14ac:dyDescent="0.3">
      <c r="C10" t="s">
        <v>270</v>
      </c>
      <c r="D10" t="s">
        <v>466</v>
      </c>
      <c r="E10" s="5">
        <v>1</v>
      </c>
      <c r="G10" t="s">
        <v>760</v>
      </c>
      <c r="H10">
        <v>97</v>
      </c>
      <c r="I10" s="27">
        <v>1</v>
      </c>
      <c r="K10" t="s">
        <v>675</v>
      </c>
      <c r="L10" t="s">
        <v>752</v>
      </c>
      <c r="M10">
        <v>2</v>
      </c>
      <c r="N10" s="27">
        <v>9.5238095238095233E-2</v>
      </c>
      <c r="O10" s="27">
        <v>2.0618556701030927E-2</v>
      </c>
      <c r="P10" s="27"/>
      <c r="R10" t="s">
        <v>466</v>
      </c>
      <c r="S10">
        <v>23</v>
      </c>
      <c r="T10" s="27">
        <v>0.95833333333333337</v>
      </c>
      <c r="U10" s="27">
        <v>0.23711340206185566</v>
      </c>
      <c r="X10" t="s">
        <v>466</v>
      </c>
      <c r="Y10">
        <v>29</v>
      </c>
      <c r="Z10" s="27">
        <v>0.74358974358974361</v>
      </c>
      <c r="AA10" s="27">
        <v>0.29896907216494845</v>
      </c>
      <c r="AC10" t="s">
        <v>757</v>
      </c>
      <c r="AE10">
        <v>40</v>
      </c>
      <c r="AF10" s="27">
        <v>0.41237113402061853</v>
      </c>
      <c r="AG10" s="27">
        <v>0.41237113402061853</v>
      </c>
      <c r="AI10" t="s">
        <v>762</v>
      </c>
      <c r="AK10">
        <v>11</v>
      </c>
      <c r="AL10" s="27">
        <v>0.1134020618556701</v>
      </c>
      <c r="AM10" s="27">
        <v>0.1134020618556701</v>
      </c>
      <c r="AO10" t="s">
        <v>690</v>
      </c>
      <c r="AP10" t="s">
        <v>752</v>
      </c>
      <c r="AQ10">
        <v>2</v>
      </c>
      <c r="AR10" s="27">
        <v>0.66666666666666663</v>
      </c>
      <c r="AS10" s="27">
        <v>2.0618556701030927E-2</v>
      </c>
    </row>
    <row r="11" spans="1:45" x14ac:dyDescent="0.3">
      <c r="C11" t="s">
        <v>302</v>
      </c>
      <c r="D11" t="s">
        <v>752</v>
      </c>
      <c r="E11" s="5">
        <v>0</v>
      </c>
      <c r="L11" t="s">
        <v>466</v>
      </c>
      <c r="M11">
        <v>18</v>
      </c>
      <c r="N11" s="27">
        <v>0.8571428571428571</v>
      </c>
      <c r="O11" s="27">
        <v>0.18556701030927836</v>
      </c>
      <c r="P11" s="27"/>
      <c r="Q11" t="s">
        <v>765</v>
      </c>
      <c r="S11">
        <v>24</v>
      </c>
      <c r="T11" s="27">
        <v>0.24742268041237114</v>
      </c>
      <c r="U11" s="27">
        <v>0.24742268041237114</v>
      </c>
      <c r="X11" t="s">
        <v>751</v>
      </c>
      <c r="Y11">
        <v>1</v>
      </c>
      <c r="Z11" s="27">
        <v>2.564102564102564E-2</v>
      </c>
      <c r="AA11" s="27">
        <v>1.0309278350515464E-2</v>
      </c>
      <c r="AC11" t="s">
        <v>677</v>
      </c>
      <c r="AD11" t="s">
        <v>752</v>
      </c>
      <c r="AE11">
        <v>10</v>
      </c>
      <c r="AF11" s="27">
        <v>0.18867924528301888</v>
      </c>
      <c r="AG11" s="27">
        <v>0.10309278350515463</v>
      </c>
      <c r="AI11" t="s">
        <v>685</v>
      </c>
      <c r="AJ11" t="s">
        <v>752</v>
      </c>
      <c r="AK11">
        <v>13</v>
      </c>
      <c r="AL11" s="27">
        <v>0.30952380952380953</v>
      </c>
      <c r="AM11" s="27">
        <v>0.13402061855670103</v>
      </c>
      <c r="AP11" t="s">
        <v>466</v>
      </c>
      <c r="AQ11">
        <v>1</v>
      </c>
      <c r="AR11" s="27">
        <v>0.33333333333333331</v>
      </c>
      <c r="AS11" s="27">
        <v>1.0309278350515464E-2</v>
      </c>
    </row>
    <row r="12" spans="1:45" x14ac:dyDescent="0.3">
      <c r="C12" t="s">
        <v>231</v>
      </c>
      <c r="D12" t="s">
        <v>466</v>
      </c>
      <c r="E12" s="5">
        <v>1</v>
      </c>
      <c r="G12" s="13"/>
      <c r="L12" t="s">
        <v>751</v>
      </c>
      <c r="M12">
        <v>1</v>
      </c>
      <c r="N12" s="27">
        <v>4.7619047619047616E-2</v>
      </c>
      <c r="O12" s="27">
        <v>1.0309278350515464E-2</v>
      </c>
      <c r="P12" s="27"/>
      <c r="Q12" t="s">
        <v>725</v>
      </c>
      <c r="R12" t="s">
        <v>466</v>
      </c>
      <c r="S12">
        <v>3</v>
      </c>
      <c r="T12" s="27">
        <v>1</v>
      </c>
      <c r="U12" s="27">
        <v>3.0927835051546393E-2</v>
      </c>
      <c r="W12" t="s">
        <v>769</v>
      </c>
      <c r="Y12">
        <v>39</v>
      </c>
      <c r="Z12" s="27">
        <v>0.40206185567010311</v>
      </c>
      <c r="AA12" s="27">
        <v>0.40206185567010311</v>
      </c>
      <c r="AD12" t="s">
        <v>466</v>
      </c>
      <c r="AE12">
        <v>42</v>
      </c>
      <c r="AF12" s="27">
        <v>0.79245283018867929</v>
      </c>
      <c r="AG12" s="27">
        <v>0.4329896907216495</v>
      </c>
      <c r="AJ12" t="s">
        <v>466</v>
      </c>
      <c r="AK12">
        <v>28</v>
      </c>
      <c r="AL12" s="27">
        <v>0.66666666666666663</v>
      </c>
      <c r="AM12" s="27">
        <v>0.28865979381443296</v>
      </c>
      <c r="AO12" t="s">
        <v>766</v>
      </c>
      <c r="AQ12">
        <v>3</v>
      </c>
      <c r="AR12" s="27">
        <v>3.0927835051546393E-2</v>
      </c>
      <c r="AS12" s="27">
        <v>3.0927835051546393E-2</v>
      </c>
    </row>
    <row r="13" spans="1:45" x14ac:dyDescent="0.3">
      <c r="C13" t="s">
        <v>342</v>
      </c>
      <c r="D13" t="s">
        <v>752</v>
      </c>
      <c r="E13" s="5">
        <v>0</v>
      </c>
      <c r="G13" s="36"/>
      <c r="K13" t="s">
        <v>772</v>
      </c>
      <c r="M13">
        <v>21</v>
      </c>
      <c r="N13" s="27">
        <v>0.21649484536082475</v>
      </c>
      <c r="O13" s="27">
        <v>0.21649484536082475</v>
      </c>
      <c r="P13" s="27"/>
      <c r="Q13" t="s">
        <v>775</v>
      </c>
      <c r="S13">
        <v>3</v>
      </c>
      <c r="T13" s="27">
        <v>3.0927835051546393E-2</v>
      </c>
      <c r="U13" s="27">
        <v>3.0927835051546393E-2</v>
      </c>
      <c r="W13" t="s">
        <v>720</v>
      </c>
      <c r="X13" t="s">
        <v>752</v>
      </c>
      <c r="Y13">
        <v>5</v>
      </c>
      <c r="Z13" s="27">
        <v>0.7142857142857143</v>
      </c>
      <c r="AA13" s="27">
        <v>5.1546391752577317E-2</v>
      </c>
      <c r="AD13" t="s">
        <v>751</v>
      </c>
      <c r="AE13">
        <v>1</v>
      </c>
      <c r="AF13" s="27">
        <v>1.8867924528301886E-2</v>
      </c>
      <c r="AG13" s="27">
        <v>1.0309278350515464E-2</v>
      </c>
      <c r="AJ13" t="s">
        <v>751</v>
      </c>
      <c r="AK13">
        <v>1</v>
      </c>
      <c r="AL13" s="27">
        <v>2.3809523809523808E-2</v>
      </c>
      <c r="AM13" s="27">
        <v>1.0309278350515464E-2</v>
      </c>
      <c r="AO13" t="s">
        <v>689</v>
      </c>
      <c r="AP13" t="s">
        <v>752</v>
      </c>
      <c r="AQ13">
        <v>1</v>
      </c>
      <c r="AR13" s="27">
        <v>0.2</v>
      </c>
      <c r="AS13" s="27">
        <v>1.0309278350515464E-2</v>
      </c>
    </row>
    <row r="14" spans="1:45" x14ac:dyDescent="0.3">
      <c r="C14" t="s">
        <v>425</v>
      </c>
      <c r="D14" t="s">
        <v>752</v>
      </c>
      <c r="E14" s="5">
        <v>0</v>
      </c>
      <c r="G14" s="36"/>
      <c r="K14" t="s">
        <v>715</v>
      </c>
      <c r="L14" t="s">
        <v>752</v>
      </c>
      <c r="M14">
        <v>40</v>
      </c>
      <c r="N14" s="27">
        <v>1</v>
      </c>
      <c r="O14" s="27">
        <v>0.41237113402061853</v>
      </c>
      <c r="P14" s="27"/>
      <c r="Q14" t="s">
        <v>724</v>
      </c>
      <c r="R14" t="s">
        <v>752</v>
      </c>
      <c r="S14">
        <v>8</v>
      </c>
      <c r="T14" s="27">
        <v>0.33333333333333331</v>
      </c>
      <c r="U14" s="27">
        <v>8.247422680412371E-2</v>
      </c>
      <c r="X14" t="s">
        <v>466</v>
      </c>
      <c r="Y14">
        <v>2</v>
      </c>
      <c r="Z14" s="27">
        <v>0.2857142857142857</v>
      </c>
      <c r="AA14" s="27">
        <v>2.0618556701030927E-2</v>
      </c>
      <c r="AC14" t="s">
        <v>776</v>
      </c>
      <c r="AE14">
        <v>53</v>
      </c>
      <c r="AF14" s="27">
        <v>0.54639175257731953</v>
      </c>
      <c r="AG14" s="27">
        <v>0.54639175257731953</v>
      </c>
      <c r="AI14" t="s">
        <v>773</v>
      </c>
      <c r="AK14">
        <v>42</v>
      </c>
      <c r="AL14" s="27">
        <v>0.4329896907216495</v>
      </c>
      <c r="AM14" s="27">
        <v>0.4329896907216495</v>
      </c>
      <c r="AP14" t="s">
        <v>466</v>
      </c>
      <c r="AQ14">
        <v>4</v>
      </c>
      <c r="AR14" s="27">
        <v>0.8</v>
      </c>
      <c r="AS14" s="27">
        <v>4.1237113402061855E-2</v>
      </c>
    </row>
    <row r="15" spans="1:45" x14ac:dyDescent="0.3">
      <c r="C15" t="s">
        <v>420</v>
      </c>
      <c r="D15" t="s">
        <v>752</v>
      </c>
      <c r="E15" s="5">
        <v>0</v>
      </c>
      <c r="G15" s="36"/>
      <c r="K15" t="s">
        <v>757</v>
      </c>
      <c r="M15">
        <v>40</v>
      </c>
      <c r="N15" s="27">
        <v>0.41237113402061853</v>
      </c>
      <c r="O15" s="27">
        <v>0.41237113402061853</v>
      </c>
      <c r="P15" s="27"/>
      <c r="R15" t="s">
        <v>466</v>
      </c>
      <c r="S15">
        <v>15</v>
      </c>
      <c r="T15" s="27">
        <v>0.625</v>
      </c>
      <c r="U15" s="27">
        <v>0.15463917525773196</v>
      </c>
      <c r="W15" t="s">
        <v>781</v>
      </c>
      <c r="Y15">
        <v>7</v>
      </c>
      <c r="Z15" s="27">
        <v>7.2164948453608241E-2</v>
      </c>
      <c r="AA15" s="27">
        <v>7.2164948453608241E-2</v>
      </c>
      <c r="AC15" t="s">
        <v>697</v>
      </c>
      <c r="AD15" t="s">
        <v>752</v>
      </c>
      <c r="AE15">
        <v>3</v>
      </c>
      <c r="AF15" s="27">
        <v>1</v>
      </c>
      <c r="AG15" s="27">
        <v>3.0927835051546393E-2</v>
      </c>
      <c r="AI15" t="s">
        <v>696</v>
      </c>
      <c r="AJ15" t="s">
        <v>466</v>
      </c>
      <c r="AK15">
        <v>2</v>
      </c>
      <c r="AL15" s="27">
        <v>1</v>
      </c>
      <c r="AM15" s="27">
        <v>2.0618556701030927E-2</v>
      </c>
      <c r="AO15" t="s">
        <v>777</v>
      </c>
      <c r="AQ15">
        <v>5</v>
      </c>
      <c r="AR15" s="27">
        <v>5.1546391752577317E-2</v>
      </c>
      <c r="AS15" s="27">
        <v>5.1546391752577317E-2</v>
      </c>
    </row>
    <row r="16" spans="1:45" x14ac:dyDescent="0.3">
      <c r="C16" t="s">
        <v>264</v>
      </c>
      <c r="D16" t="s">
        <v>752</v>
      </c>
      <c r="E16" s="5">
        <v>0</v>
      </c>
      <c r="G16" s="36"/>
      <c r="K16" t="s">
        <v>760</v>
      </c>
      <c r="M16">
        <v>97</v>
      </c>
      <c r="N16" s="27">
        <v>1</v>
      </c>
      <c r="O16" s="27">
        <v>1</v>
      </c>
      <c r="R16" t="s">
        <v>751</v>
      </c>
      <c r="S16">
        <v>1</v>
      </c>
      <c r="T16" s="27">
        <v>4.1666666666666664E-2</v>
      </c>
      <c r="U16" s="27">
        <v>1.0309278350515464E-2</v>
      </c>
      <c r="W16" t="s">
        <v>716</v>
      </c>
      <c r="X16" t="s">
        <v>466</v>
      </c>
      <c r="Y16">
        <v>11</v>
      </c>
      <c r="Z16" s="27">
        <v>1</v>
      </c>
      <c r="AA16" s="27">
        <v>0.1134020618556701</v>
      </c>
      <c r="AC16" t="s">
        <v>782</v>
      </c>
      <c r="AE16">
        <v>3</v>
      </c>
      <c r="AF16" s="27">
        <v>3.0927835051546393E-2</v>
      </c>
      <c r="AG16" s="27">
        <v>3.0927835051546393E-2</v>
      </c>
      <c r="AI16" t="s">
        <v>779</v>
      </c>
      <c r="AK16">
        <v>2</v>
      </c>
      <c r="AL16" s="27">
        <v>2.0618556701030927E-2</v>
      </c>
      <c r="AM16" s="27">
        <v>2.0618556701030927E-2</v>
      </c>
      <c r="AO16" t="s">
        <v>684</v>
      </c>
      <c r="AP16" t="s">
        <v>752</v>
      </c>
      <c r="AQ16">
        <v>3</v>
      </c>
      <c r="AR16" s="27">
        <v>0.6</v>
      </c>
      <c r="AS16" s="27">
        <v>3.0927835051546393E-2</v>
      </c>
    </row>
    <row r="17" spans="3:45" x14ac:dyDescent="0.3">
      <c r="C17" t="s">
        <v>360</v>
      </c>
      <c r="D17" t="s">
        <v>466</v>
      </c>
      <c r="E17" s="5">
        <v>1</v>
      </c>
      <c r="G17" s="52" t="s">
        <v>178</v>
      </c>
      <c r="Q17" t="s">
        <v>783</v>
      </c>
      <c r="S17">
        <v>24</v>
      </c>
      <c r="T17" s="27">
        <v>0.24742268041237114</v>
      </c>
      <c r="U17" s="27">
        <v>0.24742268041237114</v>
      </c>
      <c r="W17" t="s">
        <v>784</v>
      </c>
      <c r="Y17">
        <v>11</v>
      </c>
      <c r="Z17" s="27">
        <v>0.1134020618556701</v>
      </c>
      <c r="AA17" s="27">
        <v>0.1134020618556701</v>
      </c>
      <c r="AC17" t="s">
        <v>760</v>
      </c>
      <c r="AE17">
        <v>97</v>
      </c>
      <c r="AF17" s="27">
        <v>1</v>
      </c>
      <c r="AG17" s="27">
        <v>1</v>
      </c>
      <c r="AI17" t="s">
        <v>715</v>
      </c>
      <c r="AJ17" t="s">
        <v>752</v>
      </c>
      <c r="AK17">
        <v>40</v>
      </c>
      <c r="AL17" s="27">
        <v>1</v>
      </c>
      <c r="AM17" s="27">
        <v>0.41237113402061853</v>
      </c>
      <c r="AP17" t="s">
        <v>466</v>
      </c>
      <c r="AQ17">
        <v>2</v>
      </c>
      <c r="AR17" s="27">
        <v>0.4</v>
      </c>
      <c r="AS17" s="27">
        <v>2.0618556701030927E-2</v>
      </c>
    </row>
    <row r="18" spans="3:45" x14ac:dyDescent="0.3">
      <c r="C18" t="s">
        <v>206</v>
      </c>
      <c r="D18" t="s">
        <v>752</v>
      </c>
      <c r="E18" s="5">
        <v>0</v>
      </c>
      <c r="G18" s="13" t="s">
        <v>810</v>
      </c>
      <c r="Q18" t="s">
        <v>726</v>
      </c>
      <c r="R18" t="s">
        <v>752</v>
      </c>
      <c r="S18">
        <v>4</v>
      </c>
      <c r="T18" s="27">
        <v>0.8</v>
      </c>
      <c r="U18" s="27">
        <v>4.1237113402061855E-2</v>
      </c>
      <c r="W18" t="s">
        <v>760</v>
      </c>
      <c r="Y18">
        <v>97</v>
      </c>
      <c r="Z18" s="27">
        <v>1</v>
      </c>
      <c r="AA18" s="27">
        <v>1</v>
      </c>
      <c r="AI18" t="s">
        <v>757</v>
      </c>
      <c r="AK18">
        <v>40</v>
      </c>
      <c r="AL18" s="27">
        <v>0.41237113402061853</v>
      </c>
      <c r="AM18" s="27">
        <v>0.41237113402061853</v>
      </c>
      <c r="AO18" t="s">
        <v>785</v>
      </c>
      <c r="AQ18">
        <v>5</v>
      </c>
      <c r="AR18" s="27">
        <v>5.1546391752577317E-2</v>
      </c>
      <c r="AS18" s="27">
        <v>5.1546391752577317E-2</v>
      </c>
    </row>
    <row r="19" spans="3:45" x14ac:dyDescent="0.3">
      <c r="C19" t="s">
        <v>363</v>
      </c>
      <c r="D19" t="s">
        <v>752</v>
      </c>
      <c r="E19" s="5">
        <v>0</v>
      </c>
      <c r="G19" s="36" t="s">
        <v>771</v>
      </c>
      <c r="R19" t="s">
        <v>466</v>
      </c>
      <c r="S19">
        <v>1</v>
      </c>
      <c r="T19" s="27">
        <v>0.2</v>
      </c>
      <c r="U19" s="27">
        <v>1.0309278350515464E-2</v>
      </c>
      <c r="AI19" t="s">
        <v>693</v>
      </c>
      <c r="AJ19" t="s">
        <v>466</v>
      </c>
      <c r="AK19">
        <v>1</v>
      </c>
      <c r="AL19" s="27">
        <v>1</v>
      </c>
      <c r="AM19" s="27">
        <v>1.0309278350515464E-2</v>
      </c>
      <c r="AO19" t="s">
        <v>682</v>
      </c>
      <c r="AP19" t="s">
        <v>752</v>
      </c>
      <c r="AQ19">
        <v>2</v>
      </c>
      <c r="AR19" s="27">
        <v>6.25E-2</v>
      </c>
      <c r="AS19" s="27">
        <v>2.0618556701030927E-2</v>
      </c>
    </row>
    <row r="20" spans="3:45" x14ac:dyDescent="0.3">
      <c r="C20" t="s">
        <v>448</v>
      </c>
      <c r="D20" t="s">
        <v>466</v>
      </c>
      <c r="E20" s="5">
        <v>1</v>
      </c>
      <c r="G20" s="36" t="s">
        <v>774</v>
      </c>
      <c r="Q20" t="s">
        <v>788</v>
      </c>
      <c r="S20">
        <v>5</v>
      </c>
      <c r="T20" s="27">
        <v>5.1546391752577317E-2</v>
      </c>
      <c r="U20" s="27">
        <v>5.1546391752577317E-2</v>
      </c>
      <c r="AI20" t="s">
        <v>786</v>
      </c>
      <c r="AK20">
        <v>1</v>
      </c>
      <c r="AL20" s="27">
        <v>1.0309278350515464E-2</v>
      </c>
      <c r="AM20" s="27">
        <v>1.0309278350515464E-2</v>
      </c>
      <c r="AP20" t="s">
        <v>466</v>
      </c>
      <c r="AQ20">
        <v>30</v>
      </c>
      <c r="AR20" s="27">
        <v>0.9375</v>
      </c>
      <c r="AS20" s="27">
        <v>0.30927835051546393</v>
      </c>
    </row>
    <row r="21" spans="3:45" x14ac:dyDescent="0.3">
      <c r="C21" t="s">
        <v>223</v>
      </c>
      <c r="D21" t="s">
        <v>752</v>
      </c>
      <c r="E21" s="5">
        <v>0</v>
      </c>
      <c r="G21" s="36" t="s">
        <v>778</v>
      </c>
      <c r="Q21" t="s">
        <v>727</v>
      </c>
      <c r="R21" t="s">
        <v>752</v>
      </c>
      <c r="S21">
        <v>1</v>
      </c>
      <c r="T21" s="27">
        <v>1</v>
      </c>
      <c r="U21" s="27">
        <v>1.0309278350515464E-2</v>
      </c>
      <c r="AI21" t="s">
        <v>760</v>
      </c>
      <c r="AK21">
        <v>97</v>
      </c>
      <c r="AL21" s="27">
        <v>1</v>
      </c>
      <c r="AM21" s="27">
        <v>1</v>
      </c>
      <c r="AO21" t="s">
        <v>787</v>
      </c>
      <c r="AQ21">
        <v>32</v>
      </c>
      <c r="AR21" s="27">
        <v>0.32989690721649484</v>
      </c>
      <c r="AS21" s="27">
        <v>0.32989690721649484</v>
      </c>
    </row>
    <row r="22" spans="3:45" x14ac:dyDescent="0.3">
      <c r="C22" t="s">
        <v>281</v>
      </c>
      <c r="D22" t="s">
        <v>466</v>
      </c>
      <c r="E22" s="5">
        <v>1</v>
      </c>
      <c r="G22" s="36" t="s">
        <v>780</v>
      </c>
      <c r="Q22" t="s">
        <v>791</v>
      </c>
      <c r="S22">
        <v>1</v>
      </c>
      <c r="T22" s="27">
        <v>1.0309278350515464E-2</v>
      </c>
      <c r="U22" s="27">
        <v>1.0309278350515464E-2</v>
      </c>
      <c r="AO22" t="s">
        <v>710</v>
      </c>
      <c r="AP22" t="s">
        <v>752</v>
      </c>
      <c r="AQ22">
        <v>1</v>
      </c>
      <c r="AR22" s="27">
        <v>1</v>
      </c>
      <c r="AS22" s="27">
        <v>1.0309278350515464E-2</v>
      </c>
    </row>
    <row r="23" spans="3:45" x14ac:dyDescent="0.3">
      <c r="C23" t="s">
        <v>209</v>
      </c>
      <c r="D23" t="s">
        <v>752</v>
      </c>
      <c r="E23" s="5">
        <v>0</v>
      </c>
      <c r="Q23" t="s">
        <v>760</v>
      </c>
      <c r="S23">
        <v>97</v>
      </c>
      <c r="T23" s="27">
        <v>1</v>
      </c>
      <c r="U23" s="27">
        <v>1</v>
      </c>
      <c r="AO23" t="s">
        <v>789</v>
      </c>
      <c r="AQ23">
        <v>1</v>
      </c>
      <c r="AR23" s="27">
        <v>1.0309278350515464E-2</v>
      </c>
      <c r="AS23" s="27">
        <v>1.0309278350515464E-2</v>
      </c>
    </row>
    <row r="24" spans="3:45" x14ac:dyDescent="0.3">
      <c r="C24" t="s">
        <v>261</v>
      </c>
      <c r="D24" t="s">
        <v>751</v>
      </c>
      <c r="E24" s="5">
        <v>0.4</v>
      </c>
      <c r="G24" t="s">
        <v>811</v>
      </c>
      <c r="AO24" t="s">
        <v>715</v>
      </c>
      <c r="AP24" t="s">
        <v>752</v>
      </c>
      <c r="AQ24">
        <v>40</v>
      </c>
      <c r="AR24" s="27">
        <v>1</v>
      </c>
      <c r="AS24" s="27">
        <v>0.41237113402061853</v>
      </c>
    </row>
    <row r="25" spans="3:45" x14ac:dyDescent="0.3">
      <c r="C25" t="s">
        <v>327</v>
      </c>
      <c r="D25" t="s">
        <v>752</v>
      </c>
      <c r="E25" s="5">
        <v>0</v>
      </c>
      <c r="G25" t="s">
        <v>812</v>
      </c>
      <c r="AO25" t="s">
        <v>757</v>
      </c>
      <c r="AQ25">
        <v>40</v>
      </c>
      <c r="AR25" s="27">
        <v>0.41237113402061853</v>
      </c>
      <c r="AS25" s="27">
        <v>0.41237113402061853</v>
      </c>
    </row>
    <row r="26" spans="3:45" x14ac:dyDescent="0.3">
      <c r="C26" t="s">
        <v>299</v>
      </c>
      <c r="D26" t="s">
        <v>752</v>
      </c>
      <c r="E26" s="5">
        <v>0</v>
      </c>
      <c r="G26" t="s">
        <v>813</v>
      </c>
      <c r="AO26" t="s">
        <v>678</v>
      </c>
      <c r="AP26" t="s">
        <v>752</v>
      </c>
      <c r="AQ26">
        <v>4</v>
      </c>
      <c r="AR26" s="27">
        <v>0.44444444444444442</v>
      </c>
      <c r="AS26" s="27">
        <v>4.1237113402061855E-2</v>
      </c>
    </row>
    <row r="27" spans="3:45" x14ac:dyDescent="0.3">
      <c r="C27" t="s">
        <v>439</v>
      </c>
      <c r="D27" t="s">
        <v>466</v>
      </c>
      <c r="E27" s="5">
        <v>1</v>
      </c>
      <c r="G27" s="13" t="s">
        <v>814</v>
      </c>
      <c r="AP27" t="s">
        <v>466</v>
      </c>
      <c r="AQ27">
        <v>4</v>
      </c>
      <c r="AR27" s="27">
        <v>0.44444444444444442</v>
      </c>
      <c r="AS27" s="27">
        <v>4.1237113402061855E-2</v>
      </c>
    </row>
    <row r="28" spans="3:45" x14ac:dyDescent="0.3">
      <c r="C28" t="s">
        <v>245</v>
      </c>
      <c r="D28" t="s">
        <v>466</v>
      </c>
      <c r="E28" s="5">
        <v>1</v>
      </c>
      <c r="AP28" t="s">
        <v>751</v>
      </c>
      <c r="AQ28">
        <v>1</v>
      </c>
      <c r="AR28" s="27">
        <v>0.1111111111111111</v>
      </c>
      <c r="AS28" s="27">
        <v>1.0309278350515464E-2</v>
      </c>
    </row>
    <row r="29" spans="3:45" x14ac:dyDescent="0.3">
      <c r="C29" t="s">
        <v>252</v>
      </c>
      <c r="D29" t="s">
        <v>752</v>
      </c>
      <c r="E29" s="5">
        <v>0</v>
      </c>
      <c r="AO29" t="s">
        <v>793</v>
      </c>
      <c r="AQ29">
        <v>9</v>
      </c>
      <c r="AR29" s="27">
        <v>9.2783505154639179E-2</v>
      </c>
      <c r="AS29" s="27">
        <v>9.2783505154639179E-2</v>
      </c>
    </row>
    <row r="30" spans="3:45" x14ac:dyDescent="0.3">
      <c r="C30" t="s">
        <v>430</v>
      </c>
      <c r="D30" t="s">
        <v>752</v>
      </c>
      <c r="E30" s="5">
        <v>0</v>
      </c>
      <c r="AO30" t="s">
        <v>760</v>
      </c>
      <c r="AQ30">
        <v>97</v>
      </c>
      <c r="AR30" s="27">
        <v>1</v>
      </c>
      <c r="AS30" s="27">
        <v>1</v>
      </c>
    </row>
    <row r="31" spans="3:45" x14ac:dyDescent="0.3">
      <c r="C31" t="s">
        <v>197</v>
      </c>
      <c r="D31" t="s">
        <v>752</v>
      </c>
      <c r="E31" s="5">
        <v>0</v>
      </c>
    </row>
    <row r="32" spans="3:45" x14ac:dyDescent="0.3">
      <c r="C32" t="s">
        <v>203</v>
      </c>
      <c r="D32" t="s">
        <v>752</v>
      </c>
      <c r="E32" s="5">
        <v>0</v>
      </c>
    </row>
    <row r="33" spans="3:5" x14ac:dyDescent="0.3">
      <c r="C33" t="s">
        <v>278</v>
      </c>
      <c r="D33" t="s">
        <v>466</v>
      </c>
      <c r="E33" s="5">
        <v>1</v>
      </c>
    </row>
    <row r="34" spans="3:5" x14ac:dyDescent="0.3">
      <c r="C34" t="s">
        <v>379</v>
      </c>
      <c r="D34" t="s">
        <v>752</v>
      </c>
      <c r="E34" s="5">
        <v>0</v>
      </c>
    </row>
    <row r="35" spans="3:5" x14ac:dyDescent="0.3">
      <c r="C35" t="s">
        <v>376</v>
      </c>
      <c r="D35" t="s">
        <v>466</v>
      </c>
      <c r="E35" s="5">
        <v>1</v>
      </c>
    </row>
    <row r="36" spans="3:5" x14ac:dyDescent="0.3">
      <c r="C36" t="s">
        <v>469</v>
      </c>
      <c r="D36" t="s">
        <v>752</v>
      </c>
      <c r="E36" s="5">
        <v>0</v>
      </c>
    </row>
    <row r="37" spans="3:5" x14ac:dyDescent="0.3">
      <c r="C37" t="s">
        <v>330</v>
      </c>
      <c r="D37" t="s">
        <v>466</v>
      </c>
      <c r="E37" s="5">
        <v>1</v>
      </c>
    </row>
    <row r="38" spans="3:5" x14ac:dyDescent="0.3">
      <c r="C38" t="s">
        <v>445</v>
      </c>
      <c r="D38" t="s">
        <v>752</v>
      </c>
      <c r="E38" s="5">
        <v>0</v>
      </c>
    </row>
    <row r="39" spans="3:5" x14ac:dyDescent="0.3">
      <c r="C39" t="s">
        <v>234</v>
      </c>
      <c r="D39" t="s">
        <v>466</v>
      </c>
      <c r="E39" s="5">
        <v>1</v>
      </c>
    </row>
    <row r="40" spans="3:5" x14ac:dyDescent="0.3">
      <c r="C40" t="s">
        <v>314</v>
      </c>
      <c r="D40" t="s">
        <v>466</v>
      </c>
      <c r="E40" s="5">
        <v>1</v>
      </c>
    </row>
    <row r="41" spans="3:5" x14ac:dyDescent="0.3">
      <c r="C41" t="s">
        <v>290</v>
      </c>
      <c r="D41" t="s">
        <v>466</v>
      </c>
      <c r="E41" s="5">
        <v>1</v>
      </c>
    </row>
    <row r="42" spans="3:5" x14ac:dyDescent="0.3">
      <c r="C42" t="s">
        <v>395</v>
      </c>
      <c r="D42" t="s">
        <v>752</v>
      </c>
      <c r="E42" s="5">
        <v>0</v>
      </c>
    </row>
    <row r="43" spans="3:5" x14ac:dyDescent="0.3">
      <c r="C43" t="s">
        <v>293</v>
      </c>
      <c r="D43" t="s">
        <v>466</v>
      </c>
      <c r="E43" s="5">
        <v>1</v>
      </c>
    </row>
    <row r="44" spans="3:5" x14ac:dyDescent="0.3">
      <c r="C44" t="s">
        <v>287</v>
      </c>
      <c r="D44" t="s">
        <v>466</v>
      </c>
      <c r="E44" s="5">
        <v>1</v>
      </c>
    </row>
    <row r="45" spans="3:5" x14ac:dyDescent="0.3">
      <c r="C45" t="s">
        <v>296</v>
      </c>
      <c r="D45" t="s">
        <v>466</v>
      </c>
      <c r="E45" s="5">
        <v>1</v>
      </c>
    </row>
    <row r="46" spans="3:5" x14ac:dyDescent="0.3">
      <c r="C46" t="s">
        <v>345</v>
      </c>
      <c r="D46" t="s">
        <v>466</v>
      </c>
      <c r="E46" s="5">
        <v>1</v>
      </c>
    </row>
    <row r="47" spans="3:5" x14ac:dyDescent="0.3">
      <c r="C47" t="s">
        <v>305</v>
      </c>
      <c r="D47" t="s">
        <v>752</v>
      </c>
      <c r="E47" s="5">
        <v>0</v>
      </c>
    </row>
    <row r="48" spans="3:5" x14ac:dyDescent="0.3">
      <c r="C48" t="s">
        <v>404</v>
      </c>
      <c r="D48" t="s">
        <v>466</v>
      </c>
      <c r="E48" s="5">
        <v>1</v>
      </c>
    </row>
    <row r="49" spans="3:5" x14ac:dyDescent="0.3">
      <c r="C49" t="s">
        <v>442</v>
      </c>
      <c r="D49" t="s">
        <v>466</v>
      </c>
      <c r="E49" s="5">
        <v>1</v>
      </c>
    </row>
    <row r="50" spans="3:5" x14ac:dyDescent="0.3">
      <c r="C50" t="s">
        <v>258</v>
      </c>
      <c r="D50" t="s">
        <v>752</v>
      </c>
      <c r="E50" s="5">
        <v>0</v>
      </c>
    </row>
    <row r="51" spans="3:5" x14ac:dyDescent="0.3">
      <c r="C51" t="s">
        <v>391</v>
      </c>
      <c r="D51" t="s">
        <v>466</v>
      </c>
      <c r="E51" s="5">
        <v>1</v>
      </c>
    </row>
    <row r="52" spans="3:5" x14ac:dyDescent="0.3">
      <c r="D52" t="s">
        <v>752</v>
      </c>
      <c r="E52" s="5">
        <v>0</v>
      </c>
    </row>
    <row r="53" spans="3:5" x14ac:dyDescent="0.3">
      <c r="C53" t="s">
        <v>401</v>
      </c>
      <c r="D53" t="s">
        <v>752</v>
      </c>
      <c r="E53" s="5">
        <v>0</v>
      </c>
    </row>
    <row r="54" spans="3:5" x14ac:dyDescent="0.3">
      <c r="C54" t="s">
        <v>284</v>
      </c>
      <c r="D54" t="s">
        <v>466</v>
      </c>
      <c r="E54" s="5">
        <v>1</v>
      </c>
    </row>
    <row r="55" spans="3:5" x14ac:dyDescent="0.3">
      <c r="C55" t="s">
        <v>354</v>
      </c>
      <c r="D55" t="s">
        <v>466</v>
      </c>
      <c r="E55" s="5">
        <v>1</v>
      </c>
    </row>
    <row r="56" spans="3:5" x14ac:dyDescent="0.3">
      <c r="C56" t="s">
        <v>351</v>
      </c>
      <c r="D56" t="s">
        <v>466</v>
      </c>
      <c r="E56" s="5">
        <v>1</v>
      </c>
    </row>
    <row r="57" spans="3:5" x14ac:dyDescent="0.3">
      <c r="C57" t="s">
        <v>413</v>
      </c>
      <c r="D57" t="s">
        <v>466</v>
      </c>
      <c r="E57" s="5">
        <v>1</v>
      </c>
    </row>
    <row r="58" spans="3:5" x14ac:dyDescent="0.3">
      <c r="C58" t="s">
        <v>311</v>
      </c>
      <c r="D58" t="s">
        <v>752</v>
      </c>
      <c r="E58" s="5">
        <v>0</v>
      </c>
    </row>
    <row r="59" spans="3:5" x14ac:dyDescent="0.3">
      <c r="C59" t="s">
        <v>348</v>
      </c>
      <c r="D59" t="s">
        <v>466</v>
      </c>
      <c r="E59" s="5">
        <v>1</v>
      </c>
    </row>
    <row r="60" spans="3:5" x14ac:dyDescent="0.3">
      <c r="C60" t="s">
        <v>366</v>
      </c>
      <c r="D60" t="s">
        <v>752</v>
      </c>
      <c r="E60" s="5">
        <v>0</v>
      </c>
    </row>
    <row r="61" spans="3:5" x14ac:dyDescent="0.3">
      <c r="C61" t="s">
        <v>237</v>
      </c>
      <c r="D61" t="s">
        <v>466</v>
      </c>
      <c r="E61" s="5">
        <v>1</v>
      </c>
    </row>
    <row r="62" spans="3:5" x14ac:dyDescent="0.3">
      <c r="C62" t="s">
        <v>322</v>
      </c>
      <c r="D62" t="s">
        <v>466</v>
      </c>
      <c r="E62" s="5">
        <v>1</v>
      </c>
    </row>
    <row r="63" spans="3:5" x14ac:dyDescent="0.3">
      <c r="C63" t="s">
        <v>428</v>
      </c>
      <c r="D63" t="s">
        <v>752</v>
      </c>
      <c r="E63" s="5">
        <v>0</v>
      </c>
    </row>
    <row r="64" spans="3:5" x14ac:dyDescent="0.3">
      <c r="C64" t="s">
        <v>333</v>
      </c>
      <c r="D64" t="s">
        <v>752</v>
      </c>
      <c r="E64" s="5">
        <v>0</v>
      </c>
    </row>
    <row r="65" spans="3:5" x14ac:dyDescent="0.3">
      <c r="C65" t="s">
        <v>225</v>
      </c>
      <c r="D65" t="s">
        <v>752</v>
      </c>
      <c r="E65" s="5">
        <v>0</v>
      </c>
    </row>
    <row r="66" spans="3:5" x14ac:dyDescent="0.3">
      <c r="C66" t="s">
        <v>436</v>
      </c>
      <c r="D66" t="s">
        <v>752</v>
      </c>
      <c r="E66" s="5">
        <v>0</v>
      </c>
    </row>
    <row r="67" spans="3:5" x14ac:dyDescent="0.3">
      <c r="C67" t="s">
        <v>240</v>
      </c>
      <c r="D67" t="s">
        <v>752</v>
      </c>
      <c r="E67" s="5">
        <v>0</v>
      </c>
    </row>
    <row r="68" spans="3:5" x14ac:dyDescent="0.3">
      <c r="C68" t="s">
        <v>176</v>
      </c>
      <c r="D68" t="s">
        <v>752</v>
      </c>
      <c r="E68" s="5">
        <v>0</v>
      </c>
    </row>
    <row r="69" spans="3:5" x14ac:dyDescent="0.3">
      <c r="C69" t="s">
        <v>214</v>
      </c>
      <c r="D69" t="s">
        <v>752</v>
      </c>
      <c r="E69" s="5">
        <v>0</v>
      </c>
    </row>
    <row r="70" spans="3:5" x14ac:dyDescent="0.3">
      <c r="C70" t="s">
        <v>368</v>
      </c>
      <c r="D70" t="s">
        <v>466</v>
      </c>
      <c r="E70" s="5">
        <v>1</v>
      </c>
    </row>
    <row r="71" spans="3:5" x14ac:dyDescent="0.3">
      <c r="C71" t="s">
        <v>248</v>
      </c>
      <c r="D71" t="s">
        <v>466</v>
      </c>
      <c r="E71" s="5">
        <v>1</v>
      </c>
    </row>
    <row r="72" spans="3:5" x14ac:dyDescent="0.3">
      <c r="C72" t="s">
        <v>433</v>
      </c>
      <c r="D72" t="s">
        <v>752</v>
      </c>
      <c r="E72" s="5">
        <v>0</v>
      </c>
    </row>
    <row r="73" spans="3:5" x14ac:dyDescent="0.3">
      <c r="C73" t="s">
        <v>410</v>
      </c>
      <c r="D73" t="s">
        <v>752</v>
      </c>
      <c r="E73" s="5">
        <v>0</v>
      </c>
    </row>
    <row r="74" spans="3:5" x14ac:dyDescent="0.3">
      <c r="C74" t="s">
        <v>398</v>
      </c>
      <c r="D74" t="s">
        <v>752</v>
      </c>
      <c r="E74" s="5">
        <v>0</v>
      </c>
    </row>
    <row r="75" spans="3:5" x14ac:dyDescent="0.3">
      <c r="C75" t="s">
        <v>194</v>
      </c>
      <c r="D75" t="s">
        <v>752</v>
      </c>
      <c r="E75" s="5">
        <v>0</v>
      </c>
    </row>
    <row r="76" spans="3:5" x14ac:dyDescent="0.3">
      <c r="C76" t="s">
        <v>317</v>
      </c>
      <c r="D76" t="s">
        <v>466</v>
      </c>
      <c r="E76" s="5">
        <v>1</v>
      </c>
    </row>
    <row r="77" spans="3:5" x14ac:dyDescent="0.3">
      <c r="C77" t="s">
        <v>308</v>
      </c>
      <c r="D77" t="s">
        <v>752</v>
      </c>
      <c r="E77" s="5">
        <v>0</v>
      </c>
    </row>
    <row r="78" spans="3:5" x14ac:dyDescent="0.3">
      <c r="C78" t="s">
        <v>187</v>
      </c>
      <c r="D78" t="s">
        <v>466</v>
      </c>
      <c r="E78" s="5">
        <v>1</v>
      </c>
    </row>
    <row r="79" spans="3:5" x14ac:dyDescent="0.3">
      <c r="C79" t="s">
        <v>180</v>
      </c>
      <c r="D79" t="s">
        <v>466</v>
      </c>
      <c r="E79" s="5">
        <v>1</v>
      </c>
    </row>
    <row r="80" spans="3:5" x14ac:dyDescent="0.3">
      <c r="C80" t="s">
        <v>211</v>
      </c>
      <c r="D80" t="s">
        <v>752</v>
      </c>
      <c r="E80" s="5">
        <v>0</v>
      </c>
    </row>
    <row r="81" spans="3:5" x14ac:dyDescent="0.3">
      <c r="C81" t="s">
        <v>273</v>
      </c>
      <c r="D81" t="s">
        <v>752</v>
      </c>
      <c r="E81" s="5">
        <v>0</v>
      </c>
    </row>
    <row r="82" spans="3:5" x14ac:dyDescent="0.3">
      <c r="C82" t="s">
        <v>336</v>
      </c>
      <c r="D82" t="s">
        <v>752</v>
      </c>
      <c r="E82" s="5">
        <v>0</v>
      </c>
    </row>
    <row r="83" spans="3:5" x14ac:dyDescent="0.3">
      <c r="C83" t="s">
        <v>339</v>
      </c>
      <c r="D83" t="s">
        <v>466</v>
      </c>
      <c r="E83" s="5">
        <v>1</v>
      </c>
    </row>
    <row r="84" spans="3:5" x14ac:dyDescent="0.3">
      <c r="C84" t="s">
        <v>451</v>
      </c>
      <c r="D84" t="s">
        <v>466</v>
      </c>
      <c r="E84" s="5">
        <v>1</v>
      </c>
    </row>
    <row r="85" spans="3:5" x14ac:dyDescent="0.3">
      <c r="C85" t="s">
        <v>357</v>
      </c>
      <c r="D85" t="s">
        <v>466</v>
      </c>
      <c r="E85" s="5">
        <v>1</v>
      </c>
    </row>
    <row r="86" spans="3:5" x14ac:dyDescent="0.3">
      <c r="C86" t="s">
        <v>200</v>
      </c>
      <c r="D86" t="s">
        <v>752</v>
      </c>
      <c r="E86" s="5">
        <v>0</v>
      </c>
    </row>
    <row r="87" spans="3:5" x14ac:dyDescent="0.3">
      <c r="C87" t="s">
        <v>172</v>
      </c>
      <c r="D87" t="s">
        <v>466</v>
      </c>
      <c r="E87" s="5">
        <v>1</v>
      </c>
    </row>
    <row r="88" spans="3:5" x14ac:dyDescent="0.3">
      <c r="C88" t="s">
        <v>324</v>
      </c>
      <c r="D88" t="s">
        <v>466</v>
      </c>
      <c r="E88" s="5">
        <v>1</v>
      </c>
    </row>
    <row r="89" spans="3:5" x14ac:dyDescent="0.3">
      <c r="C89" t="s">
        <v>217</v>
      </c>
      <c r="D89" t="s">
        <v>752</v>
      </c>
      <c r="E89" s="5">
        <v>0</v>
      </c>
    </row>
    <row r="90" spans="3:5" x14ac:dyDescent="0.3">
      <c r="C90" t="s">
        <v>228</v>
      </c>
      <c r="D90" t="s">
        <v>752</v>
      </c>
      <c r="E90" s="5">
        <v>0</v>
      </c>
    </row>
    <row r="91" spans="3:5" x14ac:dyDescent="0.3">
      <c r="C91" t="s">
        <v>242</v>
      </c>
      <c r="D91" t="s">
        <v>752</v>
      </c>
      <c r="E91" s="5">
        <v>0</v>
      </c>
    </row>
    <row r="92" spans="3:5" x14ac:dyDescent="0.3">
      <c r="C92" t="s">
        <v>422</v>
      </c>
      <c r="D92" t="s">
        <v>752</v>
      </c>
      <c r="E92" s="5">
        <v>0</v>
      </c>
    </row>
    <row r="93" spans="3:5" x14ac:dyDescent="0.3">
      <c r="C93" t="s">
        <v>275</v>
      </c>
      <c r="D93" t="s">
        <v>752</v>
      </c>
      <c r="E93" s="5">
        <v>0</v>
      </c>
    </row>
    <row r="94" spans="3:5" x14ac:dyDescent="0.3">
      <c r="C94" t="s">
        <v>267</v>
      </c>
      <c r="D94" t="s">
        <v>752</v>
      </c>
      <c r="E94" s="5">
        <v>0</v>
      </c>
    </row>
    <row r="95" spans="3:5" x14ac:dyDescent="0.3">
      <c r="C95" t="s">
        <v>407</v>
      </c>
      <c r="D95" t="s">
        <v>752</v>
      </c>
      <c r="E95" s="5">
        <v>0</v>
      </c>
    </row>
    <row r="96" spans="3:5" x14ac:dyDescent="0.3">
      <c r="C96" t="s">
        <v>385</v>
      </c>
      <c r="D96" t="s">
        <v>752</v>
      </c>
      <c r="E96" s="5">
        <v>0</v>
      </c>
    </row>
    <row r="97" spans="3:5" x14ac:dyDescent="0.3">
      <c r="C97" t="s">
        <v>220</v>
      </c>
      <c r="D97" t="s">
        <v>466</v>
      </c>
      <c r="E97" s="5">
        <v>1</v>
      </c>
    </row>
    <row r="98" spans="3:5" x14ac:dyDescent="0.3">
      <c r="C98" t="s">
        <v>255</v>
      </c>
      <c r="D98" t="s">
        <v>752</v>
      </c>
      <c r="E98" s="5">
        <v>0</v>
      </c>
    </row>
    <row r="99" spans="3:5" x14ac:dyDescent="0.3">
      <c r="C99" t="s">
        <v>373</v>
      </c>
      <c r="D99" t="s">
        <v>466</v>
      </c>
      <c r="E99" s="5">
        <v>1</v>
      </c>
    </row>
    <row r="100" spans="3:5" x14ac:dyDescent="0.3">
      <c r="C100" t="s">
        <v>191</v>
      </c>
      <c r="D100" t="s">
        <v>752</v>
      </c>
      <c r="E100" s="5">
        <v>0</v>
      </c>
    </row>
    <row r="101" spans="3:5" x14ac:dyDescent="0.3">
      <c r="C101" t="s">
        <v>382</v>
      </c>
      <c r="D101" t="s">
        <v>752</v>
      </c>
      <c r="E101" s="5">
        <v>0</v>
      </c>
    </row>
    <row r="102" spans="3:5" x14ac:dyDescent="0.3">
      <c r="C102" t="s">
        <v>388</v>
      </c>
      <c r="D102" t="s">
        <v>752</v>
      </c>
      <c r="E102" s="5">
        <v>0</v>
      </c>
    </row>
    <row r="103" spans="3:5" x14ac:dyDescent="0.3">
      <c r="C103" t="s">
        <v>184</v>
      </c>
      <c r="D103" t="s">
        <v>466</v>
      </c>
      <c r="E103" s="5">
        <v>1</v>
      </c>
    </row>
  </sheetData>
  <pageMargins left="0.7" right="0.7" top="0.75" bottom="0.75" header="0.3" footer="0.3"/>
  <drawing r:id="rId9"/>
  <extLst>
    <ext xmlns:x14="http://schemas.microsoft.com/office/spreadsheetml/2009/9/main" uri="{A8765BA9-456A-4dab-B4F3-ACF838C121DE}">
      <x14:slicerList>
        <x14:slicer r:id="rId10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AS103"/>
  <sheetViews>
    <sheetView showGridLines="0" workbookViewId="0">
      <pane xSplit="1" ySplit="6" topLeftCell="B79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baseColWidth="10" defaultColWidth="11" defaultRowHeight="15.6" x14ac:dyDescent="0.3"/>
  <cols>
    <col min="1" max="1" width="27.296875" customWidth="1"/>
    <col min="3" max="3" width="34.5" bestFit="1" customWidth="1"/>
    <col min="4" max="5" width="12.59765625" customWidth="1"/>
    <col min="7" max="7" width="17.59765625" customWidth="1"/>
    <col min="8" max="9" width="12.59765625" customWidth="1"/>
    <col min="11" max="11" width="15.59765625" customWidth="1"/>
    <col min="12" max="15" width="12.59765625" customWidth="1"/>
    <col min="17" max="17" width="18.59765625" customWidth="1"/>
    <col min="18" max="21" width="12.59765625" customWidth="1"/>
    <col min="23" max="23" width="23.59765625" customWidth="1"/>
    <col min="24" max="27" width="12.59765625" customWidth="1"/>
    <col min="29" max="29" width="17.59765625" customWidth="1"/>
    <col min="30" max="33" width="12.59765625" customWidth="1"/>
    <col min="35" max="35" width="39.59765625" customWidth="1"/>
    <col min="36" max="39" width="12.59765625" customWidth="1"/>
    <col min="41" max="41" width="40.59765625" customWidth="1"/>
    <col min="42" max="45" width="12.59765625" customWidth="1"/>
  </cols>
  <sheetData>
    <row r="1" spans="1:45" ht="23.4" x14ac:dyDescent="0.45">
      <c r="A1" s="36" t="s">
        <v>728</v>
      </c>
      <c r="C1" s="8" t="s">
        <v>729</v>
      </c>
      <c r="G1" s="8" t="s">
        <v>730</v>
      </c>
      <c r="K1" s="8" t="s">
        <v>730</v>
      </c>
      <c r="Q1" s="8" t="s">
        <v>730</v>
      </c>
      <c r="W1" s="8" t="s">
        <v>730</v>
      </c>
      <c r="AC1" s="8" t="s">
        <v>730</v>
      </c>
      <c r="AI1" s="8" t="s">
        <v>730</v>
      </c>
      <c r="AO1" s="8" t="s">
        <v>730</v>
      </c>
    </row>
    <row r="2" spans="1:45" ht="23.4" x14ac:dyDescent="0.45">
      <c r="A2" s="37" t="e">
        <f>#REF!</f>
        <v>#REF!</v>
      </c>
      <c r="C2" s="7" t="s">
        <v>855</v>
      </c>
      <c r="G2" s="7" t="s">
        <v>856</v>
      </c>
      <c r="K2" s="7" t="s">
        <v>857</v>
      </c>
      <c r="Q2" s="7" t="s">
        <v>858</v>
      </c>
      <c r="W2" s="7" t="s">
        <v>859</v>
      </c>
      <c r="AC2" s="7" t="s">
        <v>860</v>
      </c>
      <c r="AI2" s="7" t="s">
        <v>861</v>
      </c>
      <c r="AO2" s="7" t="s">
        <v>862</v>
      </c>
    </row>
    <row r="4" spans="1:45" x14ac:dyDescent="0.3">
      <c r="Q4" s="4" t="s">
        <v>740</v>
      </c>
      <c r="R4" t="s" vm="4">
        <v>741</v>
      </c>
      <c r="W4" s="4" t="s">
        <v>740</v>
      </c>
      <c r="X4" t="s" vm="4">
        <v>741</v>
      </c>
      <c r="AC4" s="4" t="s">
        <v>740</v>
      </c>
      <c r="AD4" t="s" vm="4">
        <v>741</v>
      </c>
      <c r="AI4" s="4" t="s">
        <v>740</v>
      </c>
      <c r="AJ4" t="s" vm="4">
        <v>741</v>
      </c>
      <c r="AO4" s="4" t="s">
        <v>740</v>
      </c>
      <c r="AP4" t="s" vm="4">
        <v>741</v>
      </c>
    </row>
    <row r="6" spans="1:45" x14ac:dyDescent="0.3">
      <c r="C6" s="4" t="s">
        <v>168</v>
      </c>
      <c r="D6" s="4" t="s">
        <v>457</v>
      </c>
      <c r="E6" t="s">
        <v>742</v>
      </c>
      <c r="G6" s="4" t="s">
        <v>457</v>
      </c>
      <c r="H6" s="9" t="s">
        <v>743</v>
      </c>
      <c r="I6" s="9" t="s">
        <v>744</v>
      </c>
      <c r="K6" s="4" t="s">
        <v>740</v>
      </c>
      <c r="L6" s="4" t="s">
        <v>457</v>
      </c>
      <c r="M6" s="9" t="s">
        <v>743</v>
      </c>
      <c r="N6" s="9" t="s">
        <v>745</v>
      </c>
      <c r="O6" s="9" t="s">
        <v>746</v>
      </c>
      <c r="P6" t="s">
        <v>863</v>
      </c>
      <c r="Q6" s="4" t="s">
        <v>459</v>
      </c>
      <c r="R6" s="4" t="s">
        <v>457</v>
      </c>
      <c r="S6" t="s">
        <v>743</v>
      </c>
      <c r="T6" t="s">
        <v>745</v>
      </c>
      <c r="U6" t="s">
        <v>746</v>
      </c>
      <c r="W6" s="4" t="s">
        <v>748</v>
      </c>
      <c r="X6" s="4" t="s">
        <v>457</v>
      </c>
      <c r="Y6" s="9" t="s">
        <v>743</v>
      </c>
      <c r="Z6" s="9" t="s">
        <v>745</v>
      </c>
      <c r="AA6" s="9" t="s">
        <v>746</v>
      </c>
      <c r="AC6" s="4" t="s">
        <v>461</v>
      </c>
      <c r="AD6" s="4" t="s">
        <v>457</v>
      </c>
      <c r="AE6" s="9" t="s">
        <v>743</v>
      </c>
      <c r="AF6" s="9" t="s">
        <v>745</v>
      </c>
      <c r="AG6" s="9" t="s">
        <v>746</v>
      </c>
      <c r="AI6" s="4" t="s">
        <v>463</v>
      </c>
      <c r="AJ6" s="4" t="s">
        <v>457</v>
      </c>
      <c r="AK6" s="9" t="s">
        <v>743</v>
      </c>
      <c r="AL6" s="9" t="s">
        <v>745</v>
      </c>
      <c r="AM6" s="9" t="s">
        <v>746</v>
      </c>
      <c r="AO6" s="4" t="s">
        <v>462</v>
      </c>
      <c r="AP6" s="4" t="s">
        <v>457</v>
      </c>
      <c r="AQ6" s="9" t="s">
        <v>743</v>
      </c>
      <c r="AR6" s="9" t="s">
        <v>745</v>
      </c>
      <c r="AS6" s="9" t="s">
        <v>746</v>
      </c>
    </row>
    <row r="7" spans="1:45" x14ac:dyDescent="0.3">
      <c r="C7" t="s">
        <v>416</v>
      </c>
      <c r="D7" t="s">
        <v>466</v>
      </c>
      <c r="E7" s="5">
        <v>1</v>
      </c>
      <c r="G7" t="s">
        <v>751</v>
      </c>
      <c r="H7">
        <v>2</v>
      </c>
      <c r="I7" s="27">
        <v>2.0618556701030927E-2</v>
      </c>
      <c r="K7" t="s">
        <v>680</v>
      </c>
      <c r="L7" t="s">
        <v>466</v>
      </c>
      <c r="M7">
        <v>23</v>
      </c>
      <c r="N7" s="27">
        <v>0.63888888888888884</v>
      </c>
      <c r="O7" s="27">
        <v>0.23711340206185566</v>
      </c>
      <c r="Q7" t="s">
        <v>715</v>
      </c>
      <c r="R7" t="s">
        <v>752</v>
      </c>
      <c r="S7">
        <v>40</v>
      </c>
      <c r="T7" s="27">
        <v>1</v>
      </c>
      <c r="U7" s="27">
        <v>0.41237113402061853</v>
      </c>
      <c r="W7" t="s">
        <v>715</v>
      </c>
      <c r="X7" t="s">
        <v>752</v>
      </c>
      <c r="Y7">
        <v>40</v>
      </c>
      <c r="Z7" s="27">
        <v>1</v>
      </c>
      <c r="AA7" s="27">
        <v>0.41237113402061853</v>
      </c>
      <c r="AC7" t="s">
        <v>709</v>
      </c>
      <c r="AD7" t="s">
        <v>752</v>
      </c>
      <c r="AE7">
        <v>1</v>
      </c>
      <c r="AF7" s="27">
        <v>1</v>
      </c>
      <c r="AG7" s="27">
        <v>1.0309278350515464E-2</v>
      </c>
      <c r="AI7" t="s">
        <v>711</v>
      </c>
      <c r="AJ7" t="s">
        <v>752</v>
      </c>
      <c r="AK7">
        <v>1</v>
      </c>
      <c r="AL7" s="27">
        <v>1</v>
      </c>
      <c r="AM7" s="27">
        <v>1.0309278350515464E-2</v>
      </c>
      <c r="AO7" t="s">
        <v>705</v>
      </c>
      <c r="AP7" t="s">
        <v>466</v>
      </c>
      <c r="AQ7">
        <v>1</v>
      </c>
      <c r="AR7" s="27">
        <v>0.5</v>
      </c>
      <c r="AS7" s="27">
        <v>1.0309278350515464E-2</v>
      </c>
    </row>
    <row r="8" spans="1:45" x14ac:dyDescent="0.3">
      <c r="D8" t="s">
        <v>752</v>
      </c>
      <c r="E8" s="5">
        <v>0</v>
      </c>
      <c r="G8" t="s">
        <v>466</v>
      </c>
      <c r="H8">
        <v>39</v>
      </c>
      <c r="I8" s="27">
        <v>0.40206185567010311</v>
      </c>
      <c r="L8" t="s">
        <v>752</v>
      </c>
      <c r="M8">
        <v>13</v>
      </c>
      <c r="N8" s="27">
        <v>0.3611111111111111</v>
      </c>
      <c r="O8" s="27">
        <v>0.13402061855670103</v>
      </c>
      <c r="Q8" t="s">
        <v>757</v>
      </c>
      <c r="S8">
        <v>40</v>
      </c>
      <c r="T8" s="27">
        <v>0.41237113402061853</v>
      </c>
      <c r="U8" s="27">
        <v>0.41237113402061853</v>
      </c>
      <c r="W8" t="s">
        <v>757</v>
      </c>
      <c r="Y8">
        <v>40</v>
      </c>
      <c r="Z8" s="27">
        <v>0.41237113402061853</v>
      </c>
      <c r="AA8" s="27">
        <v>0.41237113402061853</v>
      </c>
      <c r="AC8" t="s">
        <v>754</v>
      </c>
      <c r="AE8">
        <v>1</v>
      </c>
      <c r="AF8" s="27">
        <v>1.0309278350515464E-2</v>
      </c>
      <c r="AG8" s="27">
        <v>1.0309278350515464E-2</v>
      </c>
      <c r="AI8" t="s">
        <v>755</v>
      </c>
      <c r="AK8">
        <v>1</v>
      </c>
      <c r="AL8" s="27">
        <v>1.0309278350515464E-2</v>
      </c>
      <c r="AM8" s="27">
        <v>1.0309278350515464E-2</v>
      </c>
      <c r="AP8" t="s">
        <v>752</v>
      </c>
      <c r="AQ8">
        <v>1</v>
      </c>
      <c r="AR8" s="27">
        <v>0.5</v>
      </c>
      <c r="AS8" s="27">
        <v>1.0309278350515464E-2</v>
      </c>
    </row>
    <row r="9" spans="1:45" x14ac:dyDescent="0.3">
      <c r="C9" t="s">
        <v>320</v>
      </c>
      <c r="D9" t="s">
        <v>466</v>
      </c>
      <c r="E9" s="5">
        <v>1</v>
      </c>
      <c r="G9" t="s">
        <v>752</v>
      </c>
      <c r="H9">
        <v>56</v>
      </c>
      <c r="I9" s="27">
        <v>0.57731958762886593</v>
      </c>
      <c r="K9" t="s">
        <v>761</v>
      </c>
      <c r="M9">
        <v>36</v>
      </c>
      <c r="N9" s="27">
        <v>0.37113402061855671</v>
      </c>
      <c r="O9" s="27">
        <v>0.37113402061855671</v>
      </c>
      <c r="Q9" t="s">
        <v>723</v>
      </c>
      <c r="R9" t="s">
        <v>466</v>
      </c>
      <c r="S9">
        <v>22</v>
      </c>
      <c r="T9" s="27">
        <v>0.91666666666666663</v>
      </c>
      <c r="U9" s="27">
        <v>0.22680412371134021</v>
      </c>
      <c r="W9" t="s">
        <v>718</v>
      </c>
      <c r="X9" t="s">
        <v>751</v>
      </c>
      <c r="Y9">
        <v>2</v>
      </c>
      <c r="Z9" s="27">
        <v>5.128205128205128E-2</v>
      </c>
      <c r="AA9" s="27">
        <v>2.0618556701030927E-2</v>
      </c>
      <c r="AC9" t="s">
        <v>715</v>
      </c>
      <c r="AD9" t="s">
        <v>752</v>
      </c>
      <c r="AE9">
        <v>40</v>
      </c>
      <c r="AF9" s="27">
        <v>1</v>
      </c>
      <c r="AG9" s="27">
        <v>0.41237113402061853</v>
      </c>
      <c r="AI9" t="s">
        <v>679</v>
      </c>
      <c r="AJ9" t="s">
        <v>466</v>
      </c>
      <c r="AK9">
        <v>11</v>
      </c>
      <c r="AL9" s="27">
        <v>1</v>
      </c>
      <c r="AM9" s="27">
        <v>0.1134020618556701</v>
      </c>
      <c r="AO9" t="s">
        <v>758</v>
      </c>
      <c r="AQ9">
        <v>2</v>
      </c>
      <c r="AR9" s="27">
        <v>2.0618556701030927E-2</v>
      </c>
      <c r="AS9" s="27">
        <v>2.0618556701030927E-2</v>
      </c>
    </row>
    <row r="10" spans="1:45" x14ac:dyDescent="0.3">
      <c r="C10" t="s">
        <v>270</v>
      </c>
      <c r="D10" t="s">
        <v>466</v>
      </c>
      <c r="E10" s="5">
        <v>1</v>
      </c>
      <c r="G10" t="s">
        <v>760</v>
      </c>
      <c r="H10">
        <v>97</v>
      </c>
      <c r="I10" s="27">
        <v>1</v>
      </c>
      <c r="K10" t="s">
        <v>675</v>
      </c>
      <c r="L10" t="s">
        <v>751</v>
      </c>
      <c r="M10">
        <v>2</v>
      </c>
      <c r="N10" s="27">
        <v>9.5238095238095233E-2</v>
      </c>
      <c r="O10" s="27">
        <v>2.0618556701030927E-2</v>
      </c>
      <c r="R10" t="s">
        <v>752</v>
      </c>
      <c r="S10">
        <v>2</v>
      </c>
      <c r="T10" s="27">
        <v>8.3333333333333329E-2</v>
      </c>
      <c r="U10" s="27">
        <v>2.0618556701030927E-2</v>
      </c>
      <c r="X10" t="s">
        <v>466</v>
      </c>
      <c r="Y10">
        <v>27</v>
      </c>
      <c r="Z10" s="27">
        <v>0.69230769230769229</v>
      </c>
      <c r="AA10" s="27">
        <v>0.27835051546391754</v>
      </c>
      <c r="AC10" t="s">
        <v>757</v>
      </c>
      <c r="AE10">
        <v>40</v>
      </c>
      <c r="AF10" s="27">
        <v>0.41237113402061853</v>
      </c>
      <c r="AG10" s="27">
        <v>0.41237113402061853</v>
      </c>
      <c r="AI10" t="s">
        <v>762</v>
      </c>
      <c r="AK10">
        <v>11</v>
      </c>
      <c r="AL10" s="27">
        <v>0.1134020618556701</v>
      </c>
      <c r="AM10" s="27">
        <v>0.1134020618556701</v>
      </c>
      <c r="AO10" t="s">
        <v>690</v>
      </c>
      <c r="AP10" t="s">
        <v>466</v>
      </c>
      <c r="AQ10">
        <v>1</v>
      </c>
      <c r="AR10" s="27">
        <v>0.33333333333333331</v>
      </c>
      <c r="AS10" s="27">
        <v>1.0309278350515464E-2</v>
      </c>
    </row>
    <row r="11" spans="1:45" x14ac:dyDescent="0.3">
      <c r="C11" t="s">
        <v>302</v>
      </c>
      <c r="D11" t="s">
        <v>752</v>
      </c>
      <c r="E11" s="5">
        <v>0</v>
      </c>
      <c r="L11" t="s">
        <v>466</v>
      </c>
      <c r="M11">
        <v>16</v>
      </c>
      <c r="N11" s="27">
        <v>0.76190476190476186</v>
      </c>
      <c r="O11" s="27">
        <v>0.16494845360824742</v>
      </c>
      <c r="Q11" t="s">
        <v>765</v>
      </c>
      <c r="S11">
        <v>24</v>
      </c>
      <c r="T11" s="27">
        <v>0.24742268041237114</v>
      </c>
      <c r="U11" s="27">
        <v>0.24742268041237114</v>
      </c>
      <c r="X11" t="s">
        <v>752</v>
      </c>
      <c r="Y11">
        <v>10</v>
      </c>
      <c r="Z11" s="27">
        <v>0.25641025641025639</v>
      </c>
      <c r="AA11" s="27">
        <v>0.10309278350515463</v>
      </c>
      <c r="AC11" t="s">
        <v>677</v>
      </c>
      <c r="AD11" t="s">
        <v>751</v>
      </c>
      <c r="AE11">
        <v>2</v>
      </c>
      <c r="AF11" s="27">
        <v>3.7735849056603772E-2</v>
      </c>
      <c r="AG11" s="27">
        <v>2.0618556701030927E-2</v>
      </c>
      <c r="AI11" t="s">
        <v>685</v>
      </c>
      <c r="AJ11" t="s">
        <v>751</v>
      </c>
      <c r="AK11">
        <v>2</v>
      </c>
      <c r="AL11" s="27">
        <v>4.7619047619047616E-2</v>
      </c>
      <c r="AM11" s="27">
        <v>2.0618556701030927E-2</v>
      </c>
      <c r="AP11" t="s">
        <v>752</v>
      </c>
      <c r="AQ11">
        <v>2</v>
      </c>
      <c r="AR11" s="27">
        <v>0.66666666666666663</v>
      </c>
      <c r="AS11" s="27">
        <v>2.0618556701030927E-2</v>
      </c>
    </row>
    <row r="12" spans="1:45" x14ac:dyDescent="0.3">
      <c r="C12" t="s">
        <v>231</v>
      </c>
      <c r="D12" t="s">
        <v>466</v>
      </c>
      <c r="E12" s="5">
        <v>1</v>
      </c>
      <c r="G12" s="13"/>
      <c r="L12" t="s">
        <v>752</v>
      </c>
      <c r="M12">
        <v>3</v>
      </c>
      <c r="N12" s="27">
        <v>0.14285714285714285</v>
      </c>
      <c r="O12" s="27">
        <v>3.0927835051546393E-2</v>
      </c>
      <c r="Q12" t="s">
        <v>725</v>
      </c>
      <c r="R12" t="s">
        <v>466</v>
      </c>
      <c r="S12">
        <v>2</v>
      </c>
      <c r="T12" s="27">
        <v>0.66666666666666663</v>
      </c>
      <c r="U12" s="27">
        <v>2.0618556701030927E-2</v>
      </c>
      <c r="W12" t="s">
        <v>769</v>
      </c>
      <c r="Y12">
        <v>39</v>
      </c>
      <c r="Z12" s="27">
        <v>0.40206185567010311</v>
      </c>
      <c r="AA12" s="27">
        <v>0.40206185567010311</v>
      </c>
      <c r="AD12" t="s">
        <v>466</v>
      </c>
      <c r="AE12">
        <v>39</v>
      </c>
      <c r="AF12" s="27">
        <v>0.73584905660377353</v>
      </c>
      <c r="AG12" s="27">
        <v>0.40206185567010311</v>
      </c>
      <c r="AJ12" t="s">
        <v>466</v>
      </c>
      <c r="AK12">
        <v>25</v>
      </c>
      <c r="AL12" s="27">
        <v>0.59523809523809523</v>
      </c>
      <c r="AM12" s="27">
        <v>0.25773195876288657</v>
      </c>
      <c r="AO12" t="s">
        <v>766</v>
      </c>
      <c r="AQ12">
        <v>3</v>
      </c>
      <c r="AR12" s="27">
        <v>3.0927835051546393E-2</v>
      </c>
      <c r="AS12" s="27">
        <v>3.0927835051546393E-2</v>
      </c>
    </row>
    <row r="13" spans="1:45" x14ac:dyDescent="0.3">
      <c r="C13" t="s">
        <v>342</v>
      </c>
      <c r="D13" t="s">
        <v>752</v>
      </c>
      <c r="E13" s="5">
        <v>0</v>
      </c>
      <c r="G13" s="36"/>
      <c r="K13" t="s">
        <v>772</v>
      </c>
      <c r="M13">
        <v>21</v>
      </c>
      <c r="N13" s="27">
        <v>0.21649484536082475</v>
      </c>
      <c r="O13" s="27">
        <v>0.21649484536082475</v>
      </c>
      <c r="R13" t="s">
        <v>752</v>
      </c>
      <c r="S13">
        <v>1</v>
      </c>
      <c r="T13" s="27">
        <v>0.33333333333333331</v>
      </c>
      <c r="U13" s="27">
        <v>1.0309278350515464E-2</v>
      </c>
      <c r="W13" t="s">
        <v>720</v>
      </c>
      <c r="X13" t="s">
        <v>466</v>
      </c>
      <c r="Y13">
        <v>1</v>
      </c>
      <c r="Z13" s="27">
        <v>0.14285714285714285</v>
      </c>
      <c r="AA13" s="27">
        <v>1.0309278350515464E-2</v>
      </c>
      <c r="AD13" t="s">
        <v>752</v>
      </c>
      <c r="AE13">
        <v>12</v>
      </c>
      <c r="AF13" s="27">
        <v>0.22641509433962265</v>
      </c>
      <c r="AG13" s="27">
        <v>0.12371134020618557</v>
      </c>
      <c r="AJ13" t="s">
        <v>752</v>
      </c>
      <c r="AK13">
        <v>15</v>
      </c>
      <c r="AL13" s="27">
        <v>0.35714285714285715</v>
      </c>
      <c r="AM13" s="27">
        <v>0.15463917525773196</v>
      </c>
      <c r="AO13" t="s">
        <v>689</v>
      </c>
      <c r="AP13" t="s">
        <v>751</v>
      </c>
      <c r="AQ13">
        <v>1</v>
      </c>
      <c r="AR13" s="27">
        <v>0.2</v>
      </c>
      <c r="AS13" s="27">
        <v>1.0309278350515464E-2</v>
      </c>
    </row>
    <row r="14" spans="1:45" x14ac:dyDescent="0.3">
      <c r="C14" t="s">
        <v>425</v>
      </c>
      <c r="D14" t="s">
        <v>752</v>
      </c>
      <c r="E14" s="5">
        <v>0</v>
      </c>
      <c r="G14" s="36"/>
      <c r="K14" t="s">
        <v>715</v>
      </c>
      <c r="L14" t="s">
        <v>752</v>
      </c>
      <c r="M14">
        <v>40</v>
      </c>
      <c r="N14" s="27">
        <v>1</v>
      </c>
      <c r="O14" s="27">
        <v>0.41237113402061853</v>
      </c>
      <c r="Q14" t="s">
        <v>775</v>
      </c>
      <c r="S14">
        <v>3</v>
      </c>
      <c r="T14" s="27">
        <v>3.0927835051546393E-2</v>
      </c>
      <c r="U14" s="27">
        <v>3.0927835051546393E-2</v>
      </c>
      <c r="X14" t="s">
        <v>752</v>
      </c>
      <c r="Y14">
        <v>6</v>
      </c>
      <c r="Z14" s="27">
        <v>0.8571428571428571</v>
      </c>
      <c r="AA14" s="27">
        <v>6.1855670103092786E-2</v>
      </c>
      <c r="AC14" t="s">
        <v>776</v>
      </c>
      <c r="AE14">
        <v>53</v>
      </c>
      <c r="AF14" s="27">
        <v>0.54639175257731953</v>
      </c>
      <c r="AG14" s="27">
        <v>0.54639175257731953</v>
      </c>
      <c r="AI14" t="s">
        <v>773</v>
      </c>
      <c r="AK14">
        <v>42</v>
      </c>
      <c r="AL14" s="27">
        <v>0.4329896907216495</v>
      </c>
      <c r="AM14" s="27">
        <v>0.4329896907216495</v>
      </c>
      <c r="AP14" t="s">
        <v>466</v>
      </c>
      <c r="AQ14">
        <v>2</v>
      </c>
      <c r="AR14" s="27">
        <v>0.4</v>
      </c>
      <c r="AS14" s="27">
        <v>2.0618556701030927E-2</v>
      </c>
    </row>
    <row r="15" spans="1:45" x14ac:dyDescent="0.3">
      <c r="C15" t="s">
        <v>420</v>
      </c>
      <c r="D15" t="s">
        <v>752</v>
      </c>
      <c r="E15" s="5">
        <v>0</v>
      </c>
      <c r="G15" s="36"/>
      <c r="K15" t="s">
        <v>757</v>
      </c>
      <c r="M15">
        <v>40</v>
      </c>
      <c r="N15" s="27">
        <v>0.41237113402061853</v>
      </c>
      <c r="O15" s="27">
        <v>0.41237113402061853</v>
      </c>
      <c r="Q15" t="s">
        <v>724</v>
      </c>
      <c r="R15" t="s">
        <v>751</v>
      </c>
      <c r="S15">
        <v>2</v>
      </c>
      <c r="T15" s="27">
        <v>8.3333333333333329E-2</v>
      </c>
      <c r="U15" s="27">
        <v>2.0618556701030927E-2</v>
      </c>
      <c r="W15" t="s">
        <v>781</v>
      </c>
      <c r="Y15">
        <v>7</v>
      </c>
      <c r="Z15" s="27">
        <v>7.2164948453608241E-2</v>
      </c>
      <c r="AA15" s="27">
        <v>7.2164948453608241E-2</v>
      </c>
      <c r="AC15" t="s">
        <v>697</v>
      </c>
      <c r="AD15" t="s">
        <v>752</v>
      </c>
      <c r="AE15">
        <v>3</v>
      </c>
      <c r="AF15" s="27">
        <v>1</v>
      </c>
      <c r="AG15" s="27">
        <v>3.0927835051546393E-2</v>
      </c>
      <c r="AI15" t="s">
        <v>696</v>
      </c>
      <c r="AJ15" t="s">
        <v>466</v>
      </c>
      <c r="AK15">
        <v>2</v>
      </c>
      <c r="AL15" s="27">
        <v>1</v>
      </c>
      <c r="AM15" s="27">
        <v>2.0618556701030927E-2</v>
      </c>
      <c r="AP15" t="s">
        <v>752</v>
      </c>
      <c r="AQ15">
        <v>2</v>
      </c>
      <c r="AR15" s="27">
        <v>0.4</v>
      </c>
      <c r="AS15" s="27">
        <v>2.0618556701030927E-2</v>
      </c>
    </row>
    <row r="16" spans="1:45" x14ac:dyDescent="0.3">
      <c r="C16" t="s">
        <v>264</v>
      </c>
      <c r="D16" t="s">
        <v>752</v>
      </c>
      <c r="E16" s="5">
        <v>0</v>
      </c>
      <c r="G16" s="36"/>
      <c r="K16" t="s">
        <v>760</v>
      </c>
      <c r="M16">
        <v>97</v>
      </c>
      <c r="N16" s="27">
        <v>1</v>
      </c>
      <c r="O16" s="27">
        <v>1</v>
      </c>
      <c r="R16" t="s">
        <v>466</v>
      </c>
      <c r="S16">
        <v>14</v>
      </c>
      <c r="T16" s="27">
        <v>0.58333333333333337</v>
      </c>
      <c r="U16" s="27">
        <v>0.14432989690721648</v>
      </c>
      <c r="W16" t="s">
        <v>716</v>
      </c>
      <c r="X16" t="s">
        <v>466</v>
      </c>
      <c r="Y16">
        <v>11</v>
      </c>
      <c r="Z16" s="27">
        <v>1</v>
      </c>
      <c r="AA16" s="27">
        <v>0.1134020618556701</v>
      </c>
      <c r="AC16" t="s">
        <v>782</v>
      </c>
      <c r="AE16">
        <v>3</v>
      </c>
      <c r="AF16" s="27">
        <v>3.0927835051546393E-2</v>
      </c>
      <c r="AG16" s="27">
        <v>3.0927835051546393E-2</v>
      </c>
      <c r="AI16" t="s">
        <v>779</v>
      </c>
      <c r="AK16">
        <v>2</v>
      </c>
      <c r="AL16" s="27">
        <v>2.0618556701030927E-2</v>
      </c>
      <c r="AM16" s="27">
        <v>2.0618556701030927E-2</v>
      </c>
      <c r="AO16" t="s">
        <v>777</v>
      </c>
      <c r="AQ16">
        <v>5</v>
      </c>
      <c r="AR16" s="27">
        <v>5.1546391752577317E-2</v>
      </c>
      <c r="AS16" s="27">
        <v>5.1546391752577317E-2</v>
      </c>
    </row>
    <row r="17" spans="3:45" x14ac:dyDescent="0.3">
      <c r="C17" t="s">
        <v>360</v>
      </c>
      <c r="D17" t="s">
        <v>466</v>
      </c>
      <c r="E17" s="5">
        <v>1</v>
      </c>
      <c r="G17" s="52" t="s">
        <v>178</v>
      </c>
      <c r="R17" t="s">
        <v>752</v>
      </c>
      <c r="S17">
        <v>8</v>
      </c>
      <c r="T17" s="27">
        <v>0.33333333333333331</v>
      </c>
      <c r="U17" s="27">
        <v>8.247422680412371E-2</v>
      </c>
      <c r="W17" t="s">
        <v>784</v>
      </c>
      <c r="Y17">
        <v>11</v>
      </c>
      <c r="Z17" s="27">
        <v>0.1134020618556701</v>
      </c>
      <c r="AA17" s="27">
        <v>0.1134020618556701</v>
      </c>
      <c r="AC17" t="s">
        <v>760</v>
      </c>
      <c r="AE17">
        <v>97</v>
      </c>
      <c r="AF17" s="27">
        <v>1</v>
      </c>
      <c r="AG17" s="27">
        <v>1</v>
      </c>
      <c r="AI17" t="s">
        <v>715</v>
      </c>
      <c r="AJ17" t="s">
        <v>752</v>
      </c>
      <c r="AK17">
        <v>40</v>
      </c>
      <c r="AL17" s="27">
        <v>1</v>
      </c>
      <c r="AM17" s="27">
        <v>0.41237113402061853</v>
      </c>
      <c r="AO17" t="s">
        <v>684</v>
      </c>
      <c r="AP17" t="s">
        <v>466</v>
      </c>
      <c r="AQ17">
        <v>1</v>
      </c>
      <c r="AR17" s="27">
        <v>0.2</v>
      </c>
      <c r="AS17" s="27">
        <v>1.0309278350515464E-2</v>
      </c>
    </row>
    <row r="18" spans="3:45" x14ac:dyDescent="0.3">
      <c r="C18" t="s">
        <v>206</v>
      </c>
      <c r="D18" t="s">
        <v>752</v>
      </c>
      <c r="E18" s="5">
        <v>0</v>
      </c>
      <c r="G18" s="13" t="s">
        <v>810</v>
      </c>
      <c r="Q18" t="s">
        <v>783</v>
      </c>
      <c r="S18">
        <v>24</v>
      </c>
      <c r="T18" s="27">
        <v>0.24742268041237114</v>
      </c>
      <c r="U18" s="27">
        <v>0.24742268041237114</v>
      </c>
      <c r="W18" t="s">
        <v>760</v>
      </c>
      <c r="Y18">
        <v>97</v>
      </c>
      <c r="Z18" s="27">
        <v>1</v>
      </c>
      <c r="AA18" s="27">
        <v>1</v>
      </c>
      <c r="AI18" t="s">
        <v>757</v>
      </c>
      <c r="AK18">
        <v>40</v>
      </c>
      <c r="AL18" s="27">
        <v>0.41237113402061853</v>
      </c>
      <c r="AM18" s="27">
        <v>0.41237113402061853</v>
      </c>
      <c r="AP18" t="s">
        <v>752</v>
      </c>
      <c r="AQ18">
        <v>4</v>
      </c>
      <c r="AR18" s="27">
        <v>0.8</v>
      </c>
      <c r="AS18" s="27">
        <v>4.1237113402061855E-2</v>
      </c>
    </row>
    <row r="19" spans="3:45" x14ac:dyDescent="0.3">
      <c r="C19" t="s">
        <v>363</v>
      </c>
      <c r="D19" t="s">
        <v>752</v>
      </c>
      <c r="E19" s="5">
        <v>0</v>
      </c>
      <c r="G19" s="36" t="s">
        <v>771</v>
      </c>
      <c r="Q19" t="s">
        <v>726</v>
      </c>
      <c r="R19" t="s">
        <v>466</v>
      </c>
      <c r="S19">
        <v>1</v>
      </c>
      <c r="T19" s="27">
        <v>0.2</v>
      </c>
      <c r="U19" s="27">
        <v>1.0309278350515464E-2</v>
      </c>
      <c r="AI19" t="s">
        <v>693</v>
      </c>
      <c r="AJ19" t="s">
        <v>466</v>
      </c>
      <c r="AK19">
        <v>1</v>
      </c>
      <c r="AL19" s="27">
        <v>1</v>
      </c>
      <c r="AM19" s="27">
        <v>1.0309278350515464E-2</v>
      </c>
      <c r="AO19" t="s">
        <v>785</v>
      </c>
      <c r="AQ19">
        <v>5</v>
      </c>
      <c r="AR19" s="27">
        <v>5.1546391752577317E-2</v>
      </c>
      <c r="AS19" s="27">
        <v>5.1546391752577317E-2</v>
      </c>
    </row>
    <row r="20" spans="3:45" x14ac:dyDescent="0.3">
      <c r="C20" t="s">
        <v>448</v>
      </c>
      <c r="D20" t="s">
        <v>466</v>
      </c>
      <c r="E20" s="5">
        <v>1</v>
      </c>
      <c r="G20" s="36" t="s">
        <v>774</v>
      </c>
      <c r="R20" t="s">
        <v>752</v>
      </c>
      <c r="S20">
        <v>4</v>
      </c>
      <c r="T20" s="27">
        <v>0.8</v>
      </c>
      <c r="U20" s="27">
        <v>4.1237113402061855E-2</v>
      </c>
      <c r="AI20" t="s">
        <v>786</v>
      </c>
      <c r="AK20">
        <v>1</v>
      </c>
      <c r="AL20" s="27">
        <v>1.0309278350515464E-2</v>
      </c>
      <c r="AM20" s="27">
        <v>1.0309278350515464E-2</v>
      </c>
      <c r="AO20" t="s">
        <v>682</v>
      </c>
      <c r="AP20" t="s">
        <v>466</v>
      </c>
      <c r="AQ20">
        <v>30</v>
      </c>
      <c r="AR20" s="27">
        <v>0.9375</v>
      </c>
      <c r="AS20" s="27">
        <v>0.30927835051546393</v>
      </c>
    </row>
    <row r="21" spans="3:45" x14ac:dyDescent="0.3">
      <c r="C21" t="s">
        <v>223</v>
      </c>
      <c r="D21" t="s">
        <v>752</v>
      </c>
      <c r="E21" s="5">
        <v>0</v>
      </c>
      <c r="G21" s="36" t="s">
        <v>778</v>
      </c>
      <c r="Q21" t="s">
        <v>788</v>
      </c>
      <c r="S21">
        <v>5</v>
      </c>
      <c r="T21" s="27">
        <v>5.1546391752577317E-2</v>
      </c>
      <c r="U21" s="27">
        <v>5.1546391752577317E-2</v>
      </c>
      <c r="AI21" t="s">
        <v>760</v>
      </c>
      <c r="AK21">
        <v>97</v>
      </c>
      <c r="AL21" s="27">
        <v>1</v>
      </c>
      <c r="AM21" s="27">
        <v>1</v>
      </c>
      <c r="AP21" t="s">
        <v>752</v>
      </c>
      <c r="AQ21">
        <v>2</v>
      </c>
      <c r="AR21" s="27">
        <v>6.25E-2</v>
      </c>
      <c r="AS21" s="27">
        <v>2.0618556701030927E-2</v>
      </c>
    </row>
    <row r="22" spans="3:45" x14ac:dyDescent="0.3">
      <c r="C22" t="s">
        <v>281</v>
      </c>
      <c r="D22" t="s">
        <v>466</v>
      </c>
      <c r="E22" s="5">
        <v>1</v>
      </c>
      <c r="G22" s="36" t="s">
        <v>780</v>
      </c>
      <c r="Q22" t="s">
        <v>727</v>
      </c>
      <c r="R22" t="s">
        <v>752</v>
      </c>
      <c r="S22">
        <v>1</v>
      </c>
      <c r="T22" s="27">
        <v>1</v>
      </c>
      <c r="U22" s="27">
        <v>1.0309278350515464E-2</v>
      </c>
      <c r="AO22" t="s">
        <v>787</v>
      </c>
      <c r="AQ22">
        <v>32</v>
      </c>
      <c r="AR22" s="27">
        <v>0.32989690721649484</v>
      </c>
      <c r="AS22" s="27">
        <v>0.32989690721649484</v>
      </c>
    </row>
    <row r="23" spans="3:45" x14ac:dyDescent="0.3">
      <c r="C23" t="s">
        <v>209</v>
      </c>
      <c r="D23" t="s">
        <v>752</v>
      </c>
      <c r="E23" s="5">
        <v>0</v>
      </c>
      <c r="Q23" t="s">
        <v>791</v>
      </c>
      <c r="S23">
        <v>1</v>
      </c>
      <c r="T23" s="27">
        <v>1.0309278350515464E-2</v>
      </c>
      <c r="U23" s="27">
        <v>1.0309278350515464E-2</v>
      </c>
      <c r="AO23" t="s">
        <v>710</v>
      </c>
      <c r="AP23" t="s">
        <v>752</v>
      </c>
      <c r="AQ23">
        <v>1</v>
      </c>
      <c r="AR23" s="27">
        <v>1</v>
      </c>
      <c r="AS23" s="27">
        <v>1.0309278350515464E-2</v>
      </c>
    </row>
    <row r="24" spans="3:45" x14ac:dyDescent="0.3">
      <c r="C24" t="s">
        <v>261</v>
      </c>
      <c r="D24" t="s">
        <v>751</v>
      </c>
      <c r="E24" s="5">
        <v>0.6</v>
      </c>
      <c r="G24" t="s">
        <v>811</v>
      </c>
      <c r="Q24" t="s">
        <v>760</v>
      </c>
      <c r="S24">
        <v>97</v>
      </c>
      <c r="T24" s="27">
        <v>1</v>
      </c>
      <c r="U24" s="27">
        <v>1</v>
      </c>
      <c r="AO24" t="s">
        <v>789</v>
      </c>
      <c r="AQ24">
        <v>1</v>
      </c>
      <c r="AR24" s="27">
        <v>1.0309278350515464E-2</v>
      </c>
      <c r="AS24" s="27">
        <v>1.0309278350515464E-2</v>
      </c>
    </row>
    <row r="25" spans="3:45" x14ac:dyDescent="0.3">
      <c r="C25" t="s">
        <v>327</v>
      </c>
      <c r="D25" t="s">
        <v>752</v>
      </c>
      <c r="E25" s="5">
        <v>0</v>
      </c>
      <c r="G25" t="s">
        <v>812</v>
      </c>
      <c r="AO25" t="s">
        <v>715</v>
      </c>
      <c r="AP25" t="s">
        <v>752</v>
      </c>
      <c r="AQ25">
        <v>40</v>
      </c>
      <c r="AR25" s="27">
        <v>1</v>
      </c>
      <c r="AS25" s="27">
        <v>0.41237113402061853</v>
      </c>
    </row>
    <row r="26" spans="3:45" x14ac:dyDescent="0.3">
      <c r="C26" t="s">
        <v>299</v>
      </c>
      <c r="D26" t="s">
        <v>752</v>
      </c>
      <c r="E26" s="5">
        <v>0</v>
      </c>
      <c r="G26" t="s">
        <v>813</v>
      </c>
      <c r="AO26" t="s">
        <v>757</v>
      </c>
      <c r="AQ26">
        <v>40</v>
      </c>
      <c r="AR26" s="27">
        <v>0.41237113402061853</v>
      </c>
      <c r="AS26" s="27">
        <v>0.41237113402061853</v>
      </c>
    </row>
    <row r="27" spans="3:45" x14ac:dyDescent="0.3">
      <c r="C27" t="s">
        <v>439</v>
      </c>
      <c r="D27" t="s">
        <v>466</v>
      </c>
      <c r="E27" s="5">
        <v>1</v>
      </c>
      <c r="G27" s="13" t="s">
        <v>814</v>
      </c>
      <c r="AO27" t="s">
        <v>678</v>
      </c>
      <c r="AP27" t="s">
        <v>751</v>
      </c>
      <c r="AQ27">
        <v>1</v>
      </c>
      <c r="AR27" s="27">
        <v>0.1111111111111111</v>
      </c>
      <c r="AS27" s="27">
        <v>1.0309278350515464E-2</v>
      </c>
    </row>
    <row r="28" spans="3:45" x14ac:dyDescent="0.3">
      <c r="C28" t="s">
        <v>245</v>
      </c>
      <c r="D28" t="s">
        <v>466</v>
      </c>
      <c r="E28" s="5">
        <v>1</v>
      </c>
      <c r="AP28" t="s">
        <v>466</v>
      </c>
      <c r="AQ28">
        <v>4</v>
      </c>
      <c r="AR28" s="27">
        <v>0.44444444444444442</v>
      </c>
      <c r="AS28" s="27">
        <v>4.1237113402061855E-2</v>
      </c>
    </row>
    <row r="29" spans="3:45" x14ac:dyDescent="0.3">
      <c r="C29" t="s">
        <v>252</v>
      </c>
      <c r="D29" t="s">
        <v>752</v>
      </c>
      <c r="E29" s="5">
        <v>0</v>
      </c>
      <c r="AP29" t="s">
        <v>752</v>
      </c>
      <c r="AQ29">
        <v>4</v>
      </c>
      <c r="AR29" s="27">
        <v>0.44444444444444442</v>
      </c>
      <c r="AS29" s="27">
        <v>4.1237113402061855E-2</v>
      </c>
    </row>
    <row r="30" spans="3:45" x14ac:dyDescent="0.3">
      <c r="C30" t="s">
        <v>430</v>
      </c>
      <c r="D30" t="s">
        <v>752</v>
      </c>
      <c r="E30" s="5">
        <v>0</v>
      </c>
      <c r="AO30" t="s">
        <v>793</v>
      </c>
      <c r="AQ30">
        <v>9</v>
      </c>
      <c r="AR30" s="27">
        <v>9.2783505154639179E-2</v>
      </c>
      <c r="AS30" s="27">
        <v>9.2783505154639179E-2</v>
      </c>
    </row>
    <row r="31" spans="3:45" x14ac:dyDescent="0.3">
      <c r="C31" t="s">
        <v>197</v>
      </c>
      <c r="D31" t="s">
        <v>752</v>
      </c>
      <c r="E31" s="5">
        <v>0</v>
      </c>
      <c r="AO31" t="s">
        <v>760</v>
      </c>
      <c r="AQ31">
        <v>97</v>
      </c>
      <c r="AR31" s="27">
        <v>1</v>
      </c>
      <c r="AS31" s="27">
        <v>1</v>
      </c>
    </row>
    <row r="32" spans="3:45" x14ac:dyDescent="0.3">
      <c r="C32" t="s">
        <v>203</v>
      </c>
      <c r="D32" t="s">
        <v>752</v>
      </c>
      <c r="E32" s="5">
        <v>0</v>
      </c>
    </row>
    <row r="33" spans="3:5" x14ac:dyDescent="0.3">
      <c r="C33" t="s">
        <v>278</v>
      </c>
      <c r="D33" t="s">
        <v>466</v>
      </c>
      <c r="E33" s="5">
        <v>1</v>
      </c>
    </row>
    <row r="34" spans="3:5" x14ac:dyDescent="0.3">
      <c r="C34" t="s">
        <v>379</v>
      </c>
      <c r="D34" t="s">
        <v>752</v>
      </c>
      <c r="E34" s="5">
        <v>0</v>
      </c>
    </row>
    <row r="35" spans="3:5" x14ac:dyDescent="0.3">
      <c r="C35" t="s">
        <v>376</v>
      </c>
      <c r="D35" t="s">
        <v>466</v>
      </c>
      <c r="E35" s="5">
        <v>1</v>
      </c>
    </row>
    <row r="36" spans="3:5" x14ac:dyDescent="0.3">
      <c r="C36" t="s">
        <v>469</v>
      </c>
      <c r="D36" t="s">
        <v>752</v>
      </c>
      <c r="E36" s="5">
        <v>0</v>
      </c>
    </row>
    <row r="37" spans="3:5" x14ac:dyDescent="0.3">
      <c r="C37" t="s">
        <v>330</v>
      </c>
      <c r="D37" t="s">
        <v>466</v>
      </c>
      <c r="E37" s="5">
        <v>1</v>
      </c>
    </row>
    <row r="38" spans="3:5" x14ac:dyDescent="0.3">
      <c r="C38" t="s">
        <v>445</v>
      </c>
      <c r="D38" t="s">
        <v>752</v>
      </c>
      <c r="E38" s="5">
        <v>0</v>
      </c>
    </row>
    <row r="39" spans="3:5" x14ac:dyDescent="0.3">
      <c r="C39" t="s">
        <v>234</v>
      </c>
      <c r="D39" t="s">
        <v>466</v>
      </c>
      <c r="E39" s="5">
        <v>1</v>
      </c>
    </row>
    <row r="40" spans="3:5" x14ac:dyDescent="0.3">
      <c r="C40" t="s">
        <v>314</v>
      </c>
      <c r="D40" t="s">
        <v>466</v>
      </c>
      <c r="E40" s="5">
        <v>1</v>
      </c>
    </row>
    <row r="41" spans="3:5" x14ac:dyDescent="0.3">
      <c r="C41" t="s">
        <v>290</v>
      </c>
      <c r="D41" t="s">
        <v>466</v>
      </c>
      <c r="E41" s="5">
        <v>1</v>
      </c>
    </row>
    <row r="42" spans="3:5" x14ac:dyDescent="0.3">
      <c r="C42" t="s">
        <v>395</v>
      </c>
      <c r="D42" t="s">
        <v>752</v>
      </c>
      <c r="E42" s="5">
        <v>0</v>
      </c>
    </row>
    <row r="43" spans="3:5" x14ac:dyDescent="0.3">
      <c r="C43" t="s">
        <v>293</v>
      </c>
      <c r="D43" t="s">
        <v>466</v>
      </c>
      <c r="E43" s="5">
        <v>1</v>
      </c>
    </row>
    <row r="44" spans="3:5" x14ac:dyDescent="0.3">
      <c r="C44" t="s">
        <v>287</v>
      </c>
      <c r="D44" t="s">
        <v>466</v>
      </c>
      <c r="E44" s="5">
        <v>1</v>
      </c>
    </row>
    <row r="45" spans="3:5" x14ac:dyDescent="0.3">
      <c r="C45" t="s">
        <v>296</v>
      </c>
      <c r="D45" t="s">
        <v>466</v>
      </c>
      <c r="E45" s="5">
        <v>1</v>
      </c>
    </row>
    <row r="46" spans="3:5" x14ac:dyDescent="0.3">
      <c r="C46" t="s">
        <v>345</v>
      </c>
      <c r="D46" t="s">
        <v>466</v>
      </c>
      <c r="E46" s="5">
        <v>1</v>
      </c>
    </row>
    <row r="47" spans="3:5" x14ac:dyDescent="0.3">
      <c r="C47" t="s">
        <v>305</v>
      </c>
      <c r="D47" t="s">
        <v>752</v>
      </c>
      <c r="E47" s="5">
        <v>0</v>
      </c>
    </row>
    <row r="48" spans="3:5" x14ac:dyDescent="0.3">
      <c r="C48" t="s">
        <v>404</v>
      </c>
      <c r="D48" t="s">
        <v>466</v>
      </c>
      <c r="E48" s="5">
        <v>1</v>
      </c>
    </row>
    <row r="49" spans="3:5" x14ac:dyDescent="0.3">
      <c r="C49" t="s">
        <v>442</v>
      </c>
      <c r="D49" t="s">
        <v>752</v>
      </c>
      <c r="E49" s="5">
        <v>0</v>
      </c>
    </row>
    <row r="50" spans="3:5" x14ac:dyDescent="0.3">
      <c r="C50" t="s">
        <v>258</v>
      </c>
      <c r="D50" t="s">
        <v>752</v>
      </c>
      <c r="E50" s="5">
        <v>0</v>
      </c>
    </row>
    <row r="51" spans="3:5" x14ac:dyDescent="0.3">
      <c r="C51" t="s">
        <v>391</v>
      </c>
      <c r="D51" t="s">
        <v>466</v>
      </c>
      <c r="E51" s="5">
        <v>1</v>
      </c>
    </row>
    <row r="52" spans="3:5" x14ac:dyDescent="0.3">
      <c r="D52" t="s">
        <v>752</v>
      </c>
      <c r="E52" s="5">
        <v>0</v>
      </c>
    </row>
    <row r="53" spans="3:5" x14ac:dyDescent="0.3">
      <c r="C53" t="s">
        <v>401</v>
      </c>
      <c r="D53" t="s">
        <v>752</v>
      </c>
      <c r="E53" s="5">
        <v>0</v>
      </c>
    </row>
    <row r="54" spans="3:5" x14ac:dyDescent="0.3">
      <c r="C54" t="s">
        <v>284</v>
      </c>
      <c r="D54" t="s">
        <v>466</v>
      </c>
      <c r="E54" s="5">
        <v>1</v>
      </c>
    </row>
    <row r="55" spans="3:5" x14ac:dyDescent="0.3">
      <c r="C55" t="s">
        <v>354</v>
      </c>
      <c r="D55" t="s">
        <v>466</v>
      </c>
      <c r="E55" s="5">
        <v>1</v>
      </c>
    </row>
    <row r="56" spans="3:5" x14ac:dyDescent="0.3">
      <c r="C56" t="s">
        <v>351</v>
      </c>
      <c r="D56" t="s">
        <v>466</v>
      </c>
      <c r="E56" s="5">
        <v>1</v>
      </c>
    </row>
    <row r="57" spans="3:5" x14ac:dyDescent="0.3">
      <c r="C57" t="s">
        <v>413</v>
      </c>
      <c r="D57" t="s">
        <v>466</v>
      </c>
      <c r="E57" s="5">
        <v>1</v>
      </c>
    </row>
    <row r="58" spans="3:5" x14ac:dyDescent="0.3">
      <c r="C58" t="s">
        <v>311</v>
      </c>
      <c r="D58" t="s">
        <v>752</v>
      </c>
      <c r="E58" s="5">
        <v>0</v>
      </c>
    </row>
    <row r="59" spans="3:5" x14ac:dyDescent="0.3">
      <c r="C59" t="s">
        <v>348</v>
      </c>
      <c r="D59" t="s">
        <v>466</v>
      </c>
      <c r="E59" s="5">
        <v>1</v>
      </c>
    </row>
    <row r="60" spans="3:5" x14ac:dyDescent="0.3">
      <c r="C60" t="s">
        <v>366</v>
      </c>
      <c r="D60" t="s">
        <v>752</v>
      </c>
      <c r="E60" s="5">
        <v>0</v>
      </c>
    </row>
    <row r="61" spans="3:5" x14ac:dyDescent="0.3">
      <c r="C61" t="s">
        <v>237</v>
      </c>
      <c r="D61" t="s">
        <v>466</v>
      </c>
      <c r="E61" s="5">
        <v>1</v>
      </c>
    </row>
    <row r="62" spans="3:5" x14ac:dyDescent="0.3">
      <c r="C62" t="s">
        <v>322</v>
      </c>
      <c r="D62" t="s">
        <v>466</v>
      </c>
      <c r="E62" s="5">
        <v>1</v>
      </c>
    </row>
    <row r="63" spans="3:5" x14ac:dyDescent="0.3">
      <c r="C63" t="s">
        <v>428</v>
      </c>
      <c r="D63" t="s">
        <v>752</v>
      </c>
      <c r="E63" s="5">
        <v>0</v>
      </c>
    </row>
    <row r="64" spans="3:5" x14ac:dyDescent="0.3">
      <c r="C64" t="s">
        <v>333</v>
      </c>
      <c r="D64" t="s">
        <v>752</v>
      </c>
      <c r="E64" s="5">
        <v>0</v>
      </c>
    </row>
    <row r="65" spans="3:5" x14ac:dyDescent="0.3">
      <c r="C65" t="s">
        <v>225</v>
      </c>
      <c r="D65" t="s">
        <v>752</v>
      </c>
      <c r="E65" s="5">
        <v>0</v>
      </c>
    </row>
    <row r="66" spans="3:5" x14ac:dyDescent="0.3">
      <c r="C66" t="s">
        <v>436</v>
      </c>
      <c r="D66" t="s">
        <v>752</v>
      </c>
      <c r="E66" s="5">
        <v>0</v>
      </c>
    </row>
    <row r="67" spans="3:5" x14ac:dyDescent="0.3">
      <c r="C67" t="s">
        <v>240</v>
      </c>
      <c r="D67" t="s">
        <v>752</v>
      </c>
      <c r="E67" s="5">
        <v>0</v>
      </c>
    </row>
    <row r="68" spans="3:5" x14ac:dyDescent="0.3">
      <c r="C68" t="s">
        <v>176</v>
      </c>
      <c r="D68" t="s">
        <v>752</v>
      </c>
      <c r="E68" s="5">
        <v>0</v>
      </c>
    </row>
    <row r="69" spans="3:5" x14ac:dyDescent="0.3">
      <c r="C69" t="s">
        <v>214</v>
      </c>
      <c r="D69" t="s">
        <v>752</v>
      </c>
      <c r="E69" s="5">
        <v>0</v>
      </c>
    </row>
    <row r="70" spans="3:5" x14ac:dyDescent="0.3">
      <c r="C70" t="s">
        <v>368</v>
      </c>
      <c r="D70" t="s">
        <v>466</v>
      </c>
      <c r="E70" s="5">
        <v>1</v>
      </c>
    </row>
    <row r="71" spans="3:5" x14ac:dyDescent="0.3">
      <c r="C71" t="s">
        <v>248</v>
      </c>
      <c r="D71" t="s">
        <v>466</v>
      </c>
      <c r="E71" s="5">
        <v>1</v>
      </c>
    </row>
    <row r="72" spans="3:5" x14ac:dyDescent="0.3">
      <c r="C72" t="s">
        <v>433</v>
      </c>
      <c r="D72" t="s">
        <v>752</v>
      </c>
      <c r="E72" s="5">
        <v>0</v>
      </c>
    </row>
    <row r="73" spans="3:5" x14ac:dyDescent="0.3">
      <c r="C73" t="s">
        <v>410</v>
      </c>
      <c r="D73" t="s">
        <v>752</v>
      </c>
      <c r="E73" s="5">
        <v>0</v>
      </c>
    </row>
    <row r="74" spans="3:5" x14ac:dyDescent="0.3">
      <c r="C74" t="s">
        <v>398</v>
      </c>
      <c r="D74" t="s">
        <v>752</v>
      </c>
      <c r="E74" s="5">
        <v>0</v>
      </c>
    </row>
    <row r="75" spans="3:5" x14ac:dyDescent="0.3">
      <c r="C75" t="s">
        <v>194</v>
      </c>
      <c r="D75" t="s">
        <v>752</v>
      </c>
      <c r="E75" s="5">
        <v>0</v>
      </c>
    </row>
    <row r="76" spans="3:5" x14ac:dyDescent="0.3">
      <c r="C76" t="s">
        <v>317</v>
      </c>
      <c r="D76" t="s">
        <v>466</v>
      </c>
      <c r="E76" s="5">
        <v>1</v>
      </c>
    </row>
    <row r="77" spans="3:5" x14ac:dyDescent="0.3">
      <c r="C77" t="s">
        <v>308</v>
      </c>
      <c r="D77" t="s">
        <v>752</v>
      </c>
      <c r="E77" s="5">
        <v>0</v>
      </c>
    </row>
    <row r="78" spans="3:5" x14ac:dyDescent="0.3">
      <c r="C78" t="s">
        <v>187</v>
      </c>
      <c r="D78" t="s">
        <v>466</v>
      </c>
      <c r="E78" s="5">
        <v>1</v>
      </c>
    </row>
    <row r="79" spans="3:5" x14ac:dyDescent="0.3">
      <c r="C79" t="s">
        <v>180</v>
      </c>
      <c r="D79" t="s">
        <v>466</v>
      </c>
      <c r="E79" s="5">
        <v>1</v>
      </c>
    </row>
    <row r="80" spans="3:5" x14ac:dyDescent="0.3">
      <c r="C80" t="s">
        <v>211</v>
      </c>
      <c r="D80" t="s">
        <v>752</v>
      </c>
      <c r="E80" s="5">
        <v>0</v>
      </c>
    </row>
    <row r="81" spans="3:5" x14ac:dyDescent="0.3">
      <c r="C81" t="s">
        <v>273</v>
      </c>
      <c r="D81" t="s">
        <v>752</v>
      </c>
      <c r="E81" s="5">
        <v>0</v>
      </c>
    </row>
    <row r="82" spans="3:5" x14ac:dyDescent="0.3">
      <c r="C82" t="s">
        <v>336</v>
      </c>
      <c r="D82" t="s">
        <v>752</v>
      </c>
      <c r="E82" s="5">
        <v>0</v>
      </c>
    </row>
    <row r="83" spans="3:5" x14ac:dyDescent="0.3">
      <c r="C83" t="s">
        <v>339</v>
      </c>
      <c r="D83" t="s">
        <v>466</v>
      </c>
      <c r="E83" s="5">
        <v>1</v>
      </c>
    </row>
    <row r="84" spans="3:5" x14ac:dyDescent="0.3">
      <c r="C84" t="s">
        <v>451</v>
      </c>
      <c r="D84" t="s">
        <v>466</v>
      </c>
      <c r="E84" s="5">
        <v>1</v>
      </c>
    </row>
    <row r="85" spans="3:5" x14ac:dyDescent="0.3">
      <c r="C85" t="s">
        <v>357</v>
      </c>
      <c r="D85" t="s">
        <v>752</v>
      </c>
      <c r="E85" s="5">
        <v>0</v>
      </c>
    </row>
    <row r="86" spans="3:5" x14ac:dyDescent="0.3">
      <c r="C86" t="s">
        <v>200</v>
      </c>
      <c r="D86" t="s">
        <v>752</v>
      </c>
      <c r="E86" s="5">
        <v>0</v>
      </c>
    </row>
    <row r="87" spans="3:5" x14ac:dyDescent="0.3">
      <c r="C87" t="s">
        <v>172</v>
      </c>
      <c r="D87" t="s">
        <v>466</v>
      </c>
      <c r="E87" s="5">
        <v>1</v>
      </c>
    </row>
    <row r="88" spans="3:5" x14ac:dyDescent="0.3">
      <c r="C88" t="s">
        <v>324</v>
      </c>
      <c r="D88" t="s">
        <v>466</v>
      </c>
      <c r="E88" s="5">
        <v>1</v>
      </c>
    </row>
    <row r="89" spans="3:5" x14ac:dyDescent="0.3">
      <c r="C89" t="s">
        <v>217</v>
      </c>
      <c r="D89" t="s">
        <v>752</v>
      </c>
      <c r="E89" s="5">
        <v>0</v>
      </c>
    </row>
    <row r="90" spans="3:5" x14ac:dyDescent="0.3">
      <c r="C90" t="s">
        <v>228</v>
      </c>
      <c r="D90" t="s">
        <v>752</v>
      </c>
      <c r="E90" s="5">
        <v>0</v>
      </c>
    </row>
    <row r="91" spans="3:5" x14ac:dyDescent="0.3">
      <c r="C91" t="s">
        <v>242</v>
      </c>
      <c r="D91" t="s">
        <v>752</v>
      </c>
      <c r="E91" s="5">
        <v>0</v>
      </c>
    </row>
    <row r="92" spans="3:5" x14ac:dyDescent="0.3">
      <c r="C92" t="s">
        <v>422</v>
      </c>
      <c r="D92" t="s">
        <v>752</v>
      </c>
      <c r="E92" s="5">
        <v>0</v>
      </c>
    </row>
    <row r="93" spans="3:5" x14ac:dyDescent="0.3">
      <c r="C93" t="s">
        <v>275</v>
      </c>
      <c r="D93" t="s">
        <v>752</v>
      </c>
      <c r="E93" s="5">
        <v>0</v>
      </c>
    </row>
    <row r="94" spans="3:5" x14ac:dyDescent="0.3">
      <c r="C94" t="s">
        <v>267</v>
      </c>
      <c r="D94" t="s">
        <v>752</v>
      </c>
      <c r="E94" s="5">
        <v>0</v>
      </c>
    </row>
    <row r="95" spans="3:5" x14ac:dyDescent="0.3">
      <c r="C95" t="s">
        <v>407</v>
      </c>
      <c r="D95" t="s">
        <v>752</v>
      </c>
      <c r="E95" s="5">
        <v>0</v>
      </c>
    </row>
    <row r="96" spans="3:5" x14ac:dyDescent="0.3">
      <c r="C96" t="s">
        <v>385</v>
      </c>
      <c r="D96" t="s">
        <v>752</v>
      </c>
      <c r="E96" s="5">
        <v>0</v>
      </c>
    </row>
    <row r="97" spans="3:5" x14ac:dyDescent="0.3">
      <c r="C97" t="s">
        <v>220</v>
      </c>
      <c r="D97" t="s">
        <v>751</v>
      </c>
      <c r="E97" s="5">
        <v>0.4</v>
      </c>
    </row>
    <row r="98" spans="3:5" x14ac:dyDescent="0.3">
      <c r="C98" t="s">
        <v>255</v>
      </c>
      <c r="D98" t="s">
        <v>752</v>
      </c>
      <c r="E98" s="5">
        <v>0</v>
      </c>
    </row>
    <row r="99" spans="3:5" x14ac:dyDescent="0.3">
      <c r="C99" t="s">
        <v>373</v>
      </c>
      <c r="D99" t="s">
        <v>466</v>
      </c>
      <c r="E99" s="5">
        <v>1</v>
      </c>
    </row>
    <row r="100" spans="3:5" x14ac:dyDescent="0.3">
      <c r="C100" t="s">
        <v>191</v>
      </c>
      <c r="D100" t="s">
        <v>752</v>
      </c>
      <c r="E100" s="5">
        <v>0</v>
      </c>
    </row>
    <row r="101" spans="3:5" x14ac:dyDescent="0.3">
      <c r="C101" t="s">
        <v>382</v>
      </c>
      <c r="D101" t="s">
        <v>752</v>
      </c>
      <c r="E101" s="5">
        <v>0</v>
      </c>
    </row>
    <row r="102" spans="3:5" x14ac:dyDescent="0.3">
      <c r="C102" t="s">
        <v>388</v>
      </c>
      <c r="D102" t="s">
        <v>752</v>
      </c>
      <c r="E102" s="5">
        <v>0</v>
      </c>
    </row>
    <row r="103" spans="3:5" x14ac:dyDescent="0.3">
      <c r="C103" t="s">
        <v>184</v>
      </c>
      <c r="D103" t="s">
        <v>466</v>
      </c>
      <c r="E103" s="5">
        <v>1</v>
      </c>
    </row>
  </sheetData>
  <pageMargins left="0.7" right="0.7" top="0.75" bottom="0.75" header="0.3" footer="0.3"/>
  <drawing r:id="rId9"/>
  <extLst>
    <ext xmlns:x14="http://schemas.microsoft.com/office/spreadsheetml/2009/9/main" uri="{A8765BA9-456A-4dab-B4F3-ACF838C121DE}">
      <x14:slicerList>
        <x14:slicer r:id="rId10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AS103"/>
  <sheetViews>
    <sheetView showGridLines="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K11" sqref="K11"/>
    </sheetView>
  </sheetViews>
  <sheetFormatPr baseColWidth="10" defaultColWidth="11" defaultRowHeight="15.6" x14ac:dyDescent="0.3"/>
  <cols>
    <col min="1" max="1" width="27.296875" customWidth="1"/>
    <col min="3" max="3" width="34.5" bestFit="1" customWidth="1"/>
    <col min="4" max="5" width="12.59765625" customWidth="1"/>
    <col min="7" max="7" width="17.59765625" customWidth="1"/>
    <col min="8" max="9" width="12.59765625" customWidth="1"/>
    <col min="11" max="11" width="15.59765625" customWidth="1"/>
    <col min="12" max="15" width="12.59765625" customWidth="1"/>
    <col min="17" max="17" width="18.59765625" customWidth="1"/>
    <col min="18" max="21" width="12.59765625" customWidth="1"/>
    <col min="23" max="23" width="23.59765625" customWidth="1"/>
    <col min="24" max="27" width="12.59765625" customWidth="1"/>
    <col min="29" max="29" width="17.59765625" customWidth="1"/>
    <col min="30" max="33" width="12.59765625" customWidth="1"/>
    <col min="35" max="35" width="39.296875" customWidth="1"/>
    <col min="36" max="39" width="12.59765625" customWidth="1"/>
    <col min="41" max="41" width="40.59765625" customWidth="1"/>
    <col min="42" max="45" width="12.59765625" customWidth="1"/>
  </cols>
  <sheetData>
    <row r="1" spans="1:45" ht="23.4" x14ac:dyDescent="0.45">
      <c r="A1" s="36" t="s">
        <v>728</v>
      </c>
      <c r="C1" s="8" t="s">
        <v>729</v>
      </c>
      <c r="G1" s="8" t="s">
        <v>730</v>
      </c>
      <c r="K1" s="8" t="s">
        <v>730</v>
      </c>
      <c r="Q1" s="8" t="s">
        <v>730</v>
      </c>
      <c r="W1" s="8" t="s">
        <v>730</v>
      </c>
      <c r="AC1" s="8" t="s">
        <v>730</v>
      </c>
      <c r="AI1" s="8" t="s">
        <v>730</v>
      </c>
      <c r="AO1" s="8" t="s">
        <v>730</v>
      </c>
    </row>
    <row r="2" spans="1:45" ht="23.4" x14ac:dyDescent="0.45">
      <c r="A2" s="37" t="e">
        <f>#REF!</f>
        <v>#REF!</v>
      </c>
      <c r="C2" s="7" t="s">
        <v>864</v>
      </c>
      <c r="G2" s="7" t="s">
        <v>865</v>
      </c>
      <c r="K2" s="7" t="s">
        <v>866</v>
      </c>
      <c r="Q2" s="7" t="s">
        <v>867</v>
      </c>
      <c r="W2" s="7" t="s">
        <v>868</v>
      </c>
      <c r="AC2" s="7" t="s">
        <v>869</v>
      </c>
      <c r="AI2" s="7" t="s">
        <v>870</v>
      </c>
      <c r="AO2" s="7" t="s">
        <v>871</v>
      </c>
    </row>
    <row r="4" spans="1:45" x14ac:dyDescent="0.3">
      <c r="Q4" s="4" t="s">
        <v>740</v>
      </c>
      <c r="R4" t="s" vm="4">
        <v>741</v>
      </c>
      <c r="W4" s="4" t="s">
        <v>740</v>
      </c>
      <c r="X4" t="s" vm="4">
        <v>741</v>
      </c>
      <c r="AC4" s="4" t="s">
        <v>740</v>
      </c>
      <c r="AD4" t="s" vm="4">
        <v>741</v>
      </c>
      <c r="AI4" s="4" t="s">
        <v>740</v>
      </c>
      <c r="AJ4" t="s" vm="4">
        <v>741</v>
      </c>
      <c r="AO4" s="4" t="s">
        <v>740</v>
      </c>
      <c r="AP4" t="s" vm="4">
        <v>741</v>
      </c>
    </row>
    <row r="6" spans="1:45" x14ac:dyDescent="0.3">
      <c r="C6" s="4" t="s">
        <v>168</v>
      </c>
      <c r="D6" s="4" t="s">
        <v>457</v>
      </c>
      <c r="E6" t="s">
        <v>742</v>
      </c>
      <c r="G6" s="4" t="s">
        <v>457</v>
      </c>
      <c r="H6" s="9" t="s">
        <v>743</v>
      </c>
      <c r="I6" s="9" t="s">
        <v>744</v>
      </c>
      <c r="K6" s="4" t="s">
        <v>740</v>
      </c>
      <c r="L6" s="4" t="s">
        <v>457</v>
      </c>
      <c r="M6" s="9" t="s">
        <v>743</v>
      </c>
      <c r="N6" s="9" t="s">
        <v>745</v>
      </c>
      <c r="O6" s="9" t="s">
        <v>746</v>
      </c>
      <c r="Q6" s="4" t="s">
        <v>459</v>
      </c>
      <c r="R6" s="4" t="s">
        <v>457</v>
      </c>
      <c r="S6" s="9" t="s">
        <v>743</v>
      </c>
      <c r="T6" s="9" t="s">
        <v>745</v>
      </c>
      <c r="U6" s="9" t="s">
        <v>746</v>
      </c>
      <c r="W6" s="4" t="s">
        <v>748</v>
      </c>
      <c r="X6" s="4" t="s">
        <v>457</v>
      </c>
      <c r="Y6" s="9" t="s">
        <v>743</v>
      </c>
      <c r="Z6" s="9" t="s">
        <v>745</v>
      </c>
      <c r="AA6" s="9" t="s">
        <v>746</v>
      </c>
      <c r="AC6" s="4" t="s">
        <v>461</v>
      </c>
      <c r="AD6" s="4" t="s">
        <v>457</v>
      </c>
      <c r="AE6" s="9" t="s">
        <v>743</v>
      </c>
      <c r="AF6" s="9" t="s">
        <v>745</v>
      </c>
      <c r="AG6" s="9" t="s">
        <v>746</v>
      </c>
      <c r="AI6" s="4" t="s">
        <v>463</v>
      </c>
      <c r="AJ6" s="4" t="s">
        <v>457</v>
      </c>
      <c r="AK6" s="9" t="s">
        <v>743</v>
      </c>
      <c r="AL6" s="9" t="s">
        <v>745</v>
      </c>
      <c r="AM6" s="9" t="s">
        <v>746</v>
      </c>
      <c r="AO6" s="4" t="s">
        <v>462</v>
      </c>
      <c r="AP6" s="4" t="s">
        <v>457</v>
      </c>
      <c r="AQ6" s="9" t="s">
        <v>743</v>
      </c>
      <c r="AR6" s="9" t="s">
        <v>745</v>
      </c>
      <c r="AS6" s="9" t="s">
        <v>746</v>
      </c>
    </row>
    <row r="7" spans="1:45" x14ac:dyDescent="0.3">
      <c r="C7" t="s">
        <v>416</v>
      </c>
      <c r="D7" t="s">
        <v>466</v>
      </c>
      <c r="E7" s="5">
        <v>1</v>
      </c>
      <c r="G7" t="s">
        <v>751</v>
      </c>
      <c r="H7">
        <v>2</v>
      </c>
      <c r="I7" s="27">
        <v>2.0618556701030927E-2</v>
      </c>
      <c r="K7" t="s">
        <v>680</v>
      </c>
      <c r="L7" t="s">
        <v>751</v>
      </c>
      <c r="M7">
        <v>1</v>
      </c>
      <c r="N7" s="27">
        <v>2.7777777777777776E-2</v>
      </c>
      <c r="O7" s="27">
        <v>1.0309278350515464E-2</v>
      </c>
      <c r="Q7" t="s">
        <v>715</v>
      </c>
      <c r="R7" t="s">
        <v>751</v>
      </c>
      <c r="S7">
        <v>1</v>
      </c>
      <c r="T7" s="27">
        <v>2.5000000000000001E-2</v>
      </c>
      <c r="U7" s="27">
        <v>1.0309278350515464E-2</v>
      </c>
      <c r="W7" t="s">
        <v>715</v>
      </c>
      <c r="X7" t="s">
        <v>751</v>
      </c>
      <c r="Y7">
        <v>1</v>
      </c>
      <c r="Z7" s="27">
        <v>2.5000000000000001E-2</v>
      </c>
      <c r="AA7" s="27">
        <v>1.0309278350515464E-2</v>
      </c>
      <c r="AC7" t="s">
        <v>709</v>
      </c>
      <c r="AD7" t="s">
        <v>751</v>
      </c>
      <c r="AE7">
        <v>1</v>
      </c>
      <c r="AF7" s="27">
        <v>1</v>
      </c>
      <c r="AG7" s="27">
        <v>1.0309278350515464E-2</v>
      </c>
      <c r="AI7" t="s">
        <v>711</v>
      </c>
      <c r="AJ7" t="s">
        <v>751</v>
      </c>
      <c r="AK7">
        <v>1</v>
      </c>
      <c r="AL7" s="27">
        <v>1</v>
      </c>
      <c r="AM7" s="27">
        <v>1.0309278350515464E-2</v>
      </c>
      <c r="AO7" t="s">
        <v>705</v>
      </c>
      <c r="AP7" t="s">
        <v>466</v>
      </c>
      <c r="AQ7">
        <v>1</v>
      </c>
      <c r="AR7" s="27">
        <v>0.5</v>
      </c>
      <c r="AS7" s="27">
        <v>1.0309278350515464E-2</v>
      </c>
    </row>
    <row r="8" spans="1:45" x14ac:dyDescent="0.3">
      <c r="D8" t="s">
        <v>752</v>
      </c>
      <c r="E8" s="5">
        <v>0</v>
      </c>
      <c r="G8" t="s">
        <v>466</v>
      </c>
      <c r="H8">
        <v>40</v>
      </c>
      <c r="I8" s="27">
        <v>0.41237113402061853</v>
      </c>
      <c r="L8" t="s">
        <v>466</v>
      </c>
      <c r="M8">
        <v>23</v>
      </c>
      <c r="N8" s="27">
        <v>0.63888888888888884</v>
      </c>
      <c r="O8" s="27">
        <v>0.23711340206185566</v>
      </c>
      <c r="R8" t="s">
        <v>752</v>
      </c>
      <c r="S8">
        <v>39</v>
      </c>
      <c r="T8" s="27">
        <v>0.97499999999999998</v>
      </c>
      <c r="U8" s="27">
        <v>0.40206185567010311</v>
      </c>
      <c r="X8" t="s">
        <v>752</v>
      </c>
      <c r="Y8">
        <v>39</v>
      </c>
      <c r="Z8" s="27">
        <v>0.97499999999999998</v>
      </c>
      <c r="AA8" s="27">
        <v>0.40206185567010311</v>
      </c>
      <c r="AC8" t="s">
        <v>754</v>
      </c>
      <c r="AE8">
        <v>1</v>
      </c>
      <c r="AF8" s="27">
        <v>1.0309278350515464E-2</v>
      </c>
      <c r="AG8" s="27">
        <v>1.0309278350515464E-2</v>
      </c>
      <c r="AI8" t="s">
        <v>755</v>
      </c>
      <c r="AK8">
        <v>1</v>
      </c>
      <c r="AL8" s="27">
        <v>1.0309278350515464E-2</v>
      </c>
      <c r="AM8" s="27">
        <v>1.0309278350515464E-2</v>
      </c>
      <c r="AP8" t="s">
        <v>752</v>
      </c>
      <c r="AQ8">
        <v>1</v>
      </c>
      <c r="AR8" s="27">
        <v>0.5</v>
      </c>
      <c r="AS8" s="27">
        <v>1.0309278350515464E-2</v>
      </c>
    </row>
    <row r="9" spans="1:45" x14ac:dyDescent="0.3">
      <c r="C9" t="s">
        <v>320</v>
      </c>
      <c r="D9" t="s">
        <v>466</v>
      </c>
      <c r="E9" s="5">
        <v>1</v>
      </c>
      <c r="G9" t="s">
        <v>752</v>
      </c>
      <c r="H9">
        <v>55</v>
      </c>
      <c r="I9" s="27">
        <v>0.5670103092783505</v>
      </c>
      <c r="L9" t="s">
        <v>752</v>
      </c>
      <c r="M9">
        <v>12</v>
      </c>
      <c r="N9" s="27">
        <v>0.33333333333333331</v>
      </c>
      <c r="O9" s="27">
        <v>0.12371134020618557</v>
      </c>
      <c r="Q9" t="s">
        <v>757</v>
      </c>
      <c r="S9">
        <v>40</v>
      </c>
      <c r="T9" s="27">
        <v>0.41237113402061853</v>
      </c>
      <c r="U9" s="27">
        <v>0.41237113402061853</v>
      </c>
      <c r="W9" t="s">
        <v>757</v>
      </c>
      <c r="Y9">
        <v>40</v>
      </c>
      <c r="Z9" s="27">
        <v>0.41237113402061853</v>
      </c>
      <c r="AA9" s="27">
        <v>0.41237113402061853</v>
      </c>
      <c r="AC9" t="s">
        <v>715</v>
      </c>
      <c r="AD9" t="s">
        <v>751</v>
      </c>
      <c r="AE9">
        <v>1</v>
      </c>
      <c r="AF9" s="27">
        <v>2.5000000000000001E-2</v>
      </c>
      <c r="AG9" s="27">
        <v>1.0309278350515464E-2</v>
      </c>
      <c r="AI9" t="s">
        <v>679</v>
      </c>
      <c r="AJ9" t="s">
        <v>466</v>
      </c>
      <c r="AK9">
        <v>11</v>
      </c>
      <c r="AL9" s="27">
        <v>1</v>
      </c>
      <c r="AM9" s="27">
        <v>0.1134020618556701</v>
      </c>
      <c r="AO9" t="s">
        <v>758</v>
      </c>
      <c r="AQ9">
        <v>2</v>
      </c>
      <c r="AR9" s="27">
        <v>2.0618556701030927E-2</v>
      </c>
      <c r="AS9" s="27">
        <v>2.0618556701030927E-2</v>
      </c>
    </row>
    <row r="10" spans="1:45" x14ac:dyDescent="0.3">
      <c r="C10" t="s">
        <v>270</v>
      </c>
      <c r="D10" t="s">
        <v>466</v>
      </c>
      <c r="E10" s="5">
        <v>1</v>
      </c>
      <c r="G10" t="s">
        <v>760</v>
      </c>
      <c r="H10">
        <v>97</v>
      </c>
      <c r="I10" s="27">
        <v>1</v>
      </c>
      <c r="K10" t="s">
        <v>761</v>
      </c>
      <c r="M10">
        <v>36</v>
      </c>
      <c r="N10" s="27">
        <v>0.37113402061855671</v>
      </c>
      <c r="O10" s="27">
        <v>0.37113402061855671</v>
      </c>
      <c r="Q10" t="s">
        <v>723</v>
      </c>
      <c r="R10" t="s">
        <v>751</v>
      </c>
      <c r="S10">
        <v>1</v>
      </c>
      <c r="T10" s="27">
        <v>4.1666666666666664E-2</v>
      </c>
      <c r="U10" s="27">
        <v>1.0309278350515464E-2</v>
      </c>
      <c r="W10" t="s">
        <v>718</v>
      </c>
      <c r="X10" t="s">
        <v>751</v>
      </c>
      <c r="Y10">
        <v>1</v>
      </c>
      <c r="Z10" s="27">
        <v>2.564102564102564E-2</v>
      </c>
      <c r="AA10" s="27">
        <v>1.0309278350515464E-2</v>
      </c>
      <c r="AD10" t="s">
        <v>752</v>
      </c>
      <c r="AE10">
        <v>39</v>
      </c>
      <c r="AF10" s="27">
        <v>0.97499999999999998</v>
      </c>
      <c r="AG10" s="27">
        <v>0.40206185567010311</v>
      </c>
      <c r="AI10" t="s">
        <v>762</v>
      </c>
      <c r="AK10">
        <v>11</v>
      </c>
      <c r="AL10" s="27">
        <v>0.1134020618556701</v>
      </c>
      <c r="AM10" s="27">
        <v>0.1134020618556701</v>
      </c>
      <c r="AO10" t="s">
        <v>690</v>
      </c>
      <c r="AP10" t="s">
        <v>466</v>
      </c>
      <c r="AQ10">
        <v>1</v>
      </c>
      <c r="AR10" s="27">
        <v>0.33333333333333331</v>
      </c>
      <c r="AS10" s="27">
        <v>1.0309278350515464E-2</v>
      </c>
    </row>
    <row r="11" spans="1:45" x14ac:dyDescent="0.3">
      <c r="C11" t="s">
        <v>302</v>
      </c>
      <c r="D11" t="s">
        <v>752</v>
      </c>
      <c r="E11" s="5">
        <v>0</v>
      </c>
      <c r="K11" t="s">
        <v>675</v>
      </c>
      <c r="L11" t="s">
        <v>466</v>
      </c>
      <c r="M11">
        <v>17</v>
      </c>
      <c r="N11" s="27">
        <v>0.80952380952380953</v>
      </c>
      <c r="O11" s="27">
        <v>0.17525773195876287</v>
      </c>
      <c r="R11" t="s">
        <v>466</v>
      </c>
      <c r="S11">
        <v>22</v>
      </c>
      <c r="T11" s="27">
        <v>0.91666666666666663</v>
      </c>
      <c r="U11" s="27">
        <v>0.22680412371134021</v>
      </c>
      <c r="X11" t="s">
        <v>466</v>
      </c>
      <c r="Y11">
        <v>28</v>
      </c>
      <c r="Z11" s="27">
        <v>0.71794871794871795</v>
      </c>
      <c r="AA11" s="27">
        <v>0.28865979381443296</v>
      </c>
      <c r="AC11" t="s">
        <v>757</v>
      </c>
      <c r="AE11">
        <v>40</v>
      </c>
      <c r="AF11" s="27">
        <v>0.41237113402061853</v>
      </c>
      <c r="AG11" s="27">
        <v>0.41237113402061853</v>
      </c>
      <c r="AI11" t="s">
        <v>685</v>
      </c>
      <c r="AJ11" t="s">
        <v>466</v>
      </c>
      <c r="AK11">
        <v>26</v>
      </c>
      <c r="AL11" s="27">
        <v>0.61904761904761907</v>
      </c>
      <c r="AM11" s="27">
        <v>0.26804123711340205</v>
      </c>
      <c r="AP11" t="s">
        <v>752</v>
      </c>
      <c r="AQ11">
        <v>2</v>
      </c>
      <c r="AR11" s="27">
        <v>0.66666666666666663</v>
      </c>
      <c r="AS11" s="27">
        <v>2.0618556701030927E-2</v>
      </c>
    </row>
    <row r="12" spans="1:45" x14ac:dyDescent="0.3">
      <c r="C12" t="s">
        <v>231</v>
      </c>
      <c r="D12" t="s">
        <v>466</v>
      </c>
      <c r="E12" s="5">
        <v>1</v>
      </c>
      <c r="G12" s="13"/>
      <c r="L12" t="s">
        <v>752</v>
      </c>
      <c r="M12">
        <v>4</v>
      </c>
      <c r="N12" s="27">
        <v>0.19047619047619047</v>
      </c>
      <c r="O12" s="27">
        <v>4.1237113402061855E-2</v>
      </c>
      <c r="R12" t="s">
        <v>752</v>
      </c>
      <c r="S12">
        <v>1</v>
      </c>
      <c r="T12" s="27">
        <v>4.1666666666666664E-2</v>
      </c>
      <c r="U12" s="27">
        <v>1.0309278350515464E-2</v>
      </c>
      <c r="X12" t="s">
        <v>752</v>
      </c>
      <c r="Y12">
        <v>10</v>
      </c>
      <c r="Z12" s="27">
        <v>0.25641025641025639</v>
      </c>
      <c r="AA12" s="27">
        <v>0.10309278350515463</v>
      </c>
      <c r="AC12" t="s">
        <v>677</v>
      </c>
      <c r="AD12" t="s">
        <v>466</v>
      </c>
      <c r="AE12">
        <v>40</v>
      </c>
      <c r="AF12" s="27">
        <v>0.75471698113207553</v>
      </c>
      <c r="AG12" s="27">
        <v>0.41237113402061853</v>
      </c>
      <c r="AJ12" t="s">
        <v>752</v>
      </c>
      <c r="AK12">
        <v>16</v>
      </c>
      <c r="AL12" s="27">
        <v>0.38095238095238093</v>
      </c>
      <c r="AM12" s="27">
        <v>0.16494845360824742</v>
      </c>
      <c r="AO12" t="s">
        <v>766</v>
      </c>
      <c r="AQ12">
        <v>3</v>
      </c>
      <c r="AR12" s="27">
        <v>3.0927835051546393E-2</v>
      </c>
      <c r="AS12" s="27">
        <v>3.0927835051546393E-2</v>
      </c>
    </row>
    <row r="13" spans="1:45" x14ac:dyDescent="0.3">
      <c r="C13" t="s">
        <v>342</v>
      </c>
      <c r="D13" t="s">
        <v>752</v>
      </c>
      <c r="E13" s="5">
        <v>0</v>
      </c>
      <c r="G13" s="36"/>
      <c r="K13" t="s">
        <v>772</v>
      </c>
      <c r="M13">
        <v>21</v>
      </c>
      <c r="N13" s="27">
        <v>0.21649484536082475</v>
      </c>
      <c r="O13" s="27">
        <v>0.21649484536082475</v>
      </c>
      <c r="Q13" t="s">
        <v>765</v>
      </c>
      <c r="S13">
        <v>24</v>
      </c>
      <c r="T13" s="27">
        <v>0.24742268041237114</v>
      </c>
      <c r="U13" s="27">
        <v>0.24742268041237114</v>
      </c>
      <c r="W13" t="s">
        <v>769</v>
      </c>
      <c r="Y13">
        <v>39</v>
      </c>
      <c r="Z13" s="27">
        <v>0.40206185567010311</v>
      </c>
      <c r="AA13" s="27">
        <v>0.40206185567010311</v>
      </c>
      <c r="AD13" t="s">
        <v>752</v>
      </c>
      <c r="AE13">
        <v>13</v>
      </c>
      <c r="AF13" s="27">
        <v>0.24528301886792453</v>
      </c>
      <c r="AG13" s="27">
        <v>0.13402061855670103</v>
      </c>
      <c r="AI13" t="s">
        <v>773</v>
      </c>
      <c r="AK13">
        <v>42</v>
      </c>
      <c r="AL13" s="27">
        <v>0.4329896907216495</v>
      </c>
      <c r="AM13" s="27">
        <v>0.4329896907216495</v>
      </c>
      <c r="AO13" t="s">
        <v>689</v>
      </c>
      <c r="AP13" t="s">
        <v>466</v>
      </c>
      <c r="AQ13">
        <v>2</v>
      </c>
      <c r="AR13" s="27">
        <v>0.4</v>
      </c>
      <c r="AS13" s="27">
        <v>2.0618556701030927E-2</v>
      </c>
    </row>
    <row r="14" spans="1:45" x14ac:dyDescent="0.3">
      <c r="C14" t="s">
        <v>425</v>
      </c>
      <c r="D14" t="s">
        <v>752</v>
      </c>
      <c r="E14" s="5">
        <v>0</v>
      </c>
      <c r="G14" s="36"/>
      <c r="K14" t="s">
        <v>715</v>
      </c>
      <c r="L14" t="s">
        <v>751</v>
      </c>
      <c r="M14">
        <v>1</v>
      </c>
      <c r="N14" s="27">
        <v>2.5000000000000001E-2</v>
      </c>
      <c r="O14" s="27">
        <v>1.0309278350515464E-2</v>
      </c>
      <c r="Q14" t="s">
        <v>725</v>
      </c>
      <c r="R14" t="s">
        <v>466</v>
      </c>
      <c r="S14">
        <v>2</v>
      </c>
      <c r="T14" s="27">
        <v>0.66666666666666663</v>
      </c>
      <c r="U14" s="27">
        <v>2.0618556701030927E-2</v>
      </c>
      <c r="W14" t="s">
        <v>720</v>
      </c>
      <c r="X14" t="s">
        <v>466</v>
      </c>
      <c r="Y14">
        <v>1</v>
      </c>
      <c r="Z14" s="27">
        <v>0.14285714285714285</v>
      </c>
      <c r="AA14" s="27">
        <v>1.0309278350515464E-2</v>
      </c>
      <c r="AC14" t="s">
        <v>776</v>
      </c>
      <c r="AE14">
        <v>53</v>
      </c>
      <c r="AF14" s="27">
        <v>0.54639175257731953</v>
      </c>
      <c r="AG14" s="27">
        <v>0.54639175257731953</v>
      </c>
      <c r="AI14" t="s">
        <v>696</v>
      </c>
      <c r="AJ14" t="s">
        <v>466</v>
      </c>
      <c r="AK14">
        <v>2</v>
      </c>
      <c r="AL14" s="27">
        <v>1</v>
      </c>
      <c r="AM14" s="27">
        <v>2.0618556701030927E-2</v>
      </c>
      <c r="AP14" t="s">
        <v>752</v>
      </c>
      <c r="AQ14">
        <v>3</v>
      </c>
      <c r="AR14" s="27">
        <v>0.6</v>
      </c>
      <c r="AS14" s="27">
        <v>3.0927835051546393E-2</v>
      </c>
    </row>
    <row r="15" spans="1:45" x14ac:dyDescent="0.3">
      <c r="C15" t="s">
        <v>420</v>
      </c>
      <c r="D15" t="s">
        <v>752</v>
      </c>
      <c r="E15" s="5">
        <v>0</v>
      </c>
      <c r="G15" s="36"/>
      <c r="L15" t="s">
        <v>752</v>
      </c>
      <c r="M15">
        <v>39</v>
      </c>
      <c r="N15" s="27">
        <v>0.97499999999999998</v>
      </c>
      <c r="O15" s="27">
        <v>0.40206185567010311</v>
      </c>
      <c r="R15" t="s">
        <v>752</v>
      </c>
      <c r="S15">
        <v>1</v>
      </c>
      <c r="T15" s="27">
        <v>0.33333333333333331</v>
      </c>
      <c r="U15" s="27">
        <v>1.0309278350515464E-2</v>
      </c>
      <c r="X15" t="s">
        <v>752</v>
      </c>
      <c r="Y15">
        <v>6</v>
      </c>
      <c r="Z15" s="27">
        <v>0.8571428571428571</v>
      </c>
      <c r="AA15" s="27">
        <v>6.1855670103092786E-2</v>
      </c>
      <c r="AC15" t="s">
        <v>697</v>
      </c>
      <c r="AD15" t="s">
        <v>752</v>
      </c>
      <c r="AE15">
        <v>3</v>
      </c>
      <c r="AF15" s="27">
        <v>1</v>
      </c>
      <c r="AG15" s="27">
        <v>3.0927835051546393E-2</v>
      </c>
      <c r="AI15" t="s">
        <v>779</v>
      </c>
      <c r="AK15">
        <v>2</v>
      </c>
      <c r="AL15" s="27">
        <v>2.0618556701030927E-2</v>
      </c>
      <c r="AM15" s="27">
        <v>2.0618556701030927E-2</v>
      </c>
      <c r="AO15" t="s">
        <v>777</v>
      </c>
      <c r="AQ15">
        <v>5</v>
      </c>
      <c r="AR15" s="27">
        <v>5.1546391752577317E-2</v>
      </c>
      <c r="AS15" s="27">
        <v>5.1546391752577317E-2</v>
      </c>
    </row>
    <row r="16" spans="1:45" x14ac:dyDescent="0.3">
      <c r="C16" t="s">
        <v>264</v>
      </c>
      <c r="D16" t="s">
        <v>752</v>
      </c>
      <c r="E16" s="5">
        <v>0</v>
      </c>
      <c r="G16" s="36"/>
      <c r="K16" t="s">
        <v>757</v>
      </c>
      <c r="M16">
        <v>40</v>
      </c>
      <c r="N16" s="27">
        <v>0.41237113402061853</v>
      </c>
      <c r="O16" s="27">
        <v>0.41237113402061853</v>
      </c>
      <c r="Q16" t="s">
        <v>775</v>
      </c>
      <c r="S16">
        <v>3</v>
      </c>
      <c r="T16" s="27">
        <v>3.0927835051546393E-2</v>
      </c>
      <c r="U16" s="27">
        <v>3.0927835051546393E-2</v>
      </c>
      <c r="W16" t="s">
        <v>781</v>
      </c>
      <c r="Y16">
        <v>7</v>
      </c>
      <c r="Z16" s="27">
        <v>7.2164948453608241E-2</v>
      </c>
      <c r="AA16" s="27">
        <v>7.2164948453608241E-2</v>
      </c>
      <c r="AC16" t="s">
        <v>782</v>
      </c>
      <c r="AE16">
        <v>3</v>
      </c>
      <c r="AF16" s="27">
        <v>3.0927835051546393E-2</v>
      </c>
      <c r="AG16" s="27">
        <v>3.0927835051546393E-2</v>
      </c>
      <c r="AI16" t="s">
        <v>715</v>
      </c>
      <c r="AJ16" t="s">
        <v>751</v>
      </c>
      <c r="AK16">
        <v>1</v>
      </c>
      <c r="AL16" s="27">
        <v>2.5000000000000001E-2</v>
      </c>
      <c r="AM16" s="27">
        <v>1.0309278350515464E-2</v>
      </c>
      <c r="AO16" t="s">
        <v>684</v>
      </c>
      <c r="AP16" t="s">
        <v>466</v>
      </c>
      <c r="AQ16">
        <v>1</v>
      </c>
      <c r="AR16" s="27">
        <v>0.2</v>
      </c>
      <c r="AS16" s="27">
        <v>1.0309278350515464E-2</v>
      </c>
    </row>
    <row r="17" spans="3:45" x14ac:dyDescent="0.3">
      <c r="C17" t="s">
        <v>360</v>
      </c>
      <c r="D17" t="s">
        <v>466</v>
      </c>
      <c r="E17" s="5">
        <v>1</v>
      </c>
      <c r="G17" s="52" t="s">
        <v>178</v>
      </c>
      <c r="K17" t="s">
        <v>760</v>
      </c>
      <c r="M17">
        <v>97</v>
      </c>
      <c r="N17" s="27">
        <v>1</v>
      </c>
      <c r="O17" s="27">
        <v>1</v>
      </c>
      <c r="Q17" t="s">
        <v>724</v>
      </c>
      <c r="R17" t="s">
        <v>466</v>
      </c>
      <c r="S17">
        <v>15</v>
      </c>
      <c r="T17" s="27">
        <v>0.625</v>
      </c>
      <c r="U17" s="27">
        <v>0.15463917525773196</v>
      </c>
      <c r="W17" t="s">
        <v>716</v>
      </c>
      <c r="X17" t="s">
        <v>466</v>
      </c>
      <c r="Y17">
        <v>11</v>
      </c>
      <c r="Z17" s="27">
        <v>1</v>
      </c>
      <c r="AA17" s="27">
        <v>0.1134020618556701</v>
      </c>
      <c r="AC17" t="s">
        <v>760</v>
      </c>
      <c r="AE17">
        <v>97</v>
      </c>
      <c r="AF17" s="27">
        <v>1</v>
      </c>
      <c r="AG17" s="27">
        <v>1</v>
      </c>
      <c r="AJ17" t="s">
        <v>752</v>
      </c>
      <c r="AK17">
        <v>39</v>
      </c>
      <c r="AL17" s="27">
        <v>0.97499999999999998</v>
      </c>
      <c r="AM17" s="27">
        <v>0.40206185567010311</v>
      </c>
      <c r="AP17" t="s">
        <v>752</v>
      </c>
      <c r="AQ17">
        <v>4</v>
      </c>
      <c r="AR17" s="27">
        <v>0.8</v>
      </c>
      <c r="AS17" s="27">
        <v>4.1237113402061855E-2</v>
      </c>
    </row>
    <row r="18" spans="3:45" x14ac:dyDescent="0.3">
      <c r="C18" t="s">
        <v>206</v>
      </c>
      <c r="D18" t="s">
        <v>752</v>
      </c>
      <c r="E18" s="5">
        <v>0</v>
      </c>
      <c r="G18" s="13" t="s">
        <v>810</v>
      </c>
      <c r="R18" t="s">
        <v>752</v>
      </c>
      <c r="S18">
        <v>9</v>
      </c>
      <c r="T18" s="27">
        <v>0.375</v>
      </c>
      <c r="U18" s="27">
        <v>9.2783505154639179E-2</v>
      </c>
      <c r="W18" t="s">
        <v>784</v>
      </c>
      <c r="Y18">
        <v>11</v>
      </c>
      <c r="Z18" s="27">
        <v>0.1134020618556701</v>
      </c>
      <c r="AA18" s="27">
        <v>0.1134020618556701</v>
      </c>
      <c r="AI18" t="s">
        <v>757</v>
      </c>
      <c r="AK18">
        <v>40</v>
      </c>
      <c r="AL18" s="27">
        <v>0.41237113402061853</v>
      </c>
      <c r="AM18" s="27">
        <v>0.41237113402061853</v>
      </c>
      <c r="AO18" t="s">
        <v>785</v>
      </c>
      <c r="AQ18">
        <v>5</v>
      </c>
      <c r="AR18" s="27">
        <v>5.1546391752577317E-2</v>
      </c>
      <c r="AS18" s="27">
        <v>5.1546391752577317E-2</v>
      </c>
    </row>
    <row r="19" spans="3:45" x14ac:dyDescent="0.3">
      <c r="C19" t="s">
        <v>363</v>
      </c>
      <c r="D19" t="s">
        <v>752</v>
      </c>
      <c r="E19" s="5">
        <v>0</v>
      </c>
      <c r="G19" s="36" t="s">
        <v>771</v>
      </c>
      <c r="Q19" t="s">
        <v>783</v>
      </c>
      <c r="S19">
        <v>24</v>
      </c>
      <c r="T19" s="27">
        <v>0.24742268041237114</v>
      </c>
      <c r="U19" s="27">
        <v>0.24742268041237114</v>
      </c>
      <c r="W19" t="s">
        <v>760</v>
      </c>
      <c r="Y19">
        <v>97</v>
      </c>
      <c r="Z19" s="27">
        <v>1</v>
      </c>
      <c r="AA19" s="27">
        <v>1</v>
      </c>
      <c r="AI19" t="s">
        <v>693</v>
      </c>
      <c r="AJ19" t="s">
        <v>466</v>
      </c>
      <c r="AK19">
        <v>1</v>
      </c>
      <c r="AL19" s="27">
        <v>1</v>
      </c>
      <c r="AM19" s="27">
        <v>1.0309278350515464E-2</v>
      </c>
      <c r="AO19" t="s">
        <v>682</v>
      </c>
      <c r="AP19" t="s">
        <v>466</v>
      </c>
      <c r="AQ19">
        <v>30</v>
      </c>
      <c r="AR19" s="27">
        <v>0.9375</v>
      </c>
      <c r="AS19" s="27">
        <v>0.30927835051546393</v>
      </c>
    </row>
    <row r="20" spans="3:45" x14ac:dyDescent="0.3">
      <c r="C20" t="s">
        <v>448</v>
      </c>
      <c r="D20" t="s">
        <v>466</v>
      </c>
      <c r="E20" s="5">
        <v>1</v>
      </c>
      <c r="G20" s="36" t="s">
        <v>774</v>
      </c>
      <c r="Q20" t="s">
        <v>726</v>
      </c>
      <c r="R20" t="s">
        <v>466</v>
      </c>
      <c r="S20">
        <v>1</v>
      </c>
      <c r="T20" s="27">
        <v>0.2</v>
      </c>
      <c r="U20" s="27">
        <v>1.0309278350515464E-2</v>
      </c>
      <c r="AI20" t="s">
        <v>786</v>
      </c>
      <c r="AK20">
        <v>1</v>
      </c>
      <c r="AL20" s="27">
        <v>1.0309278350515464E-2</v>
      </c>
      <c r="AM20" s="27">
        <v>1.0309278350515464E-2</v>
      </c>
      <c r="AP20" t="s">
        <v>752</v>
      </c>
      <c r="AQ20">
        <v>2</v>
      </c>
      <c r="AR20" s="27">
        <v>6.25E-2</v>
      </c>
      <c r="AS20" s="27">
        <v>2.0618556701030927E-2</v>
      </c>
    </row>
    <row r="21" spans="3:45" x14ac:dyDescent="0.3">
      <c r="C21" t="s">
        <v>223</v>
      </c>
      <c r="D21" t="s">
        <v>752</v>
      </c>
      <c r="E21" s="5">
        <v>0</v>
      </c>
      <c r="G21" s="36" t="s">
        <v>778</v>
      </c>
      <c r="R21" t="s">
        <v>752</v>
      </c>
      <c r="S21">
        <v>4</v>
      </c>
      <c r="T21" s="27">
        <v>0.8</v>
      </c>
      <c r="U21" s="27">
        <v>4.1237113402061855E-2</v>
      </c>
      <c r="AI21" t="s">
        <v>760</v>
      </c>
      <c r="AK21">
        <v>97</v>
      </c>
      <c r="AL21" s="27">
        <v>1</v>
      </c>
      <c r="AM21" s="27">
        <v>1</v>
      </c>
      <c r="AO21" t="s">
        <v>787</v>
      </c>
      <c r="AQ21">
        <v>32</v>
      </c>
      <c r="AR21" s="27">
        <v>0.32989690721649484</v>
      </c>
      <c r="AS21" s="27">
        <v>0.32989690721649484</v>
      </c>
    </row>
    <row r="22" spans="3:45" x14ac:dyDescent="0.3">
      <c r="C22" t="s">
        <v>281</v>
      </c>
      <c r="D22" t="s">
        <v>466</v>
      </c>
      <c r="E22" s="5">
        <v>1</v>
      </c>
      <c r="G22" s="36" t="s">
        <v>780</v>
      </c>
      <c r="Q22" t="s">
        <v>788</v>
      </c>
      <c r="S22">
        <v>5</v>
      </c>
      <c r="T22" s="27">
        <v>5.1546391752577317E-2</v>
      </c>
      <c r="U22" s="27">
        <v>5.1546391752577317E-2</v>
      </c>
      <c r="AO22" t="s">
        <v>710</v>
      </c>
      <c r="AP22" t="s">
        <v>751</v>
      </c>
      <c r="AQ22">
        <v>1</v>
      </c>
      <c r="AR22" s="27">
        <v>1</v>
      </c>
      <c r="AS22" s="27">
        <v>1.0309278350515464E-2</v>
      </c>
    </row>
    <row r="23" spans="3:45" x14ac:dyDescent="0.3">
      <c r="C23" t="s">
        <v>209</v>
      </c>
      <c r="D23" t="s">
        <v>752</v>
      </c>
      <c r="E23" s="5">
        <v>0</v>
      </c>
      <c r="Q23" t="s">
        <v>727</v>
      </c>
      <c r="R23" t="s">
        <v>752</v>
      </c>
      <c r="S23">
        <v>1</v>
      </c>
      <c r="T23" s="27">
        <v>1</v>
      </c>
      <c r="U23" s="27">
        <v>1.0309278350515464E-2</v>
      </c>
      <c r="AO23" t="s">
        <v>789</v>
      </c>
      <c r="AQ23">
        <v>1</v>
      </c>
      <c r="AR23" s="27">
        <v>1.0309278350515464E-2</v>
      </c>
      <c r="AS23" s="27">
        <v>1.0309278350515464E-2</v>
      </c>
    </row>
    <row r="24" spans="3:45" x14ac:dyDescent="0.3">
      <c r="C24" t="s">
        <v>261</v>
      </c>
      <c r="D24" t="s">
        <v>466</v>
      </c>
      <c r="E24" s="5">
        <v>1</v>
      </c>
      <c r="G24" t="s">
        <v>811</v>
      </c>
      <c r="Q24" t="s">
        <v>791</v>
      </c>
      <c r="S24">
        <v>1</v>
      </c>
      <c r="T24" s="27">
        <v>1.0309278350515464E-2</v>
      </c>
      <c r="U24" s="27">
        <v>1.0309278350515464E-2</v>
      </c>
      <c r="AO24" t="s">
        <v>715</v>
      </c>
      <c r="AP24" t="s">
        <v>751</v>
      </c>
      <c r="AQ24">
        <v>1</v>
      </c>
      <c r="AR24" s="27">
        <v>2.5000000000000001E-2</v>
      </c>
      <c r="AS24" s="27">
        <v>1.0309278350515464E-2</v>
      </c>
    </row>
    <row r="25" spans="3:45" x14ac:dyDescent="0.3">
      <c r="C25" t="s">
        <v>327</v>
      </c>
      <c r="D25" t="s">
        <v>752</v>
      </c>
      <c r="E25" s="5">
        <v>0</v>
      </c>
      <c r="G25" t="s">
        <v>812</v>
      </c>
      <c r="Q25" t="s">
        <v>760</v>
      </c>
      <c r="S25">
        <v>97</v>
      </c>
      <c r="T25" s="27">
        <v>1</v>
      </c>
      <c r="U25" s="27">
        <v>1</v>
      </c>
      <c r="AP25" t="s">
        <v>752</v>
      </c>
      <c r="AQ25">
        <v>39</v>
      </c>
      <c r="AR25" s="27">
        <v>0.97499999999999998</v>
      </c>
      <c r="AS25" s="27">
        <v>0.40206185567010311</v>
      </c>
    </row>
    <row r="26" spans="3:45" x14ac:dyDescent="0.3">
      <c r="C26" t="s">
        <v>299</v>
      </c>
      <c r="D26" t="s">
        <v>752</v>
      </c>
      <c r="E26" s="5">
        <v>0</v>
      </c>
      <c r="G26" t="s">
        <v>813</v>
      </c>
      <c r="AO26" t="s">
        <v>757</v>
      </c>
      <c r="AQ26">
        <v>40</v>
      </c>
      <c r="AR26" s="27">
        <v>0.41237113402061853</v>
      </c>
      <c r="AS26" s="27">
        <v>0.41237113402061853</v>
      </c>
    </row>
    <row r="27" spans="3:45" x14ac:dyDescent="0.3">
      <c r="C27" t="s">
        <v>439</v>
      </c>
      <c r="D27" t="s">
        <v>466</v>
      </c>
      <c r="E27" s="5">
        <v>1</v>
      </c>
      <c r="G27" s="13" t="s">
        <v>814</v>
      </c>
      <c r="AO27" t="s">
        <v>678</v>
      </c>
      <c r="AP27" t="s">
        <v>466</v>
      </c>
      <c r="AQ27">
        <v>5</v>
      </c>
      <c r="AR27" s="27">
        <v>0.55555555555555558</v>
      </c>
      <c r="AS27" s="27">
        <v>5.1546391752577317E-2</v>
      </c>
    </row>
    <row r="28" spans="3:45" x14ac:dyDescent="0.3">
      <c r="C28" t="s">
        <v>245</v>
      </c>
      <c r="D28" t="s">
        <v>466</v>
      </c>
      <c r="E28" s="5">
        <v>1</v>
      </c>
      <c r="AP28" t="s">
        <v>752</v>
      </c>
      <c r="AQ28">
        <v>4</v>
      </c>
      <c r="AR28" s="27">
        <v>0.44444444444444442</v>
      </c>
      <c r="AS28" s="27">
        <v>4.1237113402061855E-2</v>
      </c>
    </row>
    <row r="29" spans="3:45" x14ac:dyDescent="0.3">
      <c r="C29" t="s">
        <v>252</v>
      </c>
      <c r="D29" t="s">
        <v>752</v>
      </c>
      <c r="E29" s="5">
        <v>0</v>
      </c>
      <c r="AO29" t="s">
        <v>793</v>
      </c>
      <c r="AQ29">
        <v>9</v>
      </c>
      <c r="AR29" s="27">
        <v>9.2783505154639179E-2</v>
      </c>
      <c r="AS29" s="27">
        <v>9.2783505154639179E-2</v>
      </c>
    </row>
    <row r="30" spans="3:45" x14ac:dyDescent="0.3">
      <c r="C30" t="s">
        <v>430</v>
      </c>
      <c r="D30" t="s">
        <v>752</v>
      </c>
      <c r="E30" s="5">
        <v>0</v>
      </c>
      <c r="AO30" t="s">
        <v>760</v>
      </c>
      <c r="AQ30">
        <v>97</v>
      </c>
      <c r="AR30" s="27">
        <v>1</v>
      </c>
      <c r="AS30" s="27">
        <v>1</v>
      </c>
    </row>
    <row r="31" spans="3:45" x14ac:dyDescent="0.3">
      <c r="C31" t="s">
        <v>197</v>
      </c>
      <c r="D31" t="s">
        <v>752</v>
      </c>
      <c r="E31" s="5">
        <v>0</v>
      </c>
    </row>
    <row r="32" spans="3:45" x14ac:dyDescent="0.3">
      <c r="C32" t="s">
        <v>203</v>
      </c>
      <c r="D32" t="s">
        <v>752</v>
      </c>
      <c r="E32" s="5">
        <v>0</v>
      </c>
    </row>
    <row r="33" spans="3:5" x14ac:dyDescent="0.3">
      <c r="C33" t="s">
        <v>278</v>
      </c>
      <c r="D33" t="s">
        <v>466</v>
      </c>
      <c r="E33" s="5">
        <v>1</v>
      </c>
    </row>
    <row r="34" spans="3:5" x14ac:dyDescent="0.3">
      <c r="C34" t="s">
        <v>379</v>
      </c>
      <c r="D34" t="s">
        <v>752</v>
      </c>
      <c r="E34" s="5">
        <v>0</v>
      </c>
    </row>
    <row r="35" spans="3:5" x14ac:dyDescent="0.3">
      <c r="C35" t="s">
        <v>376</v>
      </c>
      <c r="D35" t="s">
        <v>466</v>
      </c>
      <c r="E35" s="5">
        <v>1</v>
      </c>
    </row>
    <row r="36" spans="3:5" x14ac:dyDescent="0.3">
      <c r="C36" t="s">
        <v>469</v>
      </c>
      <c r="D36" t="s">
        <v>751</v>
      </c>
      <c r="E36" s="5">
        <v>0.75</v>
      </c>
    </row>
    <row r="37" spans="3:5" x14ac:dyDescent="0.3">
      <c r="C37" t="s">
        <v>330</v>
      </c>
      <c r="D37" t="s">
        <v>466</v>
      </c>
      <c r="E37" s="5">
        <v>1</v>
      </c>
    </row>
    <row r="38" spans="3:5" x14ac:dyDescent="0.3">
      <c r="C38" t="s">
        <v>445</v>
      </c>
      <c r="D38" t="s">
        <v>752</v>
      </c>
      <c r="E38" s="5">
        <v>0</v>
      </c>
    </row>
    <row r="39" spans="3:5" x14ac:dyDescent="0.3">
      <c r="C39" t="s">
        <v>234</v>
      </c>
      <c r="D39" t="s">
        <v>466</v>
      </c>
      <c r="E39" s="5">
        <v>1</v>
      </c>
    </row>
    <row r="40" spans="3:5" x14ac:dyDescent="0.3">
      <c r="C40" t="s">
        <v>314</v>
      </c>
      <c r="D40" t="s">
        <v>466</v>
      </c>
      <c r="E40" s="5">
        <v>1</v>
      </c>
    </row>
    <row r="41" spans="3:5" x14ac:dyDescent="0.3">
      <c r="C41" t="s">
        <v>290</v>
      </c>
      <c r="D41" t="s">
        <v>466</v>
      </c>
      <c r="E41" s="5">
        <v>1</v>
      </c>
    </row>
    <row r="42" spans="3:5" x14ac:dyDescent="0.3">
      <c r="C42" t="s">
        <v>395</v>
      </c>
      <c r="D42" t="s">
        <v>752</v>
      </c>
      <c r="E42" s="5">
        <v>0</v>
      </c>
    </row>
    <row r="43" spans="3:5" x14ac:dyDescent="0.3">
      <c r="C43" t="s">
        <v>293</v>
      </c>
      <c r="D43" t="s">
        <v>466</v>
      </c>
      <c r="E43" s="5">
        <v>1</v>
      </c>
    </row>
    <row r="44" spans="3:5" x14ac:dyDescent="0.3">
      <c r="C44" t="s">
        <v>287</v>
      </c>
      <c r="D44" t="s">
        <v>466</v>
      </c>
      <c r="E44" s="5">
        <v>1</v>
      </c>
    </row>
    <row r="45" spans="3:5" x14ac:dyDescent="0.3">
      <c r="C45" t="s">
        <v>296</v>
      </c>
      <c r="D45" t="s">
        <v>466</v>
      </c>
      <c r="E45" s="5">
        <v>1</v>
      </c>
    </row>
    <row r="46" spans="3:5" x14ac:dyDescent="0.3">
      <c r="C46" t="s">
        <v>345</v>
      </c>
      <c r="D46" t="s">
        <v>466</v>
      </c>
      <c r="E46" s="5">
        <v>1</v>
      </c>
    </row>
    <row r="47" spans="3:5" x14ac:dyDescent="0.3">
      <c r="C47" t="s">
        <v>305</v>
      </c>
      <c r="D47" t="s">
        <v>752</v>
      </c>
      <c r="E47" s="5">
        <v>0</v>
      </c>
    </row>
    <row r="48" spans="3:5" x14ac:dyDescent="0.3">
      <c r="C48" t="s">
        <v>404</v>
      </c>
      <c r="D48" t="s">
        <v>466</v>
      </c>
      <c r="E48" s="5">
        <v>1</v>
      </c>
    </row>
    <row r="49" spans="3:5" x14ac:dyDescent="0.3">
      <c r="C49" t="s">
        <v>442</v>
      </c>
      <c r="D49" t="s">
        <v>752</v>
      </c>
      <c r="E49" s="5">
        <v>0</v>
      </c>
    </row>
    <row r="50" spans="3:5" x14ac:dyDescent="0.3">
      <c r="C50" t="s">
        <v>258</v>
      </c>
      <c r="D50" t="s">
        <v>752</v>
      </c>
      <c r="E50" s="5">
        <v>0</v>
      </c>
    </row>
    <row r="51" spans="3:5" x14ac:dyDescent="0.3">
      <c r="C51" t="s">
        <v>391</v>
      </c>
      <c r="D51" t="s">
        <v>751</v>
      </c>
      <c r="E51" s="5">
        <v>0.5</v>
      </c>
    </row>
    <row r="52" spans="3:5" x14ac:dyDescent="0.3">
      <c r="D52" t="s">
        <v>466</v>
      </c>
      <c r="E52" s="5">
        <v>1</v>
      </c>
    </row>
    <row r="53" spans="3:5" x14ac:dyDescent="0.3">
      <c r="C53" t="s">
        <v>401</v>
      </c>
      <c r="D53" t="s">
        <v>752</v>
      </c>
      <c r="E53" s="5">
        <v>0</v>
      </c>
    </row>
    <row r="54" spans="3:5" x14ac:dyDescent="0.3">
      <c r="C54" t="s">
        <v>284</v>
      </c>
      <c r="D54" t="s">
        <v>466</v>
      </c>
      <c r="E54" s="5">
        <v>1</v>
      </c>
    </row>
    <row r="55" spans="3:5" x14ac:dyDescent="0.3">
      <c r="C55" t="s">
        <v>354</v>
      </c>
      <c r="D55" t="s">
        <v>466</v>
      </c>
      <c r="E55" s="5">
        <v>1</v>
      </c>
    </row>
    <row r="56" spans="3:5" x14ac:dyDescent="0.3">
      <c r="C56" t="s">
        <v>351</v>
      </c>
      <c r="D56" t="s">
        <v>466</v>
      </c>
      <c r="E56" s="5">
        <v>1</v>
      </c>
    </row>
    <row r="57" spans="3:5" x14ac:dyDescent="0.3">
      <c r="C57" t="s">
        <v>413</v>
      </c>
      <c r="D57" t="s">
        <v>466</v>
      </c>
      <c r="E57" s="5">
        <v>1</v>
      </c>
    </row>
    <row r="58" spans="3:5" x14ac:dyDescent="0.3">
      <c r="C58" t="s">
        <v>311</v>
      </c>
      <c r="D58" t="s">
        <v>752</v>
      </c>
      <c r="E58" s="5">
        <v>0</v>
      </c>
    </row>
    <row r="59" spans="3:5" x14ac:dyDescent="0.3">
      <c r="C59" t="s">
        <v>348</v>
      </c>
      <c r="D59" t="s">
        <v>466</v>
      </c>
      <c r="E59" s="5">
        <v>1</v>
      </c>
    </row>
    <row r="60" spans="3:5" x14ac:dyDescent="0.3">
      <c r="C60" t="s">
        <v>366</v>
      </c>
      <c r="D60" t="s">
        <v>752</v>
      </c>
      <c r="E60" s="5">
        <v>0</v>
      </c>
    </row>
    <row r="61" spans="3:5" x14ac:dyDescent="0.3">
      <c r="C61" t="s">
        <v>237</v>
      </c>
      <c r="D61" t="s">
        <v>466</v>
      </c>
      <c r="E61" s="5">
        <v>1</v>
      </c>
    </row>
    <row r="62" spans="3:5" x14ac:dyDescent="0.3">
      <c r="C62" t="s">
        <v>322</v>
      </c>
      <c r="D62" t="s">
        <v>466</v>
      </c>
      <c r="E62" s="5">
        <v>1</v>
      </c>
    </row>
    <row r="63" spans="3:5" x14ac:dyDescent="0.3">
      <c r="C63" t="s">
        <v>428</v>
      </c>
      <c r="D63" t="s">
        <v>752</v>
      </c>
      <c r="E63" s="5">
        <v>0</v>
      </c>
    </row>
    <row r="64" spans="3:5" x14ac:dyDescent="0.3">
      <c r="C64" t="s">
        <v>333</v>
      </c>
      <c r="D64" t="s">
        <v>752</v>
      </c>
      <c r="E64" s="5">
        <v>0</v>
      </c>
    </row>
    <row r="65" spans="3:5" x14ac:dyDescent="0.3">
      <c r="C65" t="s">
        <v>225</v>
      </c>
      <c r="D65" t="s">
        <v>752</v>
      </c>
      <c r="E65" s="5">
        <v>0</v>
      </c>
    </row>
    <row r="66" spans="3:5" x14ac:dyDescent="0.3">
      <c r="C66" t="s">
        <v>436</v>
      </c>
      <c r="D66" t="s">
        <v>752</v>
      </c>
      <c r="E66" s="5">
        <v>0</v>
      </c>
    </row>
    <row r="67" spans="3:5" x14ac:dyDescent="0.3">
      <c r="C67" t="s">
        <v>240</v>
      </c>
      <c r="D67" t="s">
        <v>752</v>
      </c>
      <c r="E67" s="5">
        <v>0</v>
      </c>
    </row>
    <row r="68" spans="3:5" x14ac:dyDescent="0.3">
      <c r="C68" t="s">
        <v>176</v>
      </c>
      <c r="D68" t="s">
        <v>752</v>
      </c>
      <c r="E68" s="5">
        <v>0</v>
      </c>
    </row>
    <row r="69" spans="3:5" x14ac:dyDescent="0.3">
      <c r="C69" t="s">
        <v>214</v>
      </c>
      <c r="D69" t="s">
        <v>752</v>
      </c>
      <c r="E69" s="5">
        <v>0</v>
      </c>
    </row>
    <row r="70" spans="3:5" x14ac:dyDescent="0.3">
      <c r="C70" t="s">
        <v>368</v>
      </c>
      <c r="D70" t="s">
        <v>466</v>
      </c>
      <c r="E70" s="5">
        <v>1</v>
      </c>
    </row>
    <row r="71" spans="3:5" x14ac:dyDescent="0.3">
      <c r="C71" t="s">
        <v>248</v>
      </c>
      <c r="D71" t="s">
        <v>466</v>
      </c>
      <c r="E71" s="5">
        <v>1</v>
      </c>
    </row>
    <row r="72" spans="3:5" x14ac:dyDescent="0.3">
      <c r="C72" t="s">
        <v>433</v>
      </c>
      <c r="D72" t="s">
        <v>752</v>
      </c>
      <c r="E72" s="5">
        <v>0</v>
      </c>
    </row>
    <row r="73" spans="3:5" x14ac:dyDescent="0.3">
      <c r="C73" t="s">
        <v>410</v>
      </c>
      <c r="D73" t="s">
        <v>752</v>
      </c>
      <c r="E73" s="5">
        <v>0</v>
      </c>
    </row>
    <row r="74" spans="3:5" x14ac:dyDescent="0.3">
      <c r="C74" t="s">
        <v>398</v>
      </c>
      <c r="D74" t="s">
        <v>752</v>
      </c>
      <c r="E74" s="5">
        <v>0</v>
      </c>
    </row>
    <row r="75" spans="3:5" x14ac:dyDescent="0.3">
      <c r="C75" t="s">
        <v>194</v>
      </c>
      <c r="D75" t="s">
        <v>752</v>
      </c>
      <c r="E75" s="5">
        <v>0</v>
      </c>
    </row>
    <row r="76" spans="3:5" x14ac:dyDescent="0.3">
      <c r="C76" t="s">
        <v>317</v>
      </c>
      <c r="D76" t="s">
        <v>466</v>
      </c>
      <c r="E76" s="5">
        <v>1</v>
      </c>
    </row>
    <row r="77" spans="3:5" x14ac:dyDescent="0.3">
      <c r="C77" t="s">
        <v>308</v>
      </c>
      <c r="D77" t="s">
        <v>752</v>
      </c>
      <c r="E77" s="5">
        <v>0</v>
      </c>
    </row>
    <row r="78" spans="3:5" x14ac:dyDescent="0.3">
      <c r="C78" t="s">
        <v>187</v>
      </c>
      <c r="D78" t="s">
        <v>466</v>
      </c>
      <c r="E78" s="5">
        <v>1</v>
      </c>
    </row>
    <row r="79" spans="3:5" x14ac:dyDescent="0.3">
      <c r="C79" t="s">
        <v>180</v>
      </c>
      <c r="D79" t="s">
        <v>466</v>
      </c>
      <c r="E79" s="5">
        <v>1</v>
      </c>
    </row>
    <row r="80" spans="3:5" x14ac:dyDescent="0.3">
      <c r="C80" t="s">
        <v>211</v>
      </c>
      <c r="D80" t="s">
        <v>752</v>
      </c>
      <c r="E80" s="5">
        <v>0</v>
      </c>
    </row>
    <row r="81" spans="3:5" x14ac:dyDescent="0.3">
      <c r="C81" t="s">
        <v>273</v>
      </c>
      <c r="D81" t="s">
        <v>752</v>
      </c>
      <c r="E81" s="5">
        <v>0</v>
      </c>
    </row>
    <row r="82" spans="3:5" x14ac:dyDescent="0.3">
      <c r="C82" t="s">
        <v>336</v>
      </c>
      <c r="D82" t="s">
        <v>752</v>
      </c>
      <c r="E82" s="5">
        <v>0</v>
      </c>
    </row>
    <row r="83" spans="3:5" x14ac:dyDescent="0.3">
      <c r="C83" t="s">
        <v>339</v>
      </c>
      <c r="D83" t="s">
        <v>466</v>
      </c>
      <c r="E83" s="5">
        <v>1</v>
      </c>
    </row>
    <row r="84" spans="3:5" x14ac:dyDescent="0.3">
      <c r="C84" t="s">
        <v>451</v>
      </c>
      <c r="D84" t="s">
        <v>466</v>
      </c>
      <c r="E84" s="5">
        <v>1</v>
      </c>
    </row>
    <row r="85" spans="3:5" x14ac:dyDescent="0.3">
      <c r="C85" t="s">
        <v>357</v>
      </c>
      <c r="D85" t="s">
        <v>752</v>
      </c>
      <c r="E85" s="5">
        <v>0</v>
      </c>
    </row>
    <row r="86" spans="3:5" x14ac:dyDescent="0.3">
      <c r="C86" t="s">
        <v>200</v>
      </c>
      <c r="D86" t="s">
        <v>752</v>
      </c>
      <c r="E86" s="5">
        <v>0</v>
      </c>
    </row>
    <row r="87" spans="3:5" x14ac:dyDescent="0.3">
      <c r="C87" t="s">
        <v>172</v>
      </c>
      <c r="D87" t="s">
        <v>466</v>
      </c>
      <c r="E87" s="5">
        <v>1</v>
      </c>
    </row>
    <row r="88" spans="3:5" x14ac:dyDescent="0.3">
      <c r="C88" t="s">
        <v>324</v>
      </c>
      <c r="D88" t="s">
        <v>466</v>
      </c>
      <c r="E88" s="5">
        <v>1</v>
      </c>
    </row>
    <row r="89" spans="3:5" x14ac:dyDescent="0.3">
      <c r="C89" t="s">
        <v>217</v>
      </c>
      <c r="D89" t="s">
        <v>752</v>
      </c>
      <c r="E89" s="5">
        <v>0</v>
      </c>
    </row>
    <row r="90" spans="3:5" x14ac:dyDescent="0.3">
      <c r="C90" t="s">
        <v>228</v>
      </c>
      <c r="D90" t="s">
        <v>752</v>
      </c>
      <c r="E90" s="5">
        <v>0</v>
      </c>
    </row>
    <row r="91" spans="3:5" x14ac:dyDescent="0.3">
      <c r="C91" t="s">
        <v>242</v>
      </c>
      <c r="D91" t="s">
        <v>752</v>
      </c>
      <c r="E91" s="5">
        <v>0</v>
      </c>
    </row>
    <row r="92" spans="3:5" x14ac:dyDescent="0.3">
      <c r="C92" t="s">
        <v>422</v>
      </c>
      <c r="D92" t="s">
        <v>752</v>
      </c>
      <c r="E92" s="5">
        <v>0</v>
      </c>
    </row>
    <row r="93" spans="3:5" x14ac:dyDescent="0.3">
      <c r="C93" t="s">
        <v>275</v>
      </c>
      <c r="D93" t="s">
        <v>752</v>
      </c>
      <c r="E93" s="5">
        <v>0</v>
      </c>
    </row>
    <row r="94" spans="3:5" x14ac:dyDescent="0.3">
      <c r="C94" t="s">
        <v>267</v>
      </c>
      <c r="D94" t="s">
        <v>752</v>
      </c>
      <c r="E94" s="5">
        <v>0</v>
      </c>
    </row>
    <row r="95" spans="3:5" x14ac:dyDescent="0.3">
      <c r="C95" t="s">
        <v>407</v>
      </c>
      <c r="D95" t="s">
        <v>752</v>
      </c>
      <c r="E95" s="5">
        <v>0</v>
      </c>
    </row>
    <row r="96" spans="3:5" x14ac:dyDescent="0.3">
      <c r="C96" t="s">
        <v>385</v>
      </c>
      <c r="D96" t="s">
        <v>752</v>
      </c>
      <c r="E96" s="5">
        <v>0</v>
      </c>
    </row>
    <row r="97" spans="3:5" x14ac:dyDescent="0.3">
      <c r="C97" t="s">
        <v>220</v>
      </c>
      <c r="D97" t="s">
        <v>752</v>
      </c>
      <c r="E97" s="5">
        <v>0</v>
      </c>
    </row>
    <row r="98" spans="3:5" x14ac:dyDescent="0.3">
      <c r="C98" t="s">
        <v>255</v>
      </c>
      <c r="D98" t="s">
        <v>752</v>
      </c>
      <c r="E98" s="5">
        <v>0</v>
      </c>
    </row>
    <row r="99" spans="3:5" x14ac:dyDescent="0.3">
      <c r="C99" t="s">
        <v>373</v>
      </c>
      <c r="D99" t="s">
        <v>466</v>
      </c>
      <c r="E99" s="5">
        <v>1</v>
      </c>
    </row>
    <row r="100" spans="3:5" x14ac:dyDescent="0.3">
      <c r="C100" t="s">
        <v>191</v>
      </c>
      <c r="D100" t="s">
        <v>752</v>
      </c>
      <c r="E100" s="5">
        <v>0</v>
      </c>
    </row>
    <row r="101" spans="3:5" x14ac:dyDescent="0.3">
      <c r="C101" t="s">
        <v>382</v>
      </c>
      <c r="D101" t="s">
        <v>752</v>
      </c>
      <c r="E101" s="5">
        <v>0</v>
      </c>
    </row>
    <row r="102" spans="3:5" x14ac:dyDescent="0.3">
      <c r="C102" t="s">
        <v>388</v>
      </c>
      <c r="D102" t="s">
        <v>752</v>
      </c>
      <c r="E102" s="5">
        <v>0</v>
      </c>
    </row>
    <row r="103" spans="3:5" x14ac:dyDescent="0.3">
      <c r="C103" t="s">
        <v>184</v>
      </c>
      <c r="D103" t="s">
        <v>466</v>
      </c>
      <c r="E103" s="5">
        <v>1</v>
      </c>
    </row>
  </sheetData>
  <pageMargins left="0.7" right="0.7" top="0.75" bottom="0.75" header="0.3" footer="0.3"/>
  <drawing r:id="rId9"/>
  <extLst>
    <ext xmlns:x14="http://schemas.microsoft.com/office/spreadsheetml/2009/9/main" uri="{A8765BA9-456A-4dab-B4F3-ACF838C121DE}">
      <x14:slicerList>
        <x14:slicer r:id="rId10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B1:F18"/>
  <sheetViews>
    <sheetView showGridLines="0" workbookViewId="0">
      <pane xSplit="1" ySplit="7" topLeftCell="D8" activePane="bottomRight" state="frozen"/>
      <selection pane="topRight" activeCell="B1" sqref="B1"/>
      <selection pane="bottomLeft" activeCell="A8" sqref="A8"/>
      <selection pane="bottomRight" activeCell="I1" sqref="I1:P1048576"/>
    </sheetView>
  </sheetViews>
  <sheetFormatPr baseColWidth="10" defaultColWidth="11" defaultRowHeight="15.6" x14ac:dyDescent="0.3"/>
  <cols>
    <col min="2" max="2" width="31.09765625" customWidth="1"/>
  </cols>
  <sheetData>
    <row r="1" spans="2:6" ht="23.4" x14ac:dyDescent="0.45">
      <c r="B1" s="55" t="s">
        <v>872</v>
      </c>
    </row>
    <row r="2" spans="2:6" ht="23.4" x14ac:dyDescent="0.45">
      <c r="B2" s="56" t="s">
        <v>873</v>
      </c>
    </row>
    <row r="3" spans="2:6" ht="23.4" x14ac:dyDescent="0.45">
      <c r="B3" s="7"/>
    </row>
    <row r="4" spans="2:6" x14ac:dyDescent="0.3">
      <c r="B4" s="4" t="s">
        <v>456</v>
      </c>
      <c r="C4" t="s" vm="9">
        <v>741</v>
      </c>
    </row>
    <row r="5" spans="2:6" x14ac:dyDescent="0.3">
      <c r="B5" s="4" t="s">
        <v>457</v>
      </c>
      <c r="C5" t="s" vm="8">
        <v>466</v>
      </c>
    </row>
    <row r="7" spans="2:6" x14ac:dyDescent="0.3">
      <c r="B7" s="4" t="s">
        <v>465</v>
      </c>
      <c r="C7" s="4" t="s">
        <v>740</v>
      </c>
      <c r="D7" s="9" t="s">
        <v>743</v>
      </c>
      <c r="E7" s="9" t="s">
        <v>745</v>
      </c>
      <c r="F7" s="9" t="s">
        <v>746</v>
      </c>
    </row>
    <row r="8" spans="2:6" x14ac:dyDescent="0.3">
      <c r="B8" t="s">
        <v>722</v>
      </c>
      <c r="C8" t="s">
        <v>680</v>
      </c>
      <c r="D8">
        <v>1</v>
      </c>
      <c r="E8" s="27">
        <v>1</v>
      </c>
      <c r="F8" s="27">
        <v>2.5000000000000001E-2</v>
      </c>
    </row>
    <row r="9" spans="2:6" x14ac:dyDescent="0.3">
      <c r="B9" t="s">
        <v>874</v>
      </c>
      <c r="D9">
        <v>1</v>
      </c>
      <c r="E9" s="27">
        <v>2.5000000000000001E-2</v>
      </c>
      <c r="F9" s="27">
        <v>2.5000000000000001E-2</v>
      </c>
    </row>
    <row r="10" spans="2:6" x14ac:dyDescent="0.3">
      <c r="B10" t="s">
        <v>719</v>
      </c>
      <c r="C10" t="s">
        <v>680</v>
      </c>
      <c r="D10">
        <v>14</v>
      </c>
      <c r="E10" s="27">
        <v>0.51851851851851849</v>
      </c>
      <c r="F10" s="27">
        <v>0.35</v>
      </c>
    </row>
    <row r="11" spans="2:6" x14ac:dyDescent="0.3">
      <c r="C11" t="s">
        <v>675</v>
      </c>
      <c r="D11">
        <v>13</v>
      </c>
      <c r="E11" s="27">
        <v>0.48148148148148145</v>
      </c>
      <c r="F11" s="27">
        <v>0.32500000000000001</v>
      </c>
    </row>
    <row r="12" spans="2:6" x14ac:dyDescent="0.3">
      <c r="B12" t="s">
        <v>875</v>
      </c>
      <c r="D12">
        <v>27</v>
      </c>
      <c r="E12" s="27">
        <v>0.67500000000000004</v>
      </c>
      <c r="F12" s="27">
        <v>0.67500000000000004</v>
      </c>
    </row>
    <row r="13" spans="2:6" x14ac:dyDescent="0.3">
      <c r="B13" t="s">
        <v>721</v>
      </c>
      <c r="C13" t="s">
        <v>680</v>
      </c>
      <c r="D13">
        <v>7</v>
      </c>
      <c r="E13" s="27">
        <v>0.63636363636363635</v>
      </c>
      <c r="F13" s="27">
        <v>0.17499999999999999</v>
      </c>
    </row>
    <row r="14" spans="2:6" x14ac:dyDescent="0.3">
      <c r="C14" t="s">
        <v>675</v>
      </c>
      <c r="D14">
        <v>4</v>
      </c>
      <c r="E14" s="27">
        <v>0.36363636363636365</v>
      </c>
      <c r="F14" s="27">
        <v>0.1</v>
      </c>
    </row>
    <row r="15" spans="2:6" x14ac:dyDescent="0.3">
      <c r="B15" t="s">
        <v>876</v>
      </c>
      <c r="D15">
        <v>11</v>
      </c>
      <c r="E15" s="27">
        <v>0.27500000000000002</v>
      </c>
      <c r="F15" s="27">
        <v>0.27500000000000002</v>
      </c>
    </row>
    <row r="16" spans="2:6" x14ac:dyDescent="0.3">
      <c r="B16" t="s">
        <v>717</v>
      </c>
      <c r="C16" t="s">
        <v>680</v>
      </c>
      <c r="D16">
        <v>1</v>
      </c>
      <c r="E16" s="27">
        <v>1</v>
      </c>
      <c r="F16" s="27">
        <v>2.5000000000000001E-2</v>
      </c>
    </row>
    <row r="17" spans="2:6" x14ac:dyDescent="0.3">
      <c r="B17" t="s">
        <v>877</v>
      </c>
      <c r="D17">
        <v>1</v>
      </c>
      <c r="E17" s="27">
        <v>2.5000000000000001E-2</v>
      </c>
      <c r="F17" s="27">
        <v>2.5000000000000001E-2</v>
      </c>
    </row>
    <row r="18" spans="2:6" x14ac:dyDescent="0.3">
      <c r="B18" t="s">
        <v>760</v>
      </c>
      <c r="D18">
        <v>40</v>
      </c>
      <c r="E18" s="27">
        <v>1</v>
      </c>
      <c r="F18" s="27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P111"/>
  <sheetViews>
    <sheetView showGridLines="0" zoomScaleNormal="100" workbookViewId="0">
      <pane xSplit="2" ySplit="16" topLeftCell="C50" activePane="bottomRight" state="frozen"/>
      <selection pane="topRight" activeCell="C1" sqref="C1"/>
      <selection pane="bottomLeft" activeCell="A12" sqref="A12"/>
      <selection pane="bottomRight" activeCell="A18" sqref="A18"/>
    </sheetView>
  </sheetViews>
  <sheetFormatPr baseColWidth="10" defaultColWidth="11" defaultRowHeight="15.6" x14ac:dyDescent="0.3"/>
  <cols>
    <col min="1" max="1" width="21.296875" customWidth="1"/>
    <col min="2" max="2" width="26.796875" customWidth="1"/>
    <col min="3" max="3" width="9.296875" customWidth="1"/>
    <col min="4" max="14" width="10.5" customWidth="1"/>
    <col min="15" max="16" width="11.59765625" customWidth="1"/>
    <col min="17" max="24" width="6.296875" bestFit="1" customWidth="1"/>
  </cols>
  <sheetData>
    <row r="1" spans="1:16" ht="23.4" x14ac:dyDescent="0.45">
      <c r="A1" s="8" t="s">
        <v>878</v>
      </c>
    </row>
    <row r="2" spans="1:16" ht="23.4" x14ac:dyDescent="0.45">
      <c r="A2" s="7" t="s">
        <v>879</v>
      </c>
    </row>
    <row r="3" spans="1:16" x14ac:dyDescent="0.3">
      <c r="A3" s="36" t="s">
        <v>728</v>
      </c>
      <c r="B3" s="37" t="e">
        <f>#REF!</f>
        <v>#REF!</v>
      </c>
    </row>
    <row r="4" spans="1:16" x14ac:dyDescent="0.3">
      <c r="C4" s="32" t="s">
        <v>472</v>
      </c>
      <c r="D4" s="32" t="s">
        <v>473</v>
      </c>
      <c r="E4" s="32" t="s">
        <v>474</v>
      </c>
      <c r="F4" s="32" t="s">
        <v>475</v>
      </c>
      <c r="G4" s="32" t="s">
        <v>476</v>
      </c>
      <c r="H4" s="32" t="s">
        <v>477</v>
      </c>
      <c r="I4" s="32" t="s">
        <v>478</v>
      </c>
      <c r="J4" s="32" t="s">
        <v>479</v>
      </c>
      <c r="K4" s="32" t="s">
        <v>480</v>
      </c>
      <c r="L4" s="32" t="s">
        <v>481</v>
      </c>
      <c r="M4" s="32" t="s">
        <v>482</v>
      </c>
      <c r="N4" s="33" t="s">
        <v>483</v>
      </c>
      <c r="O4" s="32" t="s">
        <v>484</v>
      </c>
      <c r="P4" s="33" t="s">
        <v>485</v>
      </c>
    </row>
    <row r="5" spans="1:16" x14ac:dyDescent="0.3">
      <c r="A5" s="28" t="s">
        <v>880</v>
      </c>
      <c r="B5" s="29"/>
      <c r="C5" s="30">
        <f>AVERAGEIF(D17:D2005,10,C17:C2005)</f>
        <v>8.5111111111111111</v>
      </c>
      <c r="D5" s="31">
        <v>10</v>
      </c>
      <c r="E5" s="30">
        <f>AVERAGEIF(F17:F2005,10,E17:E2005)</f>
        <v>8.8780487804878057</v>
      </c>
      <c r="F5" s="31">
        <v>10</v>
      </c>
      <c r="G5" s="30">
        <f>AVERAGEIF(H17:H2005,10,G17:G2005)</f>
        <v>8.8780487804878057</v>
      </c>
      <c r="H5" s="31">
        <v>10</v>
      </c>
      <c r="I5" s="30">
        <f>AVERAGEIF(J17:J2005,10,I17:I2005)</f>
        <v>8.7435714285714283</v>
      </c>
      <c r="J5" s="31">
        <v>10</v>
      </c>
      <c r="K5" s="30">
        <f>AVERAGEIF(L17:L2005,10,K17:K2005)</f>
        <v>8.9743589743589745</v>
      </c>
      <c r="L5" s="31">
        <v>10</v>
      </c>
      <c r="M5" s="30">
        <f>AVERAGEIF(N17:N2005,10,M17:M2005)</f>
        <v>9.1999999999999993</v>
      </c>
      <c r="N5" s="31">
        <v>10</v>
      </c>
      <c r="O5" s="30">
        <f>AVERAGEIF(P17:P2005,60,O17:O2005)</f>
        <v>53.931428571428562</v>
      </c>
      <c r="P5" s="31">
        <v>60</v>
      </c>
    </row>
    <row r="6" spans="1:16" x14ac:dyDescent="0.3">
      <c r="A6" s="28" t="s">
        <v>881</v>
      </c>
      <c r="B6" s="29"/>
      <c r="C6" s="30"/>
      <c r="D6" s="31">
        <f>+D5/C5</f>
        <v>1.1749347258485641</v>
      </c>
      <c r="E6" s="30"/>
      <c r="F6" s="31">
        <f>+F5/E5</f>
        <v>1.1263736263736264</v>
      </c>
      <c r="G6" s="30"/>
      <c r="H6" s="31">
        <f>+H5/G5</f>
        <v>1.1263736263736264</v>
      </c>
      <c r="I6" s="30"/>
      <c r="J6" s="31">
        <f>+J5/I5</f>
        <v>1.1436974103422923</v>
      </c>
      <c r="K6" s="30"/>
      <c r="L6" s="31">
        <f>+L5/K5</f>
        <v>1.1142857142857143</v>
      </c>
      <c r="M6" s="30"/>
      <c r="N6" s="31">
        <f>+N5/M5</f>
        <v>1.0869565217391306</v>
      </c>
      <c r="O6" s="30"/>
      <c r="P6" s="31">
        <f>+P5/O5</f>
        <v>1.1125238397965673</v>
      </c>
    </row>
    <row r="7" spans="1:16" x14ac:dyDescent="0.3">
      <c r="A7" s="13" t="s">
        <v>882</v>
      </c>
      <c r="N7" s="24"/>
    </row>
    <row r="8" spans="1:16" x14ac:dyDescent="0.3">
      <c r="A8" s="13"/>
      <c r="N8" s="24"/>
    </row>
    <row r="9" spans="1:16" x14ac:dyDescent="0.3">
      <c r="A9" s="4" t="s">
        <v>458</v>
      </c>
      <c r="B9" t="s" vm="3">
        <v>741</v>
      </c>
      <c r="N9" s="24"/>
    </row>
    <row r="10" spans="1:16" x14ac:dyDescent="0.3">
      <c r="A10" s="4" t="s">
        <v>459</v>
      </c>
      <c r="B10" t="s" vm="1">
        <v>741</v>
      </c>
      <c r="N10" s="24"/>
    </row>
    <row r="11" spans="1:16" x14ac:dyDescent="0.3">
      <c r="A11" s="4" t="s">
        <v>460</v>
      </c>
      <c r="B11" t="s" vm="2">
        <v>741</v>
      </c>
    </row>
    <row r="12" spans="1:16" x14ac:dyDescent="0.3">
      <c r="A12" s="4" t="s">
        <v>461</v>
      </c>
      <c r="B12" t="s" vm="5">
        <v>741</v>
      </c>
    </row>
    <row r="13" spans="1:16" x14ac:dyDescent="0.3">
      <c r="A13" s="4" t="s">
        <v>462</v>
      </c>
      <c r="B13" t="s" vm="6">
        <v>741</v>
      </c>
    </row>
    <row r="14" spans="1:16" x14ac:dyDescent="0.3">
      <c r="A14" s="4" t="s">
        <v>463</v>
      </c>
      <c r="B14" t="s" vm="7">
        <v>741</v>
      </c>
    </row>
    <row r="16" spans="1:16" x14ac:dyDescent="0.3">
      <c r="A16" s="4" t="s">
        <v>168</v>
      </c>
      <c r="B16" s="4" t="s">
        <v>471</v>
      </c>
      <c r="C16" s="9" t="s">
        <v>472</v>
      </c>
      <c r="D16" s="9" t="s">
        <v>473</v>
      </c>
      <c r="E16" s="9" t="s">
        <v>474</v>
      </c>
      <c r="F16" s="9" t="s">
        <v>475</v>
      </c>
      <c r="G16" s="9" t="s">
        <v>476</v>
      </c>
      <c r="H16" s="9" t="s">
        <v>477</v>
      </c>
      <c r="I16" s="9" t="s">
        <v>478</v>
      </c>
      <c r="J16" s="9" t="s">
        <v>479</v>
      </c>
      <c r="K16" s="9" t="s">
        <v>480</v>
      </c>
      <c r="L16" s="9" t="s">
        <v>481</v>
      </c>
      <c r="M16" s="9" t="s">
        <v>482</v>
      </c>
      <c r="N16" s="9" t="s">
        <v>483</v>
      </c>
      <c r="O16" s="9" t="s">
        <v>484</v>
      </c>
      <c r="P16" s="9" t="s">
        <v>485</v>
      </c>
    </row>
    <row r="17" spans="1:16" x14ac:dyDescent="0.3">
      <c r="A17" t="s">
        <v>647</v>
      </c>
      <c r="B17" t="s">
        <v>648</v>
      </c>
      <c r="C17">
        <v>10</v>
      </c>
      <c r="D17">
        <v>10</v>
      </c>
      <c r="E17">
        <v>9</v>
      </c>
      <c r="F17">
        <v>10</v>
      </c>
      <c r="G17">
        <v>8</v>
      </c>
      <c r="H17">
        <v>10</v>
      </c>
      <c r="I17">
        <v>7.27</v>
      </c>
      <c r="J17">
        <v>10</v>
      </c>
      <c r="K17">
        <v>6</v>
      </c>
      <c r="L17">
        <v>10</v>
      </c>
      <c r="M17">
        <v>8</v>
      </c>
      <c r="N17">
        <v>10</v>
      </c>
      <c r="O17">
        <v>48.269999999999996</v>
      </c>
      <c r="P17">
        <v>60</v>
      </c>
    </row>
    <row r="18" spans="1:16" x14ac:dyDescent="0.3">
      <c r="A18" t="s">
        <v>587</v>
      </c>
      <c r="B18" t="s">
        <v>588</v>
      </c>
      <c r="C18">
        <v>10</v>
      </c>
      <c r="D18">
        <v>10</v>
      </c>
      <c r="E18">
        <v>10</v>
      </c>
      <c r="F18">
        <v>10</v>
      </c>
      <c r="G18">
        <v>10</v>
      </c>
      <c r="H18">
        <v>10</v>
      </c>
      <c r="I18">
        <v>10</v>
      </c>
      <c r="J18">
        <v>10</v>
      </c>
      <c r="K18">
        <v>10</v>
      </c>
      <c r="L18">
        <v>10</v>
      </c>
      <c r="M18">
        <v>10</v>
      </c>
      <c r="N18">
        <v>10</v>
      </c>
      <c r="O18">
        <v>60</v>
      </c>
      <c r="P18">
        <v>60</v>
      </c>
    </row>
    <row r="19" spans="1:16" x14ac:dyDescent="0.3">
      <c r="A19" t="s">
        <v>553</v>
      </c>
      <c r="B19" t="s">
        <v>554</v>
      </c>
      <c r="C19">
        <v>6</v>
      </c>
      <c r="D19">
        <v>10</v>
      </c>
      <c r="E19">
        <v>6</v>
      </c>
      <c r="F19">
        <v>10</v>
      </c>
      <c r="G19">
        <v>10</v>
      </c>
      <c r="H19">
        <v>10</v>
      </c>
      <c r="I19">
        <v>9.09</v>
      </c>
      <c r="J19">
        <v>10</v>
      </c>
      <c r="K19">
        <v>9</v>
      </c>
      <c r="L19">
        <v>10</v>
      </c>
      <c r="M19">
        <v>8</v>
      </c>
      <c r="N19">
        <v>10</v>
      </c>
      <c r="O19">
        <v>48.09</v>
      </c>
      <c r="P19">
        <v>60</v>
      </c>
    </row>
    <row r="20" spans="1:16" x14ac:dyDescent="0.3">
      <c r="A20" t="s">
        <v>575</v>
      </c>
      <c r="B20" t="s">
        <v>576</v>
      </c>
      <c r="C20">
        <v>7</v>
      </c>
      <c r="D20">
        <v>10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7</v>
      </c>
      <c r="P20">
        <v>10</v>
      </c>
    </row>
    <row r="21" spans="1:16" x14ac:dyDescent="0.3">
      <c r="A21" t="s">
        <v>527</v>
      </c>
      <c r="B21" t="s">
        <v>528</v>
      </c>
      <c r="C21">
        <v>8</v>
      </c>
      <c r="D21">
        <v>10</v>
      </c>
      <c r="E21">
        <v>9</v>
      </c>
      <c r="F21">
        <v>10</v>
      </c>
      <c r="G21">
        <v>9</v>
      </c>
      <c r="H21">
        <v>10</v>
      </c>
      <c r="I21">
        <v>7.27</v>
      </c>
      <c r="J21">
        <v>10</v>
      </c>
      <c r="K21">
        <v>8</v>
      </c>
      <c r="L21">
        <v>10</v>
      </c>
      <c r="M21">
        <v>8</v>
      </c>
      <c r="N21">
        <v>10</v>
      </c>
      <c r="O21">
        <v>49.269999999999996</v>
      </c>
      <c r="P21">
        <v>60</v>
      </c>
    </row>
    <row r="22" spans="1:16" x14ac:dyDescent="0.3">
      <c r="A22" t="s">
        <v>602</v>
      </c>
      <c r="B22" t="s">
        <v>603</v>
      </c>
      <c r="C22">
        <v>8</v>
      </c>
      <c r="D22">
        <v>10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8</v>
      </c>
      <c r="P22">
        <v>10</v>
      </c>
    </row>
    <row r="23" spans="1:16" x14ac:dyDescent="0.3">
      <c r="A23" t="s">
        <v>654</v>
      </c>
      <c r="B23" t="s">
        <v>655</v>
      </c>
      <c r="C23">
        <v>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6</v>
      </c>
      <c r="P23">
        <v>0</v>
      </c>
    </row>
    <row r="24" spans="1:16" x14ac:dyDescent="0.3">
      <c r="A24" t="s">
        <v>650</v>
      </c>
      <c r="B24" t="s">
        <v>651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3">
      <c r="A25" t="s">
        <v>549</v>
      </c>
      <c r="B25" t="s">
        <v>550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 x14ac:dyDescent="0.3">
      <c r="A26" t="s">
        <v>613</v>
      </c>
      <c r="B26" t="s">
        <v>614</v>
      </c>
      <c r="C26">
        <v>8</v>
      </c>
      <c r="D26">
        <v>10</v>
      </c>
      <c r="E26">
        <v>9</v>
      </c>
      <c r="F26">
        <v>10</v>
      </c>
      <c r="G26">
        <v>10</v>
      </c>
      <c r="H26">
        <v>10</v>
      </c>
      <c r="I26">
        <v>7.27</v>
      </c>
      <c r="J26">
        <v>10</v>
      </c>
      <c r="K26">
        <v>10</v>
      </c>
      <c r="L26">
        <v>10</v>
      </c>
      <c r="M26">
        <v>10</v>
      </c>
      <c r="N26">
        <v>10</v>
      </c>
      <c r="O26">
        <v>54.269999999999996</v>
      </c>
      <c r="P26">
        <v>60</v>
      </c>
    </row>
    <row r="27" spans="1:16" x14ac:dyDescent="0.3">
      <c r="A27" t="s">
        <v>506</v>
      </c>
      <c r="B27" t="s">
        <v>507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 x14ac:dyDescent="0.3">
      <c r="A28" t="s">
        <v>615</v>
      </c>
      <c r="B28" t="s">
        <v>616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3">
      <c r="A29" t="s">
        <v>670</v>
      </c>
      <c r="B29" t="s">
        <v>671</v>
      </c>
      <c r="C29">
        <v>9</v>
      </c>
      <c r="D29">
        <v>10</v>
      </c>
      <c r="E29">
        <v>10</v>
      </c>
      <c r="F29">
        <v>10</v>
      </c>
      <c r="G29">
        <v>9</v>
      </c>
      <c r="H29">
        <v>10</v>
      </c>
      <c r="I29">
        <v>10</v>
      </c>
      <c r="J29">
        <v>10</v>
      </c>
      <c r="K29">
        <v>10</v>
      </c>
      <c r="L29">
        <v>10</v>
      </c>
      <c r="M29">
        <v>8</v>
      </c>
      <c r="N29">
        <v>10</v>
      </c>
      <c r="O29">
        <v>56</v>
      </c>
      <c r="P29">
        <v>60</v>
      </c>
    </row>
    <row r="30" spans="1:16" x14ac:dyDescent="0.3">
      <c r="A30" t="s">
        <v>518</v>
      </c>
      <c r="B30" t="s">
        <v>519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 x14ac:dyDescent="0.3">
      <c r="A31" t="s">
        <v>561</v>
      </c>
      <c r="B31" t="s">
        <v>562</v>
      </c>
      <c r="C31">
        <v>7</v>
      </c>
      <c r="D31">
        <v>10</v>
      </c>
      <c r="E31">
        <v>10</v>
      </c>
      <c r="F31">
        <v>10</v>
      </c>
      <c r="G31">
        <v>9</v>
      </c>
      <c r="H31">
        <v>10</v>
      </c>
      <c r="I31">
        <v>10</v>
      </c>
      <c r="J31">
        <v>10</v>
      </c>
      <c r="K31">
        <v>10</v>
      </c>
      <c r="L31">
        <v>10</v>
      </c>
      <c r="M31">
        <v>10</v>
      </c>
      <c r="N31">
        <v>10</v>
      </c>
      <c r="O31">
        <v>56</v>
      </c>
      <c r="P31">
        <v>60</v>
      </c>
    </row>
    <row r="32" spans="1:16" x14ac:dyDescent="0.3">
      <c r="A32" t="s">
        <v>508</v>
      </c>
      <c r="B32" t="s">
        <v>509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 x14ac:dyDescent="0.3">
      <c r="A33" t="s">
        <v>547</v>
      </c>
      <c r="B33" t="s">
        <v>548</v>
      </c>
      <c r="C33">
        <v>0</v>
      </c>
      <c r="D33">
        <v>0</v>
      </c>
      <c r="E33">
        <v>8</v>
      </c>
      <c r="F33">
        <v>9</v>
      </c>
      <c r="G33">
        <v>7</v>
      </c>
      <c r="H33">
        <v>7</v>
      </c>
      <c r="I33">
        <v>6.36</v>
      </c>
      <c r="J33">
        <v>0</v>
      </c>
      <c r="K33">
        <v>8</v>
      </c>
      <c r="L33">
        <v>7</v>
      </c>
      <c r="M33">
        <v>8</v>
      </c>
      <c r="N33">
        <v>8</v>
      </c>
      <c r="O33">
        <v>37.36</v>
      </c>
      <c r="P33">
        <v>31</v>
      </c>
    </row>
    <row r="34" spans="1:16" x14ac:dyDescent="0.3">
      <c r="A34" t="s">
        <v>592</v>
      </c>
      <c r="B34" t="s">
        <v>593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 x14ac:dyDescent="0.3">
      <c r="A35" t="s">
        <v>573</v>
      </c>
      <c r="B35" t="s">
        <v>574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 x14ac:dyDescent="0.3">
      <c r="A36" t="s">
        <v>664</v>
      </c>
      <c r="B36" t="s">
        <v>665</v>
      </c>
      <c r="C36">
        <v>9</v>
      </c>
      <c r="D36">
        <v>10</v>
      </c>
      <c r="E36">
        <v>8</v>
      </c>
      <c r="F36">
        <v>10</v>
      </c>
      <c r="G36">
        <v>9</v>
      </c>
      <c r="H36">
        <v>10</v>
      </c>
      <c r="I36">
        <v>9.09</v>
      </c>
      <c r="J36">
        <v>10</v>
      </c>
      <c r="K36">
        <v>10</v>
      </c>
      <c r="L36">
        <v>10</v>
      </c>
      <c r="M36">
        <v>10</v>
      </c>
      <c r="N36">
        <v>10</v>
      </c>
      <c r="O36">
        <v>55.09</v>
      </c>
      <c r="P36">
        <v>60</v>
      </c>
    </row>
    <row r="37" spans="1:16" x14ac:dyDescent="0.3">
      <c r="A37" t="s">
        <v>537</v>
      </c>
      <c r="B37" t="s">
        <v>538</v>
      </c>
      <c r="C37">
        <v>9</v>
      </c>
      <c r="D37">
        <v>10</v>
      </c>
      <c r="E37">
        <v>8</v>
      </c>
      <c r="F37">
        <v>10</v>
      </c>
      <c r="G37">
        <v>6</v>
      </c>
      <c r="H37">
        <v>10</v>
      </c>
      <c r="I37">
        <v>8.18</v>
      </c>
      <c r="J37">
        <v>10</v>
      </c>
      <c r="K37">
        <v>9</v>
      </c>
      <c r="L37">
        <v>10</v>
      </c>
      <c r="M37">
        <v>10</v>
      </c>
      <c r="N37">
        <v>10</v>
      </c>
      <c r="O37">
        <v>50.18</v>
      </c>
      <c r="P37">
        <v>60</v>
      </c>
    </row>
    <row r="38" spans="1:16" x14ac:dyDescent="0.3">
      <c r="A38" t="s">
        <v>541</v>
      </c>
      <c r="B38" t="s">
        <v>542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 x14ac:dyDescent="0.3">
      <c r="A39" t="s">
        <v>658</v>
      </c>
      <c r="B39" t="s">
        <v>659</v>
      </c>
      <c r="C39">
        <v>7</v>
      </c>
      <c r="D39">
        <v>0</v>
      </c>
      <c r="E39">
        <v>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16</v>
      </c>
      <c r="P39">
        <v>0</v>
      </c>
    </row>
    <row r="40" spans="1:16" x14ac:dyDescent="0.3">
      <c r="A40" t="s">
        <v>500</v>
      </c>
      <c r="B40" t="s">
        <v>501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 x14ac:dyDescent="0.3">
      <c r="A41" t="s">
        <v>504</v>
      </c>
      <c r="B41" t="s">
        <v>505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3">
      <c r="A42" t="s">
        <v>559</v>
      </c>
      <c r="B42" t="s">
        <v>560</v>
      </c>
      <c r="C42">
        <v>10</v>
      </c>
      <c r="D42">
        <v>10</v>
      </c>
      <c r="E42">
        <v>10</v>
      </c>
      <c r="F42">
        <v>10</v>
      </c>
      <c r="G42">
        <v>10</v>
      </c>
      <c r="H42">
        <v>10</v>
      </c>
      <c r="I42">
        <v>10</v>
      </c>
      <c r="J42">
        <v>10</v>
      </c>
      <c r="K42">
        <v>10</v>
      </c>
      <c r="L42">
        <v>10</v>
      </c>
      <c r="M42">
        <v>10</v>
      </c>
      <c r="N42">
        <v>10</v>
      </c>
      <c r="O42">
        <v>60</v>
      </c>
      <c r="P42">
        <v>60</v>
      </c>
    </row>
    <row r="43" spans="1:16" x14ac:dyDescent="0.3">
      <c r="A43" t="s">
        <v>625</v>
      </c>
      <c r="B43" t="s">
        <v>626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3">
      <c r="A44" t="s">
        <v>623</v>
      </c>
      <c r="B44" t="s">
        <v>624</v>
      </c>
      <c r="C44">
        <v>10</v>
      </c>
      <c r="D44">
        <v>10</v>
      </c>
      <c r="E44">
        <v>10</v>
      </c>
      <c r="F44">
        <v>10</v>
      </c>
      <c r="G44">
        <v>10</v>
      </c>
      <c r="H44">
        <v>10</v>
      </c>
      <c r="I44">
        <v>10</v>
      </c>
      <c r="J44">
        <v>10</v>
      </c>
      <c r="K44">
        <v>10</v>
      </c>
      <c r="L44">
        <v>10</v>
      </c>
      <c r="M44">
        <v>10</v>
      </c>
      <c r="N44">
        <v>10</v>
      </c>
      <c r="O44">
        <v>60</v>
      </c>
      <c r="P44">
        <v>60</v>
      </c>
    </row>
    <row r="45" spans="1:16" x14ac:dyDescent="0.3">
      <c r="A45" t="s">
        <v>524</v>
      </c>
      <c r="B45" t="s">
        <v>525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3">
      <c r="A46" t="s">
        <v>594</v>
      </c>
      <c r="B46" t="s">
        <v>595</v>
      </c>
      <c r="C46">
        <v>7</v>
      </c>
      <c r="D46">
        <v>10</v>
      </c>
      <c r="E46">
        <v>10</v>
      </c>
      <c r="F46">
        <v>10</v>
      </c>
      <c r="G46">
        <v>10</v>
      </c>
      <c r="H46">
        <v>10</v>
      </c>
      <c r="I46">
        <v>9.09</v>
      </c>
      <c r="J46">
        <v>10</v>
      </c>
      <c r="K46">
        <v>10</v>
      </c>
      <c r="L46">
        <v>10</v>
      </c>
      <c r="M46">
        <v>10</v>
      </c>
      <c r="N46">
        <v>10</v>
      </c>
      <c r="O46">
        <v>56.09</v>
      </c>
      <c r="P46">
        <v>60</v>
      </c>
    </row>
    <row r="47" spans="1:16" x14ac:dyDescent="0.3">
      <c r="A47" t="s">
        <v>668</v>
      </c>
      <c r="B47" t="s">
        <v>669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3">
      <c r="A48" t="s">
        <v>529</v>
      </c>
      <c r="B48" t="s">
        <v>530</v>
      </c>
      <c r="C48">
        <v>7</v>
      </c>
      <c r="D48">
        <v>10</v>
      </c>
      <c r="E48">
        <v>8</v>
      </c>
      <c r="F48">
        <v>10</v>
      </c>
      <c r="G48">
        <v>8</v>
      </c>
      <c r="H48">
        <v>10</v>
      </c>
      <c r="I48">
        <v>8.18</v>
      </c>
      <c r="J48">
        <v>10</v>
      </c>
      <c r="K48">
        <v>7</v>
      </c>
      <c r="L48">
        <v>10</v>
      </c>
      <c r="M48">
        <v>8</v>
      </c>
      <c r="N48">
        <v>10</v>
      </c>
      <c r="O48">
        <v>46.18</v>
      </c>
      <c r="P48">
        <v>60</v>
      </c>
    </row>
    <row r="49" spans="1:16" x14ac:dyDescent="0.3">
      <c r="A49" t="s">
        <v>583</v>
      </c>
      <c r="B49" t="s">
        <v>584</v>
      </c>
      <c r="C49">
        <v>9</v>
      </c>
      <c r="D49">
        <v>10</v>
      </c>
      <c r="E49">
        <v>9</v>
      </c>
      <c r="F49">
        <v>10</v>
      </c>
      <c r="G49">
        <v>10</v>
      </c>
      <c r="H49">
        <v>10</v>
      </c>
      <c r="I49">
        <v>9.09</v>
      </c>
      <c r="J49">
        <v>10</v>
      </c>
      <c r="K49">
        <v>10</v>
      </c>
      <c r="L49">
        <v>10</v>
      </c>
      <c r="M49">
        <v>10</v>
      </c>
      <c r="N49">
        <v>10</v>
      </c>
      <c r="O49">
        <v>57.09</v>
      </c>
      <c r="P49">
        <v>60</v>
      </c>
    </row>
    <row r="50" spans="1:16" x14ac:dyDescent="0.3">
      <c r="A50" t="s">
        <v>567</v>
      </c>
      <c r="B50" t="s">
        <v>568</v>
      </c>
      <c r="C50">
        <v>9</v>
      </c>
      <c r="D50">
        <v>10</v>
      </c>
      <c r="E50">
        <v>9</v>
      </c>
      <c r="F50">
        <v>10</v>
      </c>
      <c r="G50">
        <v>8</v>
      </c>
      <c r="H50">
        <v>10</v>
      </c>
      <c r="I50">
        <v>9.09</v>
      </c>
      <c r="J50">
        <v>10</v>
      </c>
      <c r="K50">
        <v>8</v>
      </c>
      <c r="L50">
        <v>10</v>
      </c>
      <c r="M50">
        <v>10</v>
      </c>
      <c r="N50">
        <v>10</v>
      </c>
      <c r="O50">
        <v>53.09</v>
      </c>
      <c r="P50">
        <v>60</v>
      </c>
    </row>
    <row r="51" spans="1:16" x14ac:dyDescent="0.3">
      <c r="A51" t="s">
        <v>635</v>
      </c>
      <c r="B51" t="s">
        <v>636</v>
      </c>
      <c r="C51">
        <v>9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9</v>
      </c>
      <c r="P51">
        <v>0</v>
      </c>
    </row>
    <row r="52" spans="1:16" x14ac:dyDescent="0.3">
      <c r="A52" t="s">
        <v>569</v>
      </c>
      <c r="B52" t="s">
        <v>570</v>
      </c>
      <c r="C52">
        <v>10</v>
      </c>
      <c r="D52">
        <v>10</v>
      </c>
      <c r="E52">
        <v>10</v>
      </c>
      <c r="F52">
        <v>10</v>
      </c>
      <c r="G52">
        <v>10</v>
      </c>
      <c r="H52">
        <v>10</v>
      </c>
      <c r="I52">
        <v>10</v>
      </c>
      <c r="J52">
        <v>10</v>
      </c>
      <c r="K52">
        <v>10</v>
      </c>
      <c r="L52">
        <v>10</v>
      </c>
      <c r="M52">
        <v>10</v>
      </c>
      <c r="N52">
        <v>10</v>
      </c>
      <c r="O52">
        <v>60</v>
      </c>
      <c r="P52">
        <v>60</v>
      </c>
    </row>
    <row r="53" spans="1:16" x14ac:dyDescent="0.3">
      <c r="A53" t="s">
        <v>565</v>
      </c>
      <c r="B53" t="s">
        <v>566</v>
      </c>
      <c r="C53">
        <v>8</v>
      </c>
      <c r="D53">
        <v>10</v>
      </c>
      <c r="E53">
        <v>6</v>
      </c>
      <c r="F53">
        <v>10</v>
      </c>
      <c r="G53">
        <v>10</v>
      </c>
      <c r="H53">
        <v>10</v>
      </c>
      <c r="I53">
        <v>7.27</v>
      </c>
      <c r="J53">
        <v>10</v>
      </c>
      <c r="K53">
        <v>8</v>
      </c>
      <c r="L53">
        <v>10</v>
      </c>
      <c r="M53">
        <v>8</v>
      </c>
      <c r="N53">
        <v>10</v>
      </c>
      <c r="O53">
        <v>47.269999999999996</v>
      </c>
      <c r="P53">
        <v>60</v>
      </c>
    </row>
    <row r="54" spans="1:16" x14ac:dyDescent="0.3">
      <c r="A54" t="s">
        <v>571</v>
      </c>
      <c r="B54" t="s">
        <v>572</v>
      </c>
      <c r="C54">
        <v>8</v>
      </c>
      <c r="D54">
        <v>10</v>
      </c>
      <c r="E54">
        <v>7</v>
      </c>
      <c r="F54">
        <v>10</v>
      </c>
      <c r="G54">
        <v>8</v>
      </c>
      <c r="H54">
        <v>10</v>
      </c>
      <c r="I54">
        <v>9.09</v>
      </c>
      <c r="J54">
        <v>10</v>
      </c>
      <c r="K54">
        <v>9</v>
      </c>
      <c r="L54">
        <v>10</v>
      </c>
      <c r="M54">
        <v>10</v>
      </c>
      <c r="N54">
        <v>10</v>
      </c>
      <c r="O54">
        <v>51.09</v>
      </c>
      <c r="P54">
        <v>60</v>
      </c>
    </row>
    <row r="55" spans="1:16" x14ac:dyDescent="0.3">
      <c r="A55" t="s">
        <v>604</v>
      </c>
      <c r="B55" t="s">
        <v>605</v>
      </c>
      <c r="C55">
        <v>8</v>
      </c>
      <c r="D55">
        <v>10</v>
      </c>
      <c r="E55">
        <v>7</v>
      </c>
      <c r="F55">
        <v>10</v>
      </c>
      <c r="G55">
        <v>8</v>
      </c>
      <c r="H55">
        <v>10</v>
      </c>
      <c r="I55">
        <v>9.09</v>
      </c>
      <c r="J55">
        <v>10</v>
      </c>
      <c r="K55">
        <v>6</v>
      </c>
      <c r="L55">
        <v>10</v>
      </c>
      <c r="M55">
        <v>10</v>
      </c>
      <c r="N55">
        <v>10</v>
      </c>
      <c r="O55">
        <v>48.09</v>
      </c>
      <c r="P55">
        <v>60</v>
      </c>
    </row>
    <row r="56" spans="1:16" x14ac:dyDescent="0.3">
      <c r="A56" t="s">
        <v>577</v>
      </c>
      <c r="B56" t="s">
        <v>578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3">
      <c r="A57" t="s">
        <v>641</v>
      </c>
      <c r="B57" t="s">
        <v>642</v>
      </c>
      <c r="C57">
        <v>9</v>
      </c>
      <c r="D57">
        <v>10</v>
      </c>
      <c r="E57">
        <v>7</v>
      </c>
      <c r="F57">
        <v>10</v>
      </c>
      <c r="G57">
        <v>8</v>
      </c>
      <c r="H57">
        <v>10</v>
      </c>
      <c r="I57">
        <v>4.55</v>
      </c>
      <c r="J57">
        <v>10</v>
      </c>
      <c r="K57">
        <v>5</v>
      </c>
      <c r="L57">
        <v>10</v>
      </c>
      <c r="M57">
        <v>8</v>
      </c>
      <c r="N57">
        <v>0</v>
      </c>
      <c r="O57">
        <v>41.55</v>
      </c>
      <c r="P57">
        <v>50</v>
      </c>
    </row>
    <row r="58" spans="1:16" x14ac:dyDescent="0.3">
      <c r="A58" t="s">
        <v>666</v>
      </c>
      <c r="B58" t="s">
        <v>667</v>
      </c>
      <c r="C58">
        <v>9</v>
      </c>
      <c r="D58">
        <v>10</v>
      </c>
      <c r="E58">
        <v>10</v>
      </c>
      <c r="F58">
        <v>10</v>
      </c>
      <c r="G58">
        <v>10</v>
      </c>
      <c r="H58">
        <v>10</v>
      </c>
      <c r="I58">
        <v>10</v>
      </c>
      <c r="J58">
        <v>10</v>
      </c>
      <c r="K58">
        <v>0</v>
      </c>
      <c r="L58">
        <v>0</v>
      </c>
      <c r="M58">
        <v>0</v>
      </c>
      <c r="N58">
        <v>0</v>
      </c>
      <c r="O58">
        <v>39</v>
      </c>
      <c r="P58">
        <v>40</v>
      </c>
    </row>
    <row r="59" spans="1:16" x14ac:dyDescent="0.3">
      <c r="A59" t="s">
        <v>545</v>
      </c>
      <c r="B59" t="s">
        <v>546</v>
      </c>
      <c r="C59">
        <v>8</v>
      </c>
      <c r="D59">
        <v>0</v>
      </c>
      <c r="E59">
        <v>6</v>
      </c>
      <c r="F59">
        <v>0</v>
      </c>
      <c r="G59">
        <v>8</v>
      </c>
      <c r="H59">
        <v>8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22</v>
      </c>
      <c r="P59">
        <v>8</v>
      </c>
    </row>
    <row r="60" spans="1:16" x14ac:dyDescent="0.3">
      <c r="A60" t="s">
        <v>633</v>
      </c>
      <c r="B60" t="s">
        <v>634</v>
      </c>
      <c r="C60">
        <v>7</v>
      </c>
      <c r="D60">
        <v>10</v>
      </c>
      <c r="E60">
        <v>7</v>
      </c>
      <c r="F60">
        <v>10</v>
      </c>
      <c r="G60">
        <v>7</v>
      </c>
      <c r="H60">
        <v>10</v>
      </c>
      <c r="I60">
        <v>7.27</v>
      </c>
      <c r="J60">
        <v>10</v>
      </c>
      <c r="K60">
        <v>7</v>
      </c>
      <c r="L60">
        <v>10</v>
      </c>
      <c r="M60">
        <v>20</v>
      </c>
      <c r="N60">
        <v>0</v>
      </c>
      <c r="O60">
        <v>55.269999999999996</v>
      </c>
      <c r="P60">
        <v>50</v>
      </c>
    </row>
    <row r="61" spans="1:16" x14ac:dyDescent="0.3">
      <c r="A61" t="s">
        <v>639</v>
      </c>
      <c r="B61" t="s">
        <v>640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3">
      <c r="A62" t="s">
        <v>563</v>
      </c>
      <c r="B62" t="s">
        <v>564</v>
      </c>
      <c r="C62">
        <v>10</v>
      </c>
      <c r="D62">
        <v>10</v>
      </c>
      <c r="E62">
        <v>10</v>
      </c>
      <c r="F62">
        <v>10</v>
      </c>
      <c r="G62">
        <v>10</v>
      </c>
      <c r="H62">
        <v>10</v>
      </c>
      <c r="I62">
        <v>10</v>
      </c>
      <c r="J62">
        <v>10</v>
      </c>
      <c r="K62">
        <v>10</v>
      </c>
      <c r="L62">
        <v>10</v>
      </c>
      <c r="M62">
        <v>10</v>
      </c>
      <c r="N62">
        <v>10</v>
      </c>
      <c r="O62">
        <v>60</v>
      </c>
      <c r="P62">
        <v>60</v>
      </c>
    </row>
    <row r="63" spans="1:16" x14ac:dyDescent="0.3">
      <c r="A63" t="s">
        <v>608</v>
      </c>
      <c r="B63" t="s">
        <v>609</v>
      </c>
      <c r="C63">
        <v>10</v>
      </c>
      <c r="D63">
        <v>10</v>
      </c>
      <c r="E63">
        <v>10</v>
      </c>
      <c r="F63">
        <v>10</v>
      </c>
      <c r="G63">
        <v>10</v>
      </c>
      <c r="H63">
        <v>10</v>
      </c>
      <c r="I63">
        <v>10</v>
      </c>
      <c r="J63">
        <v>10</v>
      </c>
      <c r="K63">
        <v>10</v>
      </c>
      <c r="L63">
        <v>10</v>
      </c>
      <c r="M63">
        <v>8</v>
      </c>
      <c r="N63">
        <v>10</v>
      </c>
      <c r="O63">
        <v>58</v>
      </c>
      <c r="P63">
        <v>60</v>
      </c>
    </row>
    <row r="64" spans="1:16" x14ac:dyDescent="0.3">
      <c r="A64" t="s">
        <v>610</v>
      </c>
      <c r="B64" t="s">
        <v>609</v>
      </c>
      <c r="C64">
        <v>10</v>
      </c>
      <c r="D64">
        <v>10</v>
      </c>
      <c r="E64">
        <v>10</v>
      </c>
      <c r="F64">
        <v>10</v>
      </c>
      <c r="G64">
        <v>9</v>
      </c>
      <c r="H64">
        <v>10</v>
      </c>
      <c r="I64">
        <v>10</v>
      </c>
      <c r="J64">
        <v>10</v>
      </c>
      <c r="K64">
        <v>10</v>
      </c>
      <c r="L64">
        <v>10</v>
      </c>
      <c r="M64">
        <v>10</v>
      </c>
      <c r="N64">
        <v>10</v>
      </c>
      <c r="O64">
        <v>59</v>
      </c>
      <c r="P64">
        <v>60</v>
      </c>
    </row>
    <row r="65" spans="1:16" x14ac:dyDescent="0.3">
      <c r="A65" t="s">
        <v>649</v>
      </c>
      <c r="B65" t="s">
        <v>648</v>
      </c>
      <c r="C65">
        <v>10</v>
      </c>
      <c r="D65">
        <v>10</v>
      </c>
      <c r="E65">
        <v>10</v>
      </c>
      <c r="F65">
        <v>10</v>
      </c>
      <c r="G65">
        <v>10</v>
      </c>
      <c r="H65">
        <v>10</v>
      </c>
      <c r="I65">
        <v>10</v>
      </c>
      <c r="J65">
        <v>10</v>
      </c>
      <c r="K65">
        <v>10</v>
      </c>
      <c r="L65">
        <v>10</v>
      </c>
      <c r="M65">
        <v>10</v>
      </c>
      <c r="N65">
        <v>10</v>
      </c>
      <c r="O65">
        <v>60</v>
      </c>
      <c r="P65">
        <v>60</v>
      </c>
    </row>
    <row r="66" spans="1:16" x14ac:dyDescent="0.3">
      <c r="A66" t="s">
        <v>581</v>
      </c>
      <c r="B66" t="s">
        <v>582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3">
      <c r="A67" t="s">
        <v>606</v>
      </c>
      <c r="B67" t="s">
        <v>607</v>
      </c>
      <c r="C67">
        <v>10</v>
      </c>
      <c r="D67">
        <v>10</v>
      </c>
      <c r="E67">
        <v>10</v>
      </c>
      <c r="F67">
        <v>10</v>
      </c>
      <c r="G67">
        <v>8</v>
      </c>
      <c r="H67">
        <v>10</v>
      </c>
      <c r="I67">
        <v>9.09</v>
      </c>
      <c r="J67">
        <v>10</v>
      </c>
      <c r="K67">
        <v>10</v>
      </c>
      <c r="L67">
        <v>10</v>
      </c>
      <c r="M67">
        <v>10</v>
      </c>
      <c r="N67">
        <v>0</v>
      </c>
      <c r="O67">
        <v>57.09</v>
      </c>
      <c r="P67">
        <v>50</v>
      </c>
    </row>
    <row r="68" spans="1:16" x14ac:dyDescent="0.3">
      <c r="A68" t="s">
        <v>617</v>
      </c>
      <c r="B68" t="s">
        <v>618</v>
      </c>
      <c r="C68">
        <v>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7</v>
      </c>
      <c r="P68">
        <v>0</v>
      </c>
    </row>
    <row r="69" spans="1:16" x14ac:dyDescent="0.3">
      <c r="A69" t="s">
        <v>531</v>
      </c>
      <c r="B69" t="s">
        <v>532</v>
      </c>
      <c r="C69">
        <v>7</v>
      </c>
      <c r="D69">
        <v>10</v>
      </c>
      <c r="E69">
        <v>9</v>
      </c>
      <c r="F69">
        <v>10</v>
      </c>
      <c r="G69">
        <v>6</v>
      </c>
      <c r="H69">
        <v>10</v>
      </c>
      <c r="I69">
        <v>9.09</v>
      </c>
      <c r="J69">
        <v>10</v>
      </c>
      <c r="K69">
        <v>9</v>
      </c>
      <c r="L69">
        <v>10</v>
      </c>
      <c r="M69">
        <v>10</v>
      </c>
      <c r="N69">
        <v>10</v>
      </c>
      <c r="O69">
        <v>50.09</v>
      </c>
      <c r="P69">
        <v>60</v>
      </c>
    </row>
    <row r="70" spans="1:16" x14ac:dyDescent="0.3">
      <c r="A70" t="s">
        <v>589</v>
      </c>
      <c r="B70" t="s">
        <v>590</v>
      </c>
      <c r="C70">
        <v>10</v>
      </c>
      <c r="D70">
        <v>10</v>
      </c>
      <c r="E70">
        <v>10</v>
      </c>
      <c r="F70">
        <v>10</v>
      </c>
      <c r="G70">
        <v>10</v>
      </c>
      <c r="H70">
        <v>10</v>
      </c>
      <c r="I70">
        <v>9.09</v>
      </c>
      <c r="J70">
        <v>10</v>
      </c>
      <c r="K70">
        <v>9</v>
      </c>
      <c r="L70">
        <v>10</v>
      </c>
      <c r="M70">
        <v>10</v>
      </c>
      <c r="N70">
        <v>10</v>
      </c>
      <c r="O70">
        <v>58.09</v>
      </c>
      <c r="P70">
        <v>60</v>
      </c>
    </row>
    <row r="71" spans="1:16" x14ac:dyDescent="0.3">
      <c r="A71" t="s">
        <v>656</v>
      </c>
      <c r="B71" t="s">
        <v>657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3">
      <c r="A72" t="s">
        <v>596</v>
      </c>
      <c r="B72" t="s">
        <v>597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3">
      <c r="A73" t="s">
        <v>520</v>
      </c>
      <c r="B73" t="s">
        <v>521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3">
      <c r="A74" t="s">
        <v>662</v>
      </c>
      <c r="B74" t="s">
        <v>663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3">
      <c r="A75" t="s">
        <v>533</v>
      </c>
      <c r="B75" t="s">
        <v>534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3">
      <c r="A76" t="s">
        <v>488</v>
      </c>
      <c r="B76" t="s">
        <v>489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3">
      <c r="A77" t="s">
        <v>512</v>
      </c>
      <c r="B77" t="s">
        <v>513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3">
      <c r="A78" t="s">
        <v>619</v>
      </c>
      <c r="B78" t="s">
        <v>620</v>
      </c>
      <c r="C78">
        <v>6</v>
      </c>
      <c r="D78">
        <v>10</v>
      </c>
      <c r="E78">
        <v>9</v>
      </c>
      <c r="F78">
        <v>10</v>
      </c>
      <c r="G78">
        <v>9</v>
      </c>
      <c r="H78">
        <v>10</v>
      </c>
      <c r="I78">
        <v>6.36</v>
      </c>
      <c r="J78">
        <v>10</v>
      </c>
      <c r="K78">
        <v>10</v>
      </c>
      <c r="L78">
        <v>10</v>
      </c>
      <c r="M78">
        <v>10</v>
      </c>
      <c r="N78">
        <v>10</v>
      </c>
      <c r="O78">
        <v>50.36</v>
      </c>
      <c r="P78">
        <v>60</v>
      </c>
    </row>
    <row r="79" spans="1:16" x14ac:dyDescent="0.3">
      <c r="A79" t="s">
        <v>539</v>
      </c>
      <c r="B79" t="s">
        <v>540</v>
      </c>
      <c r="C79">
        <v>7</v>
      </c>
      <c r="D79">
        <v>10</v>
      </c>
      <c r="E79">
        <v>10</v>
      </c>
      <c r="F79">
        <v>10</v>
      </c>
      <c r="G79">
        <v>8</v>
      </c>
      <c r="H79">
        <v>10</v>
      </c>
      <c r="I79">
        <v>7.27</v>
      </c>
      <c r="J79">
        <v>10</v>
      </c>
      <c r="K79">
        <v>9</v>
      </c>
      <c r="L79">
        <v>10</v>
      </c>
      <c r="M79">
        <v>6</v>
      </c>
      <c r="N79">
        <v>10</v>
      </c>
      <c r="O79">
        <v>47.269999999999996</v>
      </c>
      <c r="P79">
        <v>60</v>
      </c>
    </row>
    <row r="80" spans="1:16" x14ac:dyDescent="0.3">
      <c r="A80" t="s">
        <v>645</v>
      </c>
      <c r="B80" t="s">
        <v>646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3">
      <c r="A81" t="s">
        <v>660</v>
      </c>
      <c r="B81" t="s">
        <v>661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3">
      <c r="A82" t="s">
        <v>637</v>
      </c>
      <c r="B82" t="s">
        <v>638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3">
      <c r="A83" t="s">
        <v>498</v>
      </c>
      <c r="B83" t="s">
        <v>499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3">
      <c r="A84" t="s">
        <v>585</v>
      </c>
      <c r="B84" t="s">
        <v>586</v>
      </c>
      <c r="C84">
        <v>10</v>
      </c>
      <c r="D84">
        <v>10</v>
      </c>
      <c r="E84">
        <v>10</v>
      </c>
      <c r="F84">
        <v>10</v>
      </c>
      <c r="G84">
        <v>10</v>
      </c>
      <c r="H84">
        <v>10</v>
      </c>
      <c r="I84">
        <v>10</v>
      </c>
      <c r="J84">
        <v>10</v>
      </c>
      <c r="K84">
        <v>10</v>
      </c>
      <c r="L84">
        <v>10</v>
      </c>
      <c r="M84">
        <v>10</v>
      </c>
      <c r="N84">
        <v>10</v>
      </c>
      <c r="O84">
        <v>60</v>
      </c>
      <c r="P84">
        <v>60</v>
      </c>
    </row>
    <row r="85" spans="1:16" x14ac:dyDescent="0.3">
      <c r="A85" t="s">
        <v>579</v>
      </c>
      <c r="B85" t="s">
        <v>580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3">
      <c r="A86" t="s">
        <v>494</v>
      </c>
      <c r="B86" t="s">
        <v>495</v>
      </c>
      <c r="C86">
        <v>7</v>
      </c>
      <c r="D86">
        <v>10</v>
      </c>
      <c r="E86">
        <v>7</v>
      </c>
      <c r="F86">
        <v>10</v>
      </c>
      <c r="G86">
        <v>5</v>
      </c>
      <c r="H86">
        <v>10</v>
      </c>
      <c r="I86">
        <v>6.36</v>
      </c>
      <c r="J86">
        <v>10</v>
      </c>
      <c r="K86">
        <v>10</v>
      </c>
      <c r="L86">
        <v>10</v>
      </c>
      <c r="M86">
        <v>6</v>
      </c>
      <c r="N86">
        <v>10</v>
      </c>
      <c r="O86">
        <v>41.36</v>
      </c>
      <c r="P86">
        <v>60</v>
      </c>
    </row>
    <row r="87" spans="1:16" x14ac:dyDescent="0.3">
      <c r="A87" t="s">
        <v>490</v>
      </c>
      <c r="B87" t="s">
        <v>491</v>
      </c>
      <c r="C87">
        <v>8</v>
      </c>
      <c r="D87">
        <v>10</v>
      </c>
      <c r="E87">
        <v>8</v>
      </c>
      <c r="F87">
        <v>10</v>
      </c>
      <c r="G87">
        <v>7</v>
      </c>
      <c r="H87">
        <v>10</v>
      </c>
      <c r="I87">
        <v>9.09</v>
      </c>
      <c r="J87">
        <v>10</v>
      </c>
      <c r="K87">
        <v>9</v>
      </c>
      <c r="L87">
        <v>10</v>
      </c>
      <c r="M87">
        <v>8</v>
      </c>
      <c r="N87">
        <v>10</v>
      </c>
      <c r="O87">
        <v>49.09</v>
      </c>
      <c r="P87">
        <v>60</v>
      </c>
    </row>
    <row r="88" spans="1:16" x14ac:dyDescent="0.3">
      <c r="A88" t="s">
        <v>555</v>
      </c>
      <c r="B88" t="s">
        <v>556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3">
      <c r="A89" t="s">
        <v>510</v>
      </c>
      <c r="B89" t="s">
        <v>511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3">
      <c r="A90" t="s">
        <v>598</v>
      </c>
      <c r="B90" t="s">
        <v>599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3">
      <c r="A91" t="s">
        <v>600</v>
      </c>
      <c r="B91" t="s">
        <v>601</v>
      </c>
      <c r="C91">
        <v>10</v>
      </c>
      <c r="D91">
        <v>10</v>
      </c>
      <c r="E91">
        <v>10</v>
      </c>
      <c r="F91">
        <v>10</v>
      </c>
      <c r="G91">
        <v>10</v>
      </c>
      <c r="H91">
        <v>10</v>
      </c>
      <c r="I91">
        <v>10</v>
      </c>
      <c r="J91">
        <v>10</v>
      </c>
      <c r="K91">
        <v>10</v>
      </c>
      <c r="L91">
        <v>10</v>
      </c>
      <c r="M91">
        <v>8</v>
      </c>
      <c r="N91">
        <v>10</v>
      </c>
      <c r="O91">
        <v>58</v>
      </c>
      <c r="P91">
        <v>60</v>
      </c>
    </row>
    <row r="92" spans="1:16" x14ac:dyDescent="0.3">
      <c r="A92" t="s">
        <v>672</v>
      </c>
      <c r="B92" t="s">
        <v>673</v>
      </c>
      <c r="C92">
        <v>10</v>
      </c>
      <c r="D92">
        <v>10</v>
      </c>
      <c r="E92">
        <v>10</v>
      </c>
      <c r="F92">
        <v>10</v>
      </c>
      <c r="G92">
        <v>10</v>
      </c>
      <c r="H92">
        <v>10</v>
      </c>
      <c r="I92">
        <v>10</v>
      </c>
      <c r="J92">
        <v>10</v>
      </c>
      <c r="K92">
        <v>10</v>
      </c>
      <c r="L92">
        <v>10</v>
      </c>
      <c r="M92">
        <v>10</v>
      </c>
      <c r="N92">
        <v>10</v>
      </c>
      <c r="O92">
        <v>60</v>
      </c>
      <c r="P92">
        <v>60</v>
      </c>
    </row>
    <row r="93" spans="1:16" x14ac:dyDescent="0.3">
      <c r="A93" t="s">
        <v>611</v>
      </c>
      <c r="B93" t="s">
        <v>612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9.09</v>
      </c>
      <c r="J93">
        <v>10</v>
      </c>
      <c r="K93">
        <v>0</v>
      </c>
      <c r="L93">
        <v>0</v>
      </c>
      <c r="M93">
        <v>0</v>
      </c>
      <c r="N93">
        <v>0</v>
      </c>
      <c r="O93">
        <v>9.09</v>
      </c>
      <c r="P93">
        <v>10</v>
      </c>
    </row>
    <row r="94" spans="1:16" x14ac:dyDescent="0.3">
      <c r="A94" t="s">
        <v>502</v>
      </c>
      <c r="B94" t="s">
        <v>503</v>
      </c>
      <c r="C94">
        <v>8</v>
      </c>
      <c r="D94">
        <v>10</v>
      </c>
      <c r="E94">
        <v>10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18</v>
      </c>
      <c r="P94">
        <v>10</v>
      </c>
    </row>
    <row r="95" spans="1:16" x14ac:dyDescent="0.3">
      <c r="A95" t="s">
        <v>486</v>
      </c>
      <c r="B95" t="s">
        <v>487</v>
      </c>
      <c r="C95">
        <v>5</v>
      </c>
      <c r="D95">
        <v>10</v>
      </c>
      <c r="E95">
        <v>6</v>
      </c>
      <c r="F95">
        <v>10</v>
      </c>
      <c r="G95">
        <v>8</v>
      </c>
      <c r="H95">
        <v>10</v>
      </c>
      <c r="I95">
        <v>7.27</v>
      </c>
      <c r="J95">
        <v>10</v>
      </c>
      <c r="K95">
        <v>8</v>
      </c>
      <c r="L95">
        <v>10</v>
      </c>
      <c r="M95">
        <v>8</v>
      </c>
      <c r="N95">
        <v>10</v>
      </c>
      <c r="O95">
        <v>42.269999999999996</v>
      </c>
      <c r="P95">
        <v>60</v>
      </c>
    </row>
    <row r="96" spans="1:16" x14ac:dyDescent="0.3">
      <c r="A96" t="s">
        <v>591</v>
      </c>
      <c r="B96" t="s">
        <v>590</v>
      </c>
      <c r="C96">
        <v>10</v>
      </c>
      <c r="D96">
        <v>10</v>
      </c>
      <c r="E96">
        <v>10</v>
      </c>
      <c r="F96">
        <v>10</v>
      </c>
      <c r="G96">
        <v>10</v>
      </c>
      <c r="H96">
        <v>10</v>
      </c>
      <c r="I96">
        <v>10</v>
      </c>
      <c r="J96">
        <v>10</v>
      </c>
      <c r="K96">
        <v>8</v>
      </c>
      <c r="L96">
        <v>10</v>
      </c>
      <c r="M96">
        <v>10</v>
      </c>
      <c r="N96">
        <v>10</v>
      </c>
      <c r="O96">
        <v>58</v>
      </c>
      <c r="P96">
        <v>60</v>
      </c>
    </row>
    <row r="97" spans="1:16" x14ac:dyDescent="0.3">
      <c r="A97" t="s">
        <v>514</v>
      </c>
      <c r="B97" t="s">
        <v>515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 x14ac:dyDescent="0.3">
      <c r="A98" t="s">
        <v>522</v>
      </c>
      <c r="B98" t="s">
        <v>523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3">
      <c r="A99" t="s">
        <v>535</v>
      </c>
      <c r="B99" t="s">
        <v>536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 x14ac:dyDescent="0.3">
      <c r="A100" t="s">
        <v>652</v>
      </c>
      <c r="B100" t="s">
        <v>653</v>
      </c>
      <c r="C100">
        <v>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9</v>
      </c>
      <c r="P100">
        <v>0</v>
      </c>
    </row>
    <row r="101" spans="1:16" x14ac:dyDescent="0.3">
      <c r="A101" t="s">
        <v>557</v>
      </c>
      <c r="B101" t="s">
        <v>558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x14ac:dyDescent="0.3">
      <c r="A102" t="s">
        <v>551</v>
      </c>
      <c r="B102" t="s">
        <v>552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3">
      <c r="A103" t="s">
        <v>643</v>
      </c>
      <c r="B103" t="s">
        <v>644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 x14ac:dyDescent="0.3">
      <c r="A104" t="s">
        <v>629</v>
      </c>
      <c r="B104" t="s">
        <v>630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3">
      <c r="A105" t="s">
        <v>516</v>
      </c>
      <c r="B105" t="s">
        <v>517</v>
      </c>
      <c r="C105">
        <v>6</v>
      </c>
      <c r="D105">
        <v>10</v>
      </c>
      <c r="E105">
        <v>8</v>
      </c>
      <c r="F105">
        <v>10</v>
      </c>
      <c r="G105">
        <v>10</v>
      </c>
      <c r="H105">
        <v>10</v>
      </c>
      <c r="I105">
        <v>5.45</v>
      </c>
      <c r="J105">
        <v>10</v>
      </c>
      <c r="K105">
        <v>6</v>
      </c>
      <c r="L105">
        <v>0</v>
      </c>
      <c r="M105">
        <v>0</v>
      </c>
      <c r="N105">
        <v>0</v>
      </c>
      <c r="O105">
        <v>35.450000000000003</v>
      </c>
      <c r="P105">
        <v>40</v>
      </c>
    </row>
    <row r="106" spans="1:16" x14ac:dyDescent="0.3">
      <c r="A106" t="s">
        <v>543</v>
      </c>
      <c r="B106" t="s">
        <v>544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 x14ac:dyDescent="0.3">
      <c r="A107" t="s">
        <v>621</v>
      </c>
      <c r="B107" t="s">
        <v>622</v>
      </c>
      <c r="C107">
        <v>10</v>
      </c>
      <c r="D107">
        <v>10</v>
      </c>
      <c r="E107">
        <v>10</v>
      </c>
      <c r="F107">
        <v>10</v>
      </c>
      <c r="G107">
        <v>10</v>
      </c>
      <c r="H107">
        <v>10</v>
      </c>
      <c r="I107">
        <v>10</v>
      </c>
      <c r="J107">
        <v>10</v>
      </c>
      <c r="K107">
        <v>10</v>
      </c>
      <c r="L107">
        <v>10</v>
      </c>
      <c r="M107">
        <v>10</v>
      </c>
      <c r="N107">
        <v>10</v>
      </c>
      <c r="O107">
        <v>60</v>
      </c>
      <c r="P107">
        <v>60</v>
      </c>
    </row>
    <row r="108" spans="1:16" x14ac:dyDescent="0.3">
      <c r="A108" t="s">
        <v>496</v>
      </c>
      <c r="B108" t="s">
        <v>497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 x14ac:dyDescent="0.3">
      <c r="A109" t="s">
        <v>627</v>
      </c>
      <c r="B109" t="s">
        <v>628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 x14ac:dyDescent="0.3">
      <c r="A110" t="s">
        <v>631</v>
      </c>
      <c r="B110" t="s">
        <v>632</v>
      </c>
      <c r="C110">
        <v>8</v>
      </c>
      <c r="D110">
        <v>10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8</v>
      </c>
      <c r="P110">
        <v>10</v>
      </c>
    </row>
    <row r="111" spans="1:16" x14ac:dyDescent="0.3">
      <c r="A111" t="s">
        <v>492</v>
      </c>
      <c r="B111" t="s">
        <v>493</v>
      </c>
      <c r="C111">
        <v>9</v>
      </c>
      <c r="D111">
        <v>10</v>
      </c>
      <c r="E111">
        <v>8</v>
      </c>
      <c r="F111">
        <v>10</v>
      </c>
      <c r="G111">
        <v>7</v>
      </c>
      <c r="H111">
        <v>10</v>
      </c>
      <c r="I111">
        <v>8.18</v>
      </c>
      <c r="J111">
        <v>10</v>
      </c>
      <c r="K111">
        <v>6</v>
      </c>
      <c r="L111">
        <v>10</v>
      </c>
      <c r="M111">
        <v>2</v>
      </c>
      <c r="N111">
        <v>2</v>
      </c>
      <c r="O111">
        <v>40.18</v>
      </c>
      <c r="P111">
        <v>52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B1:E8"/>
  <sheetViews>
    <sheetView showGridLines="0" workbookViewId="0"/>
  </sheetViews>
  <sheetFormatPr baseColWidth="10" defaultColWidth="11" defaultRowHeight="15.6" x14ac:dyDescent="0.3"/>
  <cols>
    <col min="1" max="1" width="5.19921875" customWidth="1"/>
    <col min="2" max="2" width="14.69921875" customWidth="1"/>
    <col min="3" max="3" width="16" customWidth="1"/>
    <col min="4" max="4" width="12.09765625" customWidth="1"/>
    <col min="5" max="5" width="14.796875" customWidth="1"/>
    <col min="16" max="16" width="12.19921875" customWidth="1"/>
    <col min="17" max="17" width="12.5" customWidth="1"/>
  </cols>
  <sheetData>
    <row r="1" spans="2:5" ht="23.4" x14ac:dyDescent="0.45">
      <c r="B1" s="10" t="s">
        <v>883</v>
      </c>
    </row>
    <row r="2" spans="2:5" ht="31.2" x14ac:dyDescent="0.3">
      <c r="B2" s="15" t="s">
        <v>884</v>
      </c>
      <c r="C2" s="18" t="s">
        <v>885</v>
      </c>
      <c r="D2" s="15" t="s">
        <v>886</v>
      </c>
      <c r="E2" s="18" t="s">
        <v>883</v>
      </c>
    </row>
    <row r="3" spans="2:5" x14ac:dyDescent="0.3">
      <c r="B3" s="14" t="s">
        <v>250</v>
      </c>
      <c r="C3" s="16">
        <v>1</v>
      </c>
      <c r="D3" s="12">
        <f>COUNTIF(evaluacion1[[#All],[Calificación]],criterio_satisfaccion1[[#This Row],[Calificación]])</f>
        <v>229</v>
      </c>
      <c r="E3" s="19">
        <f>+criterio_satisfaccion1[[#This Row],[Cantidad de Votos]]*criterio_satisfaccion1[[#This Row],[Satisfacción equivalente]]</f>
        <v>229</v>
      </c>
    </row>
    <row r="4" spans="2:5" x14ac:dyDescent="0.3">
      <c r="B4" s="14" t="s">
        <v>370</v>
      </c>
      <c r="C4" s="16">
        <v>0.75</v>
      </c>
      <c r="D4" s="12">
        <f>COUNTIF(evaluacion1[[#All],[Calificación]],criterio_satisfaccion1[[#This Row],[Calificación]])</f>
        <v>12</v>
      </c>
      <c r="E4" s="19">
        <f>+criterio_satisfaccion1[[#This Row],[Cantidad de Votos]]*criterio_satisfaccion1[[#This Row],[Satisfacción equivalente]]</f>
        <v>9</v>
      </c>
    </row>
    <row r="5" spans="2:5" x14ac:dyDescent="0.3">
      <c r="B5" s="14" t="s">
        <v>189</v>
      </c>
      <c r="C5" s="16">
        <v>0.5</v>
      </c>
      <c r="D5" s="12">
        <f>COUNTIF(evaluacion1[[#All],[Calificación]],criterio_satisfaccion1[[#This Row],[Calificación]])</f>
        <v>4</v>
      </c>
      <c r="E5" s="19">
        <f>+criterio_satisfaccion1[[#This Row],[Cantidad de Votos]]*criterio_satisfaccion1[[#This Row],[Satisfacción equivalente]]</f>
        <v>2</v>
      </c>
    </row>
    <row r="6" spans="2:5" x14ac:dyDescent="0.3">
      <c r="B6" s="14" t="s">
        <v>182</v>
      </c>
      <c r="C6" s="16">
        <v>0.25</v>
      </c>
      <c r="D6" s="12">
        <f>COUNTIF(evaluacion1[[#All],[Calificación]],criterio_satisfaccion1[[#This Row],[Calificación]])</f>
        <v>2</v>
      </c>
      <c r="E6" s="19">
        <f>+criterio_satisfaccion1[[#This Row],[Cantidad de Votos]]*criterio_satisfaccion1[[#This Row],[Satisfacción equivalente]]</f>
        <v>0.5</v>
      </c>
    </row>
    <row r="7" spans="2:5" x14ac:dyDescent="0.3">
      <c r="B7" s="14" t="s">
        <v>174</v>
      </c>
      <c r="C7" s="17">
        <v>0.1</v>
      </c>
      <c r="D7" s="12">
        <f>COUNTIF(evaluacion1[[#All],[Calificación]],criterio_satisfaccion1[[#This Row],[Calificación]])</f>
        <v>1</v>
      </c>
      <c r="E7" s="19">
        <f>+criterio_satisfaccion1[[#This Row],[Cantidad de Votos]]*criterio_satisfaccion1[[#This Row],[Satisfacción equivalente]]</f>
        <v>0.1</v>
      </c>
    </row>
    <row r="8" spans="2:5" x14ac:dyDescent="0.3">
      <c r="B8" s="12" t="s">
        <v>887</v>
      </c>
      <c r="C8" s="11"/>
      <c r="D8" s="11">
        <f>SUBTOTAL(109,criterio_satisfaccion1[Cantidad de Votos])</f>
        <v>248</v>
      </c>
      <c r="E8" s="17">
        <f>SUM(criterio_satisfaccion1[Nivel de Satisfacción])/criterio_satisfaccion1[[#Totals],[Cantidad de Votos]]</f>
        <v>0.97016129032258058</v>
      </c>
    </row>
  </sheetData>
  <conditionalFormatting sqref="E8">
    <cfRule type="colorScale" priority="1">
      <colorScale>
        <cfvo type="num" val="0.4"/>
        <cfvo type="num" val="0.7"/>
        <cfvo type="num" val="1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G249"/>
  <sheetViews>
    <sheetView showGridLines="0" workbookViewId="0">
      <pane ySplit="1" topLeftCell="A193" activePane="bottomLeft" state="frozen"/>
      <selection pane="bottomLeft" activeCell="F1" sqref="F1"/>
    </sheetView>
  </sheetViews>
  <sheetFormatPr baseColWidth="10" defaultColWidth="11" defaultRowHeight="15.6" x14ac:dyDescent="0.3"/>
  <cols>
    <col min="1" max="1" width="12.09765625" style="2" bestFit="1" customWidth="1"/>
    <col min="2" max="2" width="14.5" style="23" bestFit="1" customWidth="1"/>
    <col min="3" max="3" width="70.59765625" style="23" customWidth="1"/>
    <col min="4" max="4" width="11" style="23"/>
    <col min="5" max="5" width="11" style="2"/>
    <col min="6" max="6" width="9.296875" style="2" customWidth="1"/>
    <col min="7" max="16384" width="11" style="2"/>
  </cols>
  <sheetData>
    <row r="1" spans="1:7" x14ac:dyDescent="0.3">
      <c r="A1" s="2" t="s">
        <v>674</v>
      </c>
      <c r="B1" s="25" t="s">
        <v>884</v>
      </c>
      <c r="C1" s="25" t="s">
        <v>888</v>
      </c>
      <c r="D1" s="3" t="s">
        <v>889</v>
      </c>
      <c r="F1" s="35">
        <v>44926</v>
      </c>
      <c r="G1" s="58" t="s">
        <v>170</v>
      </c>
    </row>
    <row r="2" spans="1:7" x14ac:dyDescent="0.3">
      <c r="A2" t="s">
        <v>174</v>
      </c>
      <c r="B2" t="s">
        <v>250</v>
      </c>
      <c r="C2" t="s">
        <v>890</v>
      </c>
      <c r="D2" s="54">
        <v>1</v>
      </c>
    </row>
    <row r="3" spans="1:7" x14ac:dyDescent="0.3">
      <c r="A3" t="s">
        <v>182</v>
      </c>
      <c r="B3" t="s">
        <v>250</v>
      </c>
      <c r="C3" t="s">
        <v>891</v>
      </c>
      <c r="D3" s="54">
        <v>1</v>
      </c>
      <c r="F3" s="52" t="s">
        <v>178</v>
      </c>
    </row>
    <row r="4" spans="1:7" x14ac:dyDescent="0.3">
      <c r="A4" t="s">
        <v>189</v>
      </c>
      <c r="B4" t="s">
        <v>250</v>
      </c>
      <c r="C4" t="s">
        <v>892</v>
      </c>
      <c r="D4" s="54">
        <v>1</v>
      </c>
    </row>
    <row r="5" spans="1:7" x14ac:dyDescent="0.3">
      <c r="A5" t="s">
        <v>370</v>
      </c>
      <c r="B5" t="s">
        <v>250</v>
      </c>
      <c r="C5" t="s">
        <v>893</v>
      </c>
      <c r="D5" s="54">
        <v>1</v>
      </c>
      <c r="F5" s="59" t="s">
        <v>468</v>
      </c>
    </row>
    <row r="6" spans="1:7" x14ac:dyDescent="0.3">
      <c r="A6" t="s">
        <v>250</v>
      </c>
      <c r="B6" t="s">
        <v>250</v>
      </c>
      <c r="C6" t="s">
        <v>894</v>
      </c>
      <c r="D6" s="54">
        <v>1</v>
      </c>
      <c r="F6" s="58" t="s">
        <v>895</v>
      </c>
    </row>
    <row r="7" spans="1:7" x14ac:dyDescent="0.3">
      <c r="A7" t="s">
        <v>687</v>
      </c>
      <c r="B7" t="s">
        <v>250</v>
      </c>
      <c r="C7" t="s">
        <v>896</v>
      </c>
      <c r="D7" s="54">
        <v>1</v>
      </c>
      <c r="F7" s="58" t="s">
        <v>897</v>
      </c>
    </row>
    <row r="8" spans="1:7" x14ac:dyDescent="0.3">
      <c r="A8" t="s">
        <v>694</v>
      </c>
      <c r="B8" t="s">
        <v>250</v>
      </c>
      <c r="C8" t="s">
        <v>898</v>
      </c>
      <c r="D8" s="54">
        <v>1</v>
      </c>
      <c r="F8" s="58" t="s">
        <v>899</v>
      </c>
    </row>
    <row r="9" spans="1:7" x14ac:dyDescent="0.3">
      <c r="A9" t="s">
        <v>701</v>
      </c>
      <c r="B9" t="s">
        <v>250</v>
      </c>
      <c r="C9" t="s">
        <v>900</v>
      </c>
      <c r="D9" s="54">
        <v>1</v>
      </c>
      <c r="F9" s="59"/>
    </row>
    <row r="10" spans="1:7" x14ac:dyDescent="0.3">
      <c r="A10" t="s">
        <v>681</v>
      </c>
      <c r="B10" t="s">
        <v>250</v>
      </c>
      <c r="C10" t="s">
        <v>901</v>
      </c>
      <c r="D10" s="54">
        <v>1</v>
      </c>
      <c r="F10" s="1"/>
    </row>
    <row r="11" spans="1:7" x14ac:dyDescent="0.3">
      <c r="A11" t="s">
        <v>372</v>
      </c>
      <c r="B11" t="s">
        <v>250</v>
      </c>
      <c r="C11" t="s">
        <v>902</v>
      </c>
      <c r="D11" s="54">
        <v>1</v>
      </c>
    </row>
    <row r="12" spans="1:7" x14ac:dyDescent="0.3">
      <c r="A12" t="s">
        <v>695</v>
      </c>
      <c r="B12" t="s">
        <v>250</v>
      </c>
      <c r="C12" t="s">
        <v>903</v>
      </c>
      <c r="D12" s="54">
        <v>1</v>
      </c>
    </row>
    <row r="13" spans="1:7" x14ac:dyDescent="0.3">
      <c r="A13" t="s">
        <v>686</v>
      </c>
      <c r="B13" t="s">
        <v>250</v>
      </c>
      <c r="C13" t="s">
        <v>904</v>
      </c>
      <c r="D13" s="54">
        <v>1</v>
      </c>
    </row>
    <row r="14" spans="1:7" x14ac:dyDescent="0.3">
      <c r="A14" t="s">
        <v>905</v>
      </c>
      <c r="B14" t="s">
        <v>250</v>
      </c>
      <c r="C14" t="s">
        <v>906</v>
      </c>
      <c r="D14" s="54">
        <v>1</v>
      </c>
    </row>
    <row r="15" spans="1:7" x14ac:dyDescent="0.3">
      <c r="A15" t="s">
        <v>688</v>
      </c>
      <c r="B15" t="s">
        <v>250</v>
      </c>
      <c r="C15" t="s">
        <v>907</v>
      </c>
      <c r="D15" s="54">
        <v>1</v>
      </c>
    </row>
    <row r="16" spans="1:7" x14ac:dyDescent="0.3">
      <c r="A16" t="s">
        <v>707</v>
      </c>
      <c r="B16" t="s">
        <v>250</v>
      </c>
      <c r="C16" t="s">
        <v>908</v>
      </c>
      <c r="D16" s="54">
        <v>1</v>
      </c>
    </row>
    <row r="17" spans="1:4" x14ac:dyDescent="0.3">
      <c r="A17" t="s">
        <v>909</v>
      </c>
      <c r="B17" t="s">
        <v>250</v>
      </c>
      <c r="C17" t="s">
        <v>910</v>
      </c>
      <c r="D17" s="54">
        <v>1</v>
      </c>
    </row>
    <row r="18" spans="1:4" x14ac:dyDescent="0.3">
      <c r="A18" t="s">
        <v>713</v>
      </c>
      <c r="B18" t="s">
        <v>250</v>
      </c>
      <c r="C18" t="s">
        <v>911</v>
      </c>
      <c r="D18" s="54">
        <v>1</v>
      </c>
    </row>
    <row r="19" spans="1:4" x14ac:dyDescent="0.3">
      <c r="A19" t="s">
        <v>706</v>
      </c>
      <c r="B19" t="s">
        <v>370</v>
      </c>
      <c r="C19" t="s">
        <v>912</v>
      </c>
      <c r="D19" s="54">
        <v>1</v>
      </c>
    </row>
    <row r="20" spans="1:4" x14ac:dyDescent="0.3">
      <c r="A20" t="s">
        <v>708</v>
      </c>
      <c r="B20" t="s">
        <v>250</v>
      </c>
      <c r="C20" t="s">
        <v>913</v>
      </c>
      <c r="D20" s="54">
        <v>1</v>
      </c>
    </row>
    <row r="21" spans="1:4" x14ac:dyDescent="0.3">
      <c r="A21" t="s">
        <v>692</v>
      </c>
      <c r="B21" t="s">
        <v>370</v>
      </c>
      <c r="C21" t="s">
        <v>914</v>
      </c>
      <c r="D21" s="54">
        <v>1</v>
      </c>
    </row>
    <row r="22" spans="1:4" x14ac:dyDescent="0.3">
      <c r="A22" t="s">
        <v>698</v>
      </c>
      <c r="B22" t="s">
        <v>250</v>
      </c>
      <c r="C22" t="s">
        <v>915</v>
      </c>
      <c r="D22" s="54">
        <v>1</v>
      </c>
    </row>
    <row r="23" spans="1:4" x14ac:dyDescent="0.3">
      <c r="A23" t="s">
        <v>714</v>
      </c>
      <c r="B23" t="s">
        <v>250</v>
      </c>
      <c r="C23" t="s">
        <v>916</v>
      </c>
      <c r="D23" s="54">
        <v>1</v>
      </c>
    </row>
    <row r="24" spans="1:4" x14ac:dyDescent="0.3">
      <c r="A24" t="s">
        <v>700</v>
      </c>
      <c r="B24" t="s">
        <v>250</v>
      </c>
      <c r="C24" t="s">
        <v>917</v>
      </c>
      <c r="D24" s="54">
        <v>1</v>
      </c>
    </row>
    <row r="25" spans="1:4" x14ac:dyDescent="0.3">
      <c r="A25" t="s">
        <v>703</v>
      </c>
      <c r="B25" t="s">
        <v>250</v>
      </c>
      <c r="C25" t="s">
        <v>918</v>
      </c>
      <c r="D25" s="54">
        <v>1</v>
      </c>
    </row>
    <row r="26" spans="1:4" x14ac:dyDescent="0.3">
      <c r="A26" t="s">
        <v>676</v>
      </c>
      <c r="B26" t="s">
        <v>250</v>
      </c>
      <c r="C26" t="s">
        <v>919</v>
      </c>
      <c r="D26" s="54">
        <v>1</v>
      </c>
    </row>
    <row r="27" spans="1:4" x14ac:dyDescent="0.3">
      <c r="A27" t="s">
        <v>702</v>
      </c>
      <c r="B27" t="s">
        <v>250</v>
      </c>
      <c r="C27" t="s">
        <v>919</v>
      </c>
      <c r="D27" s="54">
        <v>1</v>
      </c>
    </row>
    <row r="28" spans="1:4" x14ac:dyDescent="0.3">
      <c r="A28" t="s">
        <v>712</v>
      </c>
      <c r="B28" t="s">
        <v>250</v>
      </c>
      <c r="C28"/>
      <c r="D28" s="54">
        <v>1</v>
      </c>
    </row>
    <row r="29" spans="1:4" x14ac:dyDescent="0.3">
      <c r="A29" t="s">
        <v>691</v>
      </c>
      <c r="B29" t="s">
        <v>250</v>
      </c>
      <c r="C29" t="s">
        <v>920</v>
      </c>
      <c r="D29" s="54">
        <v>1</v>
      </c>
    </row>
    <row r="30" spans="1:4" x14ac:dyDescent="0.3">
      <c r="A30" t="s">
        <v>683</v>
      </c>
      <c r="B30" t="s">
        <v>250</v>
      </c>
      <c r="C30" t="s">
        <v>919</v>
      </c>
      <c r="D30" s="54">
        <v>1</v>
      </c>
    </row>
    <row r="31" spans="1:4" x14ac:dyDescent="0.3">
      <c r="A31" t="s">
        <v>704</v>
      </c>
      <c r="B31" t="s">
        <v>250</v>
      </c>
      <c r="C31" t="s">
        <v>921</v>
      </c>
      <c r="D31" s="54">
        <v>1</v>
      </c>
    </row>
    <row r="32" spans="1:4" x14ac:dyDescent="0.3">
      <c r="A32" t="s">
        <v>699</v>
      </c>
      <c r="B32" t="s">
        <v>250</v>
      </c>
      <c r="C32" t="s">
        <v>922</v>
      </c>
      <c r="D32" s="54">
        <v>1</v>
      </c>
    </row>
    <row r="33" spans="1:4" x14ac:dyDescent="0.3">
      <c r="A33" t="s">
        <v>923</v>
      </c>
      <c r="B33" t="s">
        <v>250</v>
      </c>
      <c r="C33" t="s">
        <v>924</v>
      </c>
      <c r="D33" s="54">
        <v>1</v>
      </c>
    </row>
    <row r="34" spans="1:4" x14ac:dyDescent="0.3">
      <c r="A34" t="s">
        <v>925</v>
      </c>
      <c r="B34" t="s">
        <v>250</v>
      </c>
      <c r="C34" t="s">
        <v>926</v>
      </c>
      <c r="D34" s="54">
        <v>1</v>
      </c>
    </row>
    <row r="35" spans="1:4" x14ac:dyDescent="0.3">
      <c r="A35" t="s">
        <v>927</v>
      </c>
      <c r="B35" t="s">
        <v>250</v>
      </c>
      <c r="C35" t="s">
        <v>928</v>
      </c>
      <c r="D35" s="54">
        <v>1</v>
      </c>
    </row>
    <row r="36" spans="1:4" x14ac:dyDescent="0.3">
      <c r="A36" t="s">
        <v>371</v>
      </c>
      <c r="B36" t="s">
        <v>250</v>
      </c>
      <c r="C36" t="s">
        <v>901</v>
      </c>
      <c r="D36" s="54">
        <v>1</v>
      </c>
    </row>
    <row r="37" spans="1:4" x14ac:dyDescent="0.3">
      <c r="A37" t="s">
        <v>929</v>
      </c>
      <c r="B37" t="s">
        <v>250</v>
      </c>
      <c r="C37" t="s">
        <v>930</v>
      </c>
      <c r="D37" s="54">
        <v>1</v>
      </c>
    </row>
    <row r="38" spans="1:4" x14ac:dyDescent="0.3">
      <c r="A38" t="s">
        <v>931</v>
      </c>
      <c r="B38" t="s">
        <v>250</v>
      </c>
      <c r="C38" t="s">
        <v>932</v>
      </c>
      <c r="D38" s="54">
        <v>1</v>
      </c>
    </row>
    <row r="39" spans="1:4" x14ac:dyDescent="0.3">
      <c r="A39" t="s">
        <v>933</v>
      </c>
      <c r="B39" t="s">
        <v>250</v>
      </c>
      <c r="C39" t="s">
        <v>901</v>
      </c>
      <c r="D39" s="54">
        <v>1</v>
      </c>
    </row>
    <row r="40" spans="1:4" x14ac:dyDescent="0.3">
      <c r="A40" t="s">
        <v>934</v>
      </c>
      <c r="B40" t="s">
        <v>250</v>
      </c>
      <c r="C40" t="s">
        <v>935</v>
      </c>
      <c r="D40" s="54">
        <v>1</v>
      </c>
    </row>
    <row r="41" spans="1:4" x14ac:dyDescent="0.3">
      <c r="A41" t="s">
        <v>936</v>
      </c>
      <c r="B41" t="s">
        <v>250</v>
      </c>
      <c r="C41" t="s">
        <v>937</v>
      </c>
      <c r="D41" s="54">
        <v>1</v>
      </c>
    </row>
    <row r="42" spans="1:4" x14ac:dyDescent="0.3">
      <c r="A42" t="s">
        <v>938</v>
      </c>
      <c r="B42" t="s">
        <v>250</v>
      </c>
      <c r="C42" t="s">
        <v>939</v>
      </c>
      <c r="D42" s="54">
        <v>1</v>
      </c>
    </row>
    <row r="43" spans="1:4" x14ac:dyDescent="0.3">
      <c r="A43" t="s">
        <v>940</v>
      </c>
      <c r="B43" t="s">
        <v>250</v>
      </c>
      <c r="C43" t="s">
        <v>941</v>
      </c>
      <c r="D43" s="54">
        <v>1</v>
      </c>
    </row>
    <row r="44" spans="1:4" x14ac:dyDescent="0.3">
      <c r="A44" t="s">
        <v>942</v>
      </c>
      <c r="B44" t="s">
        <v>250</v>
      </c>
      <c r="C44" t="s">
        <v>943</v>
      </c>
      <c r="D44" s="54">
        <v>1</v>
      </c>
    </row>
    <row r="45" spans="1:4" x14ac:dyDescent="0.3">
      <c r="A45" t="s">
        <v>944</v>
      </c>
      <c r="B45" t="s">
        <v>250</v>
      </c>
      <c r="C45" t="s">
        <v>901</v>
      </c>
      <c r="D45" s="54">
        <v>1</v>
      </c>
    </row>
    <row r="46" spans="1:4" x14ac:dyDescent="0.3">
      <c r="A46" t="s">
        <v>174</v>
      </c>
      <c r="B46" t="s">
        <v>250</v>
      </c>
      <c r="C46" t="s">
        <v>919</v>
      </c>
      <c r="D46" s="54">
        <v>2</v>
      </c>
    </row>
    <row r="47" spans="1:4" x14ac:dyDescent="0.3">
      <c r="A47" t="s">
        <v>182</v>
      </c>
      <c r="B47" t="s">
        <v>250</v>
      </c>
      <c r="C47" t="s">
        <v>945</v>
      </c>
      <c r="D47" s="54">
        <v>2</v>
      </c>
    </row>
    <row r="48" spans="1:4" x14ac:dyDescent="0.3">
      <c r="A48" t="s">
        <v>189</v>
      </c>
      <c r="B48" t="s">
        <v>250</v>
      </c>
      <c r="C48" t="s">
        <v>946</v>
      </c>
      <c r="D48" s="54">
        <v>2</v>
      </c>
    </row>
    <row r="49" spans="1:4" x14ac:dyDescent="0.3">
      <c r="A49" t="s">
        <v>370</v>
      </c>
      <c r="B49" t="s">
        <v>250</v>
      </c>
      <c r="C49" t="s">
        <v>947</v>
      </c>
      <c r="D49" s="54">
        <v>2</v>
      </c>
    </row>
    <row r="50" spans="1:4" x14ac:dyDescent="0.3">
      <c r="A50" t="s">
        <v>250</v>
      </c>
      <c r="B50" t="s">
        <v>250</v>
      </c>
      <c r="C50" t="s">
        <v>948</v>
      </c>
      <c r="D50" s="54">
        <v>2</v>
      </c>
    </row>
    <row r="51" spans="1:4" x14ac:dyDescent="0.3">
      <c r="A51" t="s">
        <v>687</v>
      </c>
      <c r="B51" t="s">
        <v>250</v>
      </c>
      <c r="C51" t="s">
        <v>949</v>
      </c>
      <c r="D51" s="54">
        <v>2</v>
      </c>
    </row>
    <row r="52" spans="1:4" x14ac:dyDescent="0.3">
      <c r="A52" t="s">
        <v>694</v>
      </c>
      <c r="B52" t="s">
        <v>250</v>
      </c>
      <c r="C52" t="s">
        <v>916</v>
      </c>
      <c r="D52" s="54">
        <v>2</v>
      </c>
    </row>
    <row r="53" spans="1:4" x14ac:dyDescent="0.3">
      <c r="A53" t="s">
        <v>701</v>
      </c>
      <c r="B53" t="s">
        <v>250</v>
      </c>
      <c r="C53"/>
      <c r="D53" s="54">
        <v>2</v>
      </c>
    </row>
    <row r="54" spans="1:4" x14ac:dyDescent="0.3">
      <c r="A54" t="s">
        <v>681</v>
      </c>
      <c r="B54" t="s">
        <v>250</v>
      </c>
      <c r="C54" t="s">
        <v>890</v>
      </c>
      <c r="D54" s="54">
        <v>2</v>
      </c>
    </row>
    <row r="55" spans="1:4" x14ac:dyDescent="0.3">
      <c r="A55" t="s">
        <v>372</v>
      </c>
      <c r="B55" t="s">
        <v>250</v>
      </c>
      <c r="C55" t="s">
        <v>950</v>
      </c>
      <c r="D55" s="54">
        <v>2</v>
      </c>
    </row>
    <row r="56" spans="1:4" x14ac:dyDescent="0.3">
      <c r="A56" t="s">
        <v>695</v>
      </c>
      <c r="B56" t="s">
        <v>250</v>
      </c>
      <c r="C56" t="s">
        <v>951</v>
      </c>
      <c r="D56" s="54">
        <v>2</v>
      </c>
    </row>
    <row r="57" spans="1:4" x14ac:dyDescent="0.3">
      <c r="A57" t="s">
        <v>686</v>
      </c>
      <c r="B57" t="s">
        <v>250</v>
      </c>
      <c r="C57" t="s">
        <v>952</v>
      </c>
      <c r="D57" s="54">
        <v>2</v>
      </c>
    </row>
    <row r="58" spans="1:4" x14ac:dyDescent="0.3">
      <c r="A58" t="s">
        <v>905</v>
      </c>
      <c r="B58" t="s">
        <v>370</v>
      </c>
      <c r="C58" t="s">
        <v>953</v>
      </c>
      <c r="D58" s="54">
        <v>2</v>
      </c>
    </row>
    <row r="59" spans="1:4" x14ac:dyDescent="0.3">
      <c r="A59" t="s">
        <v>688</v>
      </c>
      <c r="B59" t="s">
        <v>250</v>
      </c>
      <c r="C59" t="s">
        <v>954</v>
      </c>
      <c r="D59" s="54">
        <v>2</v>
      </c>
    </row>
    <row r="60" spans="1:4" x14ac:dyDescent="0.3">
      <c r="A60" t="s">
        <v>707</v>
      </c>
      <c r="B60" t="s">
        <v>250</v>
      </c>
      <c r="C60" t="s">
        <v>955</v>
      </c>
      <c r="D60" s="54">
        <v>2</v>
      </c>
    </row>
    <row r="61" spans="1:4" x14ac:dyDescent="0.3">
      <c r="A61" t="s">
        <v>909</v>
      </c>
      <c r="B61" t="s">
        <v>250</v>
      </c>
      <c r="C61" t="s">
        <v>919</v>
      </c>
      <c r="D61" s="54">
        <v>2</v>
      </c>
    </row>
    <row r="62" spans="1:4" x14ac:dyDescent="0.3">
      <c r="A62" t="s">
        <v>713</v>
      </c>
      <c r="B62" t="s">
        <v>189</v>
      </c>
      <c r="C62" t="s">
        <v>956</v>
      </c>
      <c r="D62" s="54">
        <v>2</v>
      </c>
    </row>
    <row r="63" spans="1:4" x14ac:dyDescent="0.3">
      <c r="A63" t="s">
        <v>706</v>
      </c>
      <c r="B63" t="s">
        <v>250</v>
      </c>
      <c r="C63" t="s">
        <v>957</v>
      </c>
      <c r="D63" s="54">
        <v>2</v>
      </c>
    </row>
    <row r="64" spans="1:4" x14ac:dyDescent="0.3">
      <c r="A64" t="s">
        <v>708</v>
      </c>
      <c r="B64" t="s">
        <v>250</v>
      </c>
      <c r="C64" t="s">
        <v>958</v>
      </c>
      <c r="D64" s="54">
        <v>2</v>
      </c>
    </row>
    <row r="65" spans="1:4" x14ac:dyDescent="0.3">
      <c r="A65" t="s">
        <v>692</v>
      </c>
      <c r="B65" t="s">
        <v>250</v>
      </c>
      <c r="C65" t="s">
        <v>959</v>
      </c>
      <c r="D65" s="54">
        <v>2</v>
      </c>
    </row>
    <row r="66" spans="1:4" x14ac:dyDescent="0.3">
      <c r="A66" t="s">
        <v>698</v>
      </c>
      <c r="B66" t="s">
        <v>250</v>
      </c>
      <c r="C66" t="s">
        <v>960</v>
      </c>
      <c r="D66" s="54">
        <v>2</v>
      </c>
    </row>
    <row r="67" spans="1:4" x14ac:dyDescent="0.3">
      <c r="A67" t="s">
        <v>714</v>
      </c>
      <c r="B67" t="s">
        <v>250</v>
      </c>
      <c r="C67" t="s">
        <v>961</v>
      </c>
      <c r="D67" s="54">
        <v>2</v>
      </c>
    </row>
    <row r="68" spans="1:4" x14ac:dyDescent="0.3">
      <c r="A68" t="s">
        <v>700</v>
      </c>
      <c r="B68" t="s">
        <v>250</v>
      </c>
      <c r="C68" t="s">
        <v>962</v>
      </c>
      <c r="D68" s="54">
        <v>2</v>
      </c>
    </row>
    <row r="69" spans="1:4" x14ac:dyDescent="0.3">
      <c r="A69" t="s">
        <v>703</v>
      </c>
      <c r="B69" t="s">
        <v>370</v>
      </c>
      <c r="C69" t="s">
        <v>963</v>
      </c>
      <c r="D69" s="54">
        <v>2</v>
      </c>
    </row>
    <row r="70" spans="1:4" x14ac:dyDescent="0.3">
      <c r="A70" t="s">
        <v>676</v>
      </c>
      <c r="B70" t="s">
        <v>250</v>
      </c>
      <c r="C70"/>
      <c r="D70" s="54">
        <v>2</v>
      </c>
    </row>
    <row r="71" spans="1:4" x14ac:dyDescent="0.3">
      <c r="A71" t="s">
        <v>702</v>
      </c>
      <c r="B71" t="s">
        <v>250</v>
      </c>
      <c r="C71" t="s">
        <v>961</v>
      </c>
      <c r="D71" s="54">
        <v>2</v>
      </c>
    </row>
    <row r="72" spans="1:4" x14ac:dyDescent="0.3">
      <c r="A72" t="s">
        <v>712</v>
      </c>
      <c r="B72" t="s">
        <v>250</v>
      </c>
      <c r="C72" t="s">
        <v>964</v>
      </c>
      <c r="D72" s="54">
        <v>2</v>
      </c>
    </row>
    <row r="73" spans="1:4" x14ac:dyDescent="0.3">
      <c r="A73" t="s">
        <v>691</v>
      </c>
      <c r="B73" t="s">
        <v>250</v>
      </c>
      <c r="C73" t="s">
        <v>901</v>
      </c>
      <c r="D73" s="54">
        <v>2</v>
      </c>
    </row>
    <row r="74" spans="1:4" x14ac:dyDescent="0.3">
      <c r="A74" t="s">
        <v>683</v>
      </c>
      <c r="B74" t="s">
        <v>250</v>
      </c>
      <c r="C74" t="s">
        <v>965</v>
      </c>
      <c r="D74" s="54">
        <v>2</v>
      </c>
    </row>
    <row r="75" spans="1:4" x14ac:dyDescent="0.3">
      <c r="A75" t="s">
        <v>704</v>
      </c>
      <c r="B75" t="s">
        <v>250</v>
      </c>
      <c r="C75" t="s">
        <v>890</v>
      </c>
      <c r="D75" s="54">
        <v>2</v>
      </c>
    </row>
    <row r="76" spans="1:4" x14ac:dyDescent="0.3">
      <c r="A76" t="s">
        <v>699</v>
      </c>
      <c r="B76" t="s">
        <v>250</v>
      </c>
      <c r="C76" t="s">
        <v>930</v>
      </c>
      <c r="D76" s="54">
        <v>2</v>
      </c>
    </row>
    <row r="77" spans="1:4" x14ac:dyDescent="0.3">
      <c r="A77" t="s">
        <v>923</v>
      </c>
      <c r="B77" t="s">
        <v>250</v>
      </c>
      <c r="C77" t="s">
        <v>919</v>
      </c>
      <c r="D77" s="54">
        <v>2</v>
      </c>
    </row>
    <row r="78" spans="1:4" x14ac:dyDescent="0.3">
      <c r="A78" t="s">
        <v>925</v>
      </c>
      <c r="B78" t="s">
        <v>250</v>
      </c>
      <c r="C78" t="s">
        <v>919</v>
      </c>
      <c r="D78" s="54">
        <v>2</v>
      </c>
    </row>
    <row r="79" spans="1:4" x14ac:dyDescent="0.3">
      <c r="A79" t="s">
        <v>927</v>
      </c>
      <c r="B79" t="s">
        <v>250</v>
      </c>
      <c r="C79" t="s">
        <v>966</v>
      </c>
      <c r="D79" s="54">
        <v>2</v>
      </c>
    </row>
    <row r="80" spans="1:4" x14ac:dyDescent="0.3">
      <c r="A80" t="s">
        <v>371</v>
      </c>
      <c r="B80" t="s">
        <v>250</v>
      </c>
      <c r="C80" t="s">
        <v>967</v>
      </c>
      <c r="D80" s="54">
        <v>2</v>
      </c>
    </row>
    <row r="81" spans="1:4" x14ac:dyDescent="0.3">
      <c r="A81" t="s">
        <v>929</v>
      </c>
      <c r="B81" t="s">
        <v>250</v>
      </c>
      <c r="C81" t="s">
        <v>968</v>
      </c>
      <c r="D81" s="54">
        <v>2</v>
      </c>
    </row>
    <row r="82" spans="1:4" x14ac:dyDescent="0.3">
      <c r="A82" t="s">
        <v>931</v>
      </c>
      <c r="B82" t="s">
        <v>250</v>
      </c>
      <c r="C82" t="s">
        <v>969</v>
      </c>
      <c r="D82" s="54">
        <v>2</v>
      </c>
    </row>
    <row r="83" spans="1:4" x14ac:dyDescent="0.3">
      <c r="A83" t="s">
        <v>933</v>
      </c>
      <c r="B83" t="s">
        <v>250</v>
      </c>
      <c r="C83" t="s">
        <v>970</v>
      </c>
      <c r="D83" s="54">
        <v>2</v>
      </c>
    </row>
    <row r="84" spans="1:4" x14ac:dyDescent="0.3">
      <c r="A84" t="s">
        <v>934</v>
      </c>
      <c r="B84" t="s">
        <v>250</v>
      </c>
      <c r="C84" t="s">
        <v>971</v>
      </c>
      <c r="D84" s="54">
        <v>2</v>
      </c>
    </row>
    <row r="85" spans="1:4" x14ac:dyDescent="0.3">
      <c r="A85" t="s">
        <v>936</v>
      </c>
      <c r="B85" t="s">
        <v>250</v>
      </c>
      <c r="C85" t="s">
        <v>972</v>
      </c>
      <c r="D85" s="54">
        <v>2</v>
      </c>
    </row>
    <row r="86" spans="1:4" x14ac:dyDescent="0.3">
      <c r="A86" t="s">
        <v>938</v>
      </c>
      <c r="B86" t="s">
        <v>250</v>
      </c>
      <c r="C86" t="s">
        <v>973</v>
      </c>
      <c r="D86" s="54">
        <v>2</v>
      </c>
    </row>
    <row r="87" spans="1:4" x14ac:dyDescent="0.3">
      <c r="A87" t="s">
        <v>174</v>
      </c>
      <c r="B87" t="s">
        <v>250</v>
      </c>
      <c r="C87" t="s">
        <v>919</v>
      </c>
      <c r="D87" s="54">
        <v>3</v>
      </c>
    </row>
    <row r="88" spans="1:4" x14ac:dyDescent="0.3">
      <c r="A88" t="s">
        <v>182</v>
      </c>
      <c r="B88" t="s">
        <v>250</v>
      </c>
      <c r="C88" t="s">
        <v>974</v>
      </c>
      <c r="D88" s="54">
        <v>3</v>
      </c>
    </row>
    <row r="89" spans="1:4" x14ac:dyDescent="0.3">
      <c r="A89" t="s">
        <v>189</v>
      </c>
      <c r="B89" t="s">
        <v>250</v>
      </c>
      <c r="C89" t="s">
        <v>975</v>
      </c>
      <c r="D89" s="54">
        <v>3</v>
      </c>
    </row>
    <row r="90" spans="1:4" x14ac:dyDescent="0.3">
      <c r="A90" t="s">
        <v>370</v>
      </c>
      <c r="B90" t="s">
        <v>250</v>
      </c>
      <c r="C90" t="s">
        <v>976</v>
      </c>
      <c r="D90" s="54">
        <v>3</v>
      </c>
    </row>
    <row r="91" spans="1:4" x14ac:dyDescent="0.3">
      <c r="A91" t="s">
        <v>250</v>
      </c>
      <c r="B91" t="s">
        <v>250</v>
      </c>
      <c r="C91" t="s">
        <v>977</v>
      </c>
      <c r="D91" s="54">
        <v>3</v>
      </c>
    </row>
    <row r="92" spans="1:4" x14ac:dyDescent="0.3">
      <c r="A92" t="s">
        <v>687</v>
      </c>
      <c r="B92" t="s">
        <v>250</v>
      </c>
      <c r="C92" t="s">
        <v>919</v>
      </c>
      <c r="D92" s="54">
        <v>3</v>
      </c>
    </row>
    <row r="93" spans="1:4" x14ac:dyDescent="0.3">
      <c r="A93" t="s">
        <v>694</v>
      </c>
      <c r="B93" t="s">
        <v>250</v>
      </c>
      <c r="C93" t="s">
        <v>978</v>
      </c>
      <c r="D93" s="54">
        <v>3</v>
      </c>
    </row>
    <row r="94" spans="1:4" x14ac:dyDescent="0.3">
      <c r="A94" t="s">
        <v>701</v>
      </c>
      <c r="B94" t="s">
        <v>250</v>
      </c>
      <c r="C94" t="s">
        <v>979</v>
      </c>
      <c r="D94" s="54">
        <v>3</v>
      </c>
    </row>
    <row r="95" spans="1:4" x14ac:dyDescent="0.3">
      <c r="A95" t="s">
        <v>681</v>
      </c>
      <c r="B95" t="s">
        <v>250</v>
      </c>
      <c r="C95" t="s">
        <v>980</v>
      </c>
      <c r="D95" s="54">
        <v>3</v>
      </c>
    </row>
    <row r="96" spans="1:4" x14ac:dyDescent="0.3">
      <c r="A96" t="s">
        <v>372</v>
      </c>
      <c r="B96" t="s">
        <v>250</v>
      </c>
      <c r="C96" t="s">
        <v>919</v>
      </c>
      <c r="D96" s="54">
        <v>3</v>
      </c>
    </row>
    <row r="97" spans="1:4" x14ac:dyDescent="0.3">
      <c r="A97" t="s">
        <v>695</v>
      </c>
      <c r="B97" t="s">
        <v>250</v>
      </c>
      <c r="C97" t="s">
        <v>981</v>
      </c>
      <c r="D97" s="54">
        <v>3</v>
      </c>
    </row>
    <row r="98" spans="1:4" x14ac:dyDescent="0.3">
      <c r="A98" t="s">
        <v>686</v>
      </c>
      <c r="B98" t="s">
        <v>250</v>
      </c>
      <c r="C98" t="s">
        <v>961</v>
      </c>
      <c r="D98" s="54">
        <v>3</v>
      </c>
    </row>
    <row r="99" spans="1:4" x14ac:dyDescent="0.3">
      <c r="A99" t="s">
        <v>905</v>
      </c>
      <c r="B99" t="s">
        <v>250</v>
      </c>
      <c r="C99" t="s">
        <v>982</v>
      </c>
      <c r="D99" s="54">
        <v>3</v>
      </c>
    </row>
    <row r="100" spans="1:4" x14ac:dyDescent="0.3">
      <c r="A100" t="s">
        <v>688</v>
      </c>
      <c r="B100" t="s">
        <v>250</v>
      </c>
      <c r="C100" t="s">
        <v>978</v>
      </c>
      <c r="D100" s="54">
        <v>3</v>
      </c>
    </row>
    <row r="101" spans="1:4" x14ac:dyDescent="0.3">
      <c r="A101" t="s">
        <v>707</v>
      </c>
      <c r="B101" t="s">
        <v>250</v>
      </c>
      <c r="C101" t="s">
        <v>983</v>
      </c>
      <c r="D101" s="54">
        <v>3</v>
      </c>
    </row>
    <row r="102" spans="1:4" x14ac:dyDescent="0.3">
      <c r="A102" t="s">
        <v>909</v>
      </c>
      <c r="B102" t="s">
        <v>250</v>
      </c>
      <c r="C102" t="s">
        <v>961</v>
      </c>
      <c r="D102" s="54">
        <v>3</v>
      </c>
    </row>
    <row r="103" spans="1:4" x14ac:dyDescent="0.3">
      <c r="A103" t="s">
        <v>713</v>
      </c>
      <c r="B103" t="s">
        <v>250</v>
      </c>
      <c r="C103" t="s">
        <v>984</v>
      </c>
      <c r="D103" s="54">
        <v>3</v>
      </c>
    </row>
    <row r="104" spans="1:4" x14ac:dyDescent="0.3">
      <c r="A104" t="s">
        <v>706</v>
      </c>
      <c r="B104" t="s">
        <v>250</v>
      </c>
      <c r="C104" t="s">
        <v>971</v>
      </c>
      <c r="D104" s="54">
        <v>3</v>
      </c>
    </row>
    <row r="105" spans="1:4" x14ac:dyDescent="0.3">
      <c r="A105" t="s">
        <v>708</v>
      </c>
      <c r="B105" t="s">
        <v>250</v>
      </c>
      <c r="C105" t="s">
        <v>919</v>
      </c>
      <c r="D105" s="54">
        <v>3</v>
      </c>
    </row>
    <row r="106" spans="1:4" x14ac:dyDescent="0.3">
      <c r="A106" t="s">
        <v>692</v>
      </c>
      <c r="B106" t="s">
        <v>250</v>
      </c>
      <c r="C106" t="s">
        <v>985</v>
      </c>
      <c r="D106" s="54">
        <v>3</v>
      </c>
    </row>
    <row r="107" spans="1:4" x14ac:dyDescent="0.3">
      <c r="A107" t="s">
        <v>698</v>
      </c>
      <c r="B107" t="s">
        <v>250</v>
      </c>
      <c r="C107" t="s">
        <v>986</v>
      </c>
      <c r="D107" s="54">
        <v>3</v>
      </c>
    </row>
    <row r="108" spans="1:4" x14ac:dyDescent="0.3">
      <c r="A108" t="s">
        <v>714</v>
      </c>
      <c r="B108" t="s">
        <v>250</v>
      </c>
      <c r="C108" t="s">
        <v>987</v>
      </c>
      <c r="D108" s="54">
        <v>3</v>
      </c>
    </row>
    <row r="109" spans="1:4" x14ac:dyDescent="0.3">
      <c r="A109" t="s">
        <v>700</v>
      </c>
      <c r="B109" t="s">
        <v>250</v>
      </c>
      <c r="C109" t="s">
        <v>919</v>
      </c>
      <c r="D109" s="54">
        <v>3</v>
      </c>
    </row>
    <row r="110" spans="1:4" x14ac:dyDescent="0.3">
      <c r="A110" t="s">
        <v>703</v>
      </c>
      <c r="B110" t="s">
        <v>250</v>
      </c>
      <c r="C110" t="s">
        <v>988</v>
      </c>
      <c r="D110" s="54">
        <v>3</v>
      </c>
    </row>
    <row r="111" spans="1:4" x14ac:dyDescent="0.3">
      <c r="A111" t="s">
        <v>676</v>
      </c>
      <c r="B111" t="s">
        <v>250</v>
      </c>
      <c r="C111" t="s">
        <v>892</v>
      </c>
      <c r="D111" s="54">
        <v>3</v>
      </c>
    </row>
    <row r="112" spans="1:4" x14ac:dyDescent="0.3">
      <c r="A112" t="s">
        <v>702</v>
      </c>
      <c r="B112" t="s">
        <v>250</v>
      </c>
      <c r="C112" t="s">
        <v>989</v>
      </c>
      <c r="D112" s="54">
        <v>3</v>
      </c>
    </row>
    <row r="113" spans="1:4" x14ac:dyDescent="0.3">
      <c r="A113" t="s">
        <v>712</v>
      </c>
      <c r="B113" t="s">
        <v>250</v>
      </c>
      <c r="C113" t="s">
        <v>990</v>
      </c>
      <c r="D113" s="54">
        <v>3</v>
      </c>
    </row>
    <row r="114" spans="1:4" x14ac:dyDescent="0.3">
      <c r="A114" t="s">
        <v>691</v>
      </c>
      <c r="B114" t="s">
        <v>182</v>
      </c>
      <c r="C114" t="s">
        <v>991</v>
      </c>
      <c r="D114" s="54">
        <v>3</v>
      </c>
    </row>
    <row r="115" spans="1:4" x14ac:dyDescent="0.3">
      <c r="A115" t="s">
        <v>683</v>
      </c>
      <c r="B115" t="s">
        <v>370</v>
      </c>
      <c r="C115" t="s">
        <v>992</v>
      </c>
      <c r="D115" s="54">
        <v>3</v>
      </c>
    </row>
    <row r="116" spans="1:4" x14ac:dyDescent="0.3">
      <c r="A116" t="s">
        <v>704</v>
      </c>
      <c r="B116" t="s">
        <v>250</v>
      </c>
      <c r="C116"/>
      <c r="D116" s="54">
        <v>3</v>
      </c>
    </row>
    <row r="117" spans="1:4" x14ac:dyDescent="0.3">
      <c r="A117" t="s">
        <v>699</v>
      </c>
      <c r="B117" t="s">
        <v>250</v>
      </c>
      <c r="C117" t="s">
        <v>993</v>
      </c>
      <c r="D117" s="54">
        <v>3</v>
      </c>
    </row>
    <row r="118" spans="1:4" x14ac:dyDescent="0.3">
      <c r="A118" t="s">
        <v>923</v>
      </c>
      <c r="B118" t="s">
        <v>250</v>
      </c>
      <c r="C118" t="s">
        <v>994</v>
      </c>
      <c r="D118" s="54">
        <v>3</v>
      </c>
    </row>
    <row r="119" spans="1:4" x14ac:dyDescent="0.3">
      <c r="A119" t="s">
        <v>925</v>
      </c>
      <c r="B119" t="s">
        <v>250</v>
      </c>
      <c r="C119" t="s">
        <v>906</v>
      </c>
      <c r="D119" s="54">
        <v>3</v>
      </c>
    </row>
    <row r="120" spans="1:4" x14ac:dyDescent="0.3">
      <c r="A120" t="s">
        <v>927</v>
      </c>
      <c r="B120" t="s">
        <v>250</v>
      </c>
      <c r="C120" t="s">
        <v>995</v>
      </c>
      <c r="D120" s="54">
        <v>3</v>
      </c>
    </row>
    <row r="121" spans="1:4" x14ac:dyDescent="0.3">
      <c r="A121" t="s">
        <v>371</v>
      </c>
      <c r="B121" t="s">
        <v>250</v>
      </c>
      <c r="C121" t="s">
        <v>996</v>
      </c>
      <c r="D121" s="54">
        <v>3</v>
      </c>
    </row>
    <row r="122" spans="1:4" x14ac:dyDescent="0.3">
      <c r="A122" t="s">
        <v>929</v>
      </c>
      <c r="B122" t="s">
        <v>250</v>
      </c>
      <c r="C122" t="s">
        <v>997</v>
      </c>
      <c r="D122" s="54">
        <v>3</v>
      </c>
    </row>
    <row r="123" spans="1:4" x14ac:dyDescent="0.3">
      <c r="A123" t="s">
        <v>931</v>
      </c>
      <c r="B123" t="s">
        <v>250</v>
      </c>
      <c r="C123" t="s">
        <v>977</v>
      </c>
      <c r="D123" s="54">
        <v>3</v>
      </c>
    </row>
    <row r="124" spans="1:4" x14ac:dyDescent="0.3">
      <c r="A124" t="s">
        <v>933</v>
      </c>
      <c r="B124" t="s">
        <v>250</v>
      </c>
      <c r="C124" t="s">
        <v>961</v>
      </c>
      <c r="D124" s="54">
        <v>3</v>
      </c>
    </row>
    <row r="125" spans="1:4" x14ac:dyDescent="0.3">
      <c r="A125" t="s">
        <v>934</v>
      </c>
      <c r="B125" t="s">
        <v>370</v>
      </c>
      <c r="C125" t="s">
        <v>998</v>
      </c>
      <c r="D125" s="54">
        <v>3</v>
      </c>
    </row>
    <row r="126" spans="1:4" x14ac:dyDescent="0.3">
      <c r="A126" t="s">
        <v>936</v>
      </c>
      <c r="B126" t="s">
        <v>250</v>
      </c>
      <c r="C126" t="s">
        <v>999</v>
      </c>
      <c r="D126" s="54">
        <v>3</v>
      </c>
    </row>
    <row r="127" spans="1:4" x14ac:dyDescent="0.3">
      <c r="A127" t="s">
        <v>938</v>
      </c>
      <c r="B127" t="s">
        <v>250</v>
      </c>
      <c r="C127" t="s">
        <v>961</v>
      </c>
      <c r="D127" s="54">
        <v>3</v>
      </c>
    </row>
    <row r="128" spans="1:4" x14ac:dyDescent="0.3">
      <c r="A128" t="s">
        <v>174</v>
      </c>
      <c r="B128" t="s">
        <v>250</v>
      </c>
      <c r="C128" t="s">
        <v>1000</v>
      </c>
      <c r="D128" s="54">
        <v>4</v>
      </c>
    </row>
    <row r="129" spans="1:4" x14ac:dyDescent="0.3">
      <c r="A129" t="s">
        <v>182</v>
      </c>
      <c r="B129" t="s">
        <v>250</v>
      </c>
      <c r="C129" t="s">
        <v>1001</v>
      </c>
      <c r="D129" s="54">
        <v>4</v>
      </c>
    </row>
    <row r="130" spans="1:4" x14ac:dyDescent="0.3">
      <c r="A130" t="s">
        <v>189</v>
      </c>
      <c r="B130" t="s">
        <v>250</v>
      </c>
      <c r="C130"/>
      <c r="D130" s="54">
        <v>4</v>
      </c>
    </row>
    <row r="131" spans="1:4" x14ac:dyDescent="0.3">
      <c r="A131" t="s">
        <v>370</v>
      </c>
      <c r="B131" t="s">
        <v>250</v>
      </c>
      <c r="C131" t="s">
        <v>1002</v>
      </c>
      <c r="D131" s="54">
        <v>4</v>
      </c>
    </row>
    <row r="132" spans="1:4" x14ac:dyDescent="0.3">
      <c r="A132" t="s">
        <v>250</v>
      </c>
      <c r="B132" t="s">
        <v>250</v>
      </c>
      <c r="C132" t="s">
        <v>1003</v>
      </c>
      <c r="D132" s="54">
        <v>4</v>
      </c>
    </row>
    <row r="133" spans="1:4" x14ac:dyDescent="0.3">
      <c r="A133" t="s">
        <v>687</v>
      </c>
      <c r="B133" t="s">
        <v>250</v>
      </c>
      <c r="C133" t="s">
        <v>916</v>
      </c>
      <c r="D133" s="54">
        <v>4</v>
      </c>
    </row>
    <row r="134" spans="1:4" x14ac:dyDescent="0.3">
      <c r="A134" t="s">
        <v>694</v>
      </c>
      <c r="B134" t="s">
        <v>250</v>
      </c>
      <c r="C134" t="s">
        <v>1004</v>
      </c>
      <c r="D134" s="54">
        <v>4</v>
      </c>
    </row>
    <row r="135" spans="1:4" x14ac:dyDescent="0.3">
      <c r="A135" t="s">
        <v>701</v>
      </c>
      <c r="B135" t="s">
        <v>250</v>
      </c>
      <c r="C135" t="s">
        <v>1005</v>
      </c>
      <c r="D135" s="54">
        <v>4</v>
      </c>
    </row>
    <row r="136" spans="1:4" x14ac:dyDescent="0.3">
      <c r="A136" t="s">
        <v>681</v>
      </c>
      <c r="B136" t="s">
        <v>250</v>
      </c>
      <c r="C136" t="s">
        <v>957</v>
      </c>
      <c r="D136" s="54">
        <v>4</v>
      </c>
    </row>
    <row r="137" spans="1:4" x14ac:dyDescent="0.3">
      <c r="A137" t="s">
        <v>372</v>
      </c>
      <c r="B137" t="s">
        <v>189</v>
      </c>
      <c r="C137" t="s">
        <v>992</v>
      </c>
      <c r="D137" s="54">
        <v>4</v>
      </c>
    </row>
    <row r="138" spans="1:4" x14ac:dyDescent="0.3">
      <c r="A138" t="s">
        <v>695</v>
      </c>
      <c r="B138" t="s">
        <v>250</v>
      </c>
      <c r="C138" t="s">
        <v>1006</v>
      </c>
      <c r="D138" s="54">
        <v>4</v>
      </c>
    </row>
    <row r="139" spans="1:4" x14ac:dyDescent="0.3">
      <c r="A139" t="s">
        <v>686</v>
      </c>
      <c r="B139" t="s">
        <v>250</v>
      </c>
      <c r="C139" t="s">
        <v>1007</v>
      </c>
      <c r="D139" s="54">
        <v>4</v>
      </c>
    </row>
    <row r="140" spans="1:4" x14ac:dyDescent="0.3">
      <c r="A140" t="s">
        <v>905</v>
      </c>
      <c r="B140" t="s">
        <v>250</v>
      </c>
      <c r="C140" t="s">
        <v>1008</v>
      </c>
      <c r="D140" s="54">
        <v>4</v>
      </c>
    </row>
    <row r="141" spans="1:4" x14ac:dyDescent="0.3">
      <c r="A141" t="s">
        <v>688</v>
      </c>
      <c r="B141" t="s">
        <v>250</v>
      </c>
      <c r="C141" t="s">
        <v>961</v>
      </c>
      <c r="D141" s="54">
        <v>4</v>
      </c>
    </row>
    <row r="142" spans="1:4" x14ac:dyDescent="0.3">
      <c r="A142" t="s">
        <v>707</v>
      </c>
      <c r="B142" t="s">
        <v>250</v>
      </c>
      <c r="C142" t="s">
        <v>1009</v>
      </c>
      <c r="D142" s="54">
        <v>4</v>
      </c>
    </row>
    <row r="143" spans="1:4" x14ac:dyDescent="0.3">
      <c r="A143" t="s">
        <v>909</v>
      </c>
      <c r="B143" t="s">
        <v>250</v>
      </c>
      <c r="C143" t="s">
        <v>919</v>
      </c>
      <c r="D143" s="54">
        <v>4</v>
      </c>
    </row>
    <row r="144" spans="1:4" x14ac:dyDescent="0.3">
      <c r="A144" t="s">
        <v>713</v>
      </c>
      <c r="B144" t="s">
        <v>250</v>
      </c>
      <c r="C144" t="s">
        <v>890</v>
      </c>
      <c r="D144" s="54">
        <v>4</v>
      </c>
    </row>
    <row r="145" spans="1:4" x14ac:dyDescent="0.3">
      <c r="A145" t="s">
        <v>706</v>
      </c>
      <c r="B145" t="s">
        <v>250</v>
      </c>
      <c r="C145" t="s">
        <v>919</v>
      </c>
      <c r="D145" s="54">
        <v>4</v>
      </c>
    </row>
    <row r="146" spans="1:4" x14ac:dyDescent="0.3">
      <c r="A146" t="s">
        <v>708</v>
      </c>
      <c r="B146" t="s">
        <v>250</v>
      </c>
      <c r="C146" t="s">
        <v>1010</v>
      </c>
      <c r="D146" s="54">
        <v>4</v>
      </c>
    </row>
    <row r="147" spans="1:4" ht="31.2" x14ac:dyDescent="0.3">
      <c r="A147" t="s">
        <v>692</v>
      </c>
      <c r="B147" t="s">
        <v>250</v>
      </c>
      <c r="C147" s="57" t="s">
        <v>1011</v>
      </c>
      <c r="D147" s="54">
        <v>4</v>
      </c>
    </row>
    <row r="148" spans="1:4" x14ac:dyDescent="0.3">
      <c r="A148" t="s">
        <v>698</v>
      </c>
      <c r="B148" t="s">
        <v>250</v>
      </c>
      <c r="C148" t="s">
        <v>1012</v>
      </c>
      <c r="D148" s="54">
        <v>4</v>
      </c>
    </row>
    <row r="149" spans="1:4" x14ac:dyDescent="0.3">
      <c r="A149" t="s">
        <v>714</v>
      </c>
      <c r="B149" t="s">
        <v>250</v>
      </c>
      <c r="C149" t="s">
        <v>1013</v>
      </c>
      <c r="D149" s="54">
        <v>4</v>
      </c>
    </row>
    <row r="150" spans="1:4" x14ac:dyDescent="0.3">
      <c r="A150" t="s">
        <v>700</v>
      </c>
      <c r="B150" t="s">
        <v>370</v>
      </c>
      <c r="C150" t="s">
        <v>1014</v>
      </c>
      <c r="D150" s="54">
        <v>4</v>
      </c>
    </row>
    <row r="151" spans="1:4" x14ac:dyDescent="0.3">
      <c r="A151" t="s">
        <v>703</v>
      </c>
      <c r="B151" t="s">
        <v>250</v>
      </c>
      <c r="C151" t="s">
        <v>1015</v>
      </c>
      <c r="D151" s="54">
        <v>4</v>
      </c>
    </row>
    <row r="152" spans="1:4" x14ac:dyDescent="0.3">
      <c r="A152" t="s">
        <v>676</v>
      </c>
      <c r="B152" t="s">
        <v>370</v>
      </c>
      <c r="C152" t="s">
        <v>1016</v>
      </c>
      <c r="D152" s="54">
        <v>4</v>
      </c>
    </row>
    <row r="153" spans="1:4" x14ac:dyDescent="0.3">
      <c r="A153" t="s">
        <v>702</v>
      </c>
      <c r="B153" t="s">
        <v>250</v>
      </c>
      <c r="C153" t="s">
        <v>1017</v>
      </c>
      <c r="D153" s="54">
        <v>4</v>
      </c>
    </row>
    <row r="154" spans="1:4" x14ac:dyDescent="0.3">
      <c r="A154" t="s">
        <v>712</v>
      </c>
      <c r="B154" t="s">
        <v>250</v>
      </c>
      <c r="C154" t="s">
        <v>1018</v>
      </c>
      <c r="D154" s="54">
        <v>4</v>
      </c>
    </row>
    <row r="155" spans="1:4" x14ac:dyDescent="0.3">
      <c r="A155" t="s">
        <v>691</v>
      </c>
      <c r="B155" t="s">
        <v>250</v>
      </c>
      <c r="C155" t="s">
        <v>916</v>
      </c>
      <c r="D155" s="54">
        <v>4</v>
      </c>
    </row>
    <row r="156" spans="1:4" x14ac:dyDescent="0.3">
      <c r="A156" t="s">
        <v>683</v>
      </c>
      <c r="B156" t="s">
        <v>370</v>
      </c>
      <c r="C156" t="s">
        <v>1019</v>
      </c>
      <c r="D156" s="54">
        <v>4</v>
      </c>
    </row>
    <row r="157" spans="1:4" x14ac:dyDescent="0.3">
      <c r="A157" t="s">
        <v>704</v>
      </c>
      <c r="B157" t="s">
        <v>250</v>
      </c>
      <c r="C157" t="s">
        <v>1020</v>
      </c>
      <c r="D157" s="54">
        <v>4</v>
      </c>
    </row>
    <row r="158" spans="1:4" x14ac:dyDescent="0.3">
      <c r="A158" t="s">
        <v>699</v>
      </c>
      <c r="B158" t="s">
        <v>250</v>
      </c>
      <c r="C158" t="s">
        <v>890</v>
      </c>
      <c r="D158" s="54">
        <v>4</v>
      </c>
    </row>
    <row r="159" spans="1:4" x14ac:dyDescent="0.3">
      <c r="A159" t="s">
        <v>923</v>
      </c>
      <c r="B159" t="s">
        <v>250</v>
      </c>
      <c r="C159" t="s">
        <v>1021</v>
      </c>
      <c r="D159" s="54">
        <v>4</v>
      </c>
    </row>
    <row r="160" spans="1:4" x14ac:dyDescent="0.3">
      <c r="A160" t="s">
        <v>925</v>
      </c>
      <c r="B160" t="s">
        <v>250</v>
      </c>
      <c r="C160" t="s">
        <v>1022</v>
      </c>
      <c r="D160" s="54">
        <v>4</v>
      </c>
    </row>
    <row r="161" spans="1:4" x14ac:dyDescent="0.3">
      <c r="A161" t="s">
        <v>927</v>
      </c>
      <c r="B161" t="s">
        <v>250</v>
      </c>
      <c r="C161" t="s">
        <v>1023</v>
      </c>
      <c r="D161" s="54">
        <v>4</v>
      </c>
    </row>
    <row r="162" spans="1:4" x14ac:dyDescent="0.3">
      <c r="A162" t="s">
        <v>371</v>
      </c>
      <c r="B162" t="s">
        <v>250</v>
      </c>
      <c r="C162" t="s">
        <v>919</v>
      </c>
      <c r="D162" s="54">
        <v>4</v>
      </c>
    </row>
    <row r="163" spans="1:4" x14ac:dyDescent="0.3">
      <c r="A163" t="s">
        <v>929</v>
      </c>
      <c r="B163" t="s">
        <v>250</v>
      </c>
      <c r="C163" t="s">
        <v>961</v>
      </c>
      <c r="D163" s="54">
        <v>4</v>
      </c>
    </row>
    <row r="164" spans="1:4" x14ac:dyDescent="0.3">
      <c r="A164" t="s">
        <v>931</v>
      </c>
      <c r="B164" t="s">
        <v>250</v>
      </c>
      <c r="C164" t="s">
        <v>919</v>
      </c>
      <c r="D164" s="54">
        <v>4</v>
      </c>
    </row>
    <row r="165" spans="1:4" x14ac:dyDescent="0.3">
      <c r="A165" t="s">
        <v>933</v>
      </c>
      <c r="B165" t="s">
        <v>250</v>
      </c>
      <c r="C165" t="s">
        <v>1020</v>
      </c>
      <c r="D165" s="54">
        <v>4</v>
      </c>
    </row>
    <row r="166" spans="1:4" x14ac:dyDescent="0.3">
      <c r="A166" t="s">
        <v>934</v>
      </c>
      <c r="B166" t="s">
        <v>250</v>
      </c>
      <c r="C166"/>
      <c r="D166" s="54">
        <v>4</v>
      </c>
    </row>
    <row r="167" spans="1:4" x14ac:dyDescent="0.3">
      <c r="A167" t="s">
        <v>936</v>
      </c>
      <c r="B167" t="s">
        <v>250</v>
      </c>
      <c r="C167" t="s">
        <v>1020</v>
      </c>
      <c r="D167" s="54">
        <v>4</v>
      </c>
    </row>
    <row r="168" spans="1:4" x14ac:dyDescent="0.3">
      <c r="A168" t="s">
        <v>938</v>
      </c>
      <c r="B168" t="s">
        <v>250</v>
      </c>
      <c r="C168" t="s">
        <v>1024</v>
      </c>
      <c r="D168" s="54">
        <v>4</v>
      </c>
    </row>
    <row r="169" spans="1:4" x14ac:dyDescent="0.3">
      <c r="A169" t="s">
        <v>940</v>
      </c>
      <c r="B169" t="s">
        <v>250</v>
      </c>
      <c r="C169" t="s">
        <v>1025</v>
      </c>
      <c r="D169" s="54">
        <v>4</v>
      </c>
    </row>
    <row r="170" spans="1:4" x14ac:dyDescent="0.3">
      <c r="A170" t="s">
        <v>174</v>
      </c>
      <c r="B170" t="s">
        <v>250</v>
      </c>
      <c r="C170" t="s">
        <v>919</v>
      </c>
      <c r="D170" s="54">
        <v>5</v>
      </c>
    </row>
    <row r="171" spans="1:4" x14ac:dyDescent="0.3">
      <c r="A171" t="s">
        <v>182</v>
      </c>
      <c r="B171" t="s">
        <v>250</v>
      </c>
      <c r="C171" t="s">
        <v>961</v>
      </c>
      <c r="D171" s="54">
        <v>5</v>
      </c>
    </row>
    <row r="172" spans="1:4" x14ac:dyDescent="0.3">
      <c r="A172" t="s">
        <v>189</v>
      </c>
      <c r="B172" t="s">
        <v>250</v>
      </c>
      <c r="C172" t="s">
        <v>957</v>
      </c>
      <c r="D172" s="54">
        <v>5</v>
      </c>
    </row>
    <row r="173" spans="1:4" x14ac:dyDescent="0.3">
      <c r="A173" t="s">
        <v>370</v>
      </c>
      <c r="B173" t="s">
        <v>250</v>
      </c>
      <c r="C173" t="s">
        <v>1026</v>
      </c>
      <c r="D173" s="54">
        <v>5</v>
      </c>
    </row>
    <row r="174" spans="1:4" x14ac:dyDescent="0.3">
      <c r="A174" t="s">
        <v>250</v>
      </c>
      <c r="B174" t="s">
        <v>250</v>
      </c>
      <c r="C174"/>
      <c r="D174" s="54">
        <v>5</v>
      </c>
    </row>
    <row r="175" spans="1:4" x14ac:dyDescent="0.3">
      <c r="A175" t="s">
        <v>687</v>
      </c>
      <c r="B175" t="s">
        <v>250</v>
      </c>
      <c r="C175" t="s">
        <v>957</v>
      </c>
      <c r="D175" s="54">
        <v>5</v>
      </c>
    </row>
    <row r="176" spans="1:4" x14ac:dyDescent="0.3">
      <c r="A176" t="s">
        <v>694</v>
      </c>
      <c r="B176" t="s">
        <v>250</v>
      </c>
      <c r="C176" t="s">
        <v>1027</v>
      </c>
      <c r="D176" s="54">
        <v>5</v>
      </c>
    </row>
    <row r="177" spans="1:4" x14ac:dyDescent="0.3">
      <c r="A177" t="s">
        <v>701</v>
      </c>
      <c r="B177" t="s">
        <v>250</v>
      </c>
      <c r="C177" t="s">
        <v>1028</v>
      </c>
      <c r="D177" s="54">
        <v>5</v>
      </c>
    </row>
    <row r="178" spans="1:4" x14ac:dyDescent="0.3">
      <c r="A178" t="s">
        <v>681</v>
      </c>
      <c r="B178" t="s">
        <v>370</v>
      </c>
      <c r="C178" t="s">
        <v>1029</v>
      </c>
      <c r="D178" s="54">
        <v>5</v>
      </c>
    </row>
    <row r="179" spans="1:4" x14ac:dyDescent="0.3">
      <c r="A179" t="s">
        <v>372</v>
      </c>
      <c r="B179" t="s">
        <v>250</v>
      </c>
      <c r="C179" t="s">
        <v>1030</v>
      </c>
      <c r="D179" s="54">
        <v>5</v>
      </c>
    </row>
    <row r="180" spans="1:4" x14ac:dyDescent="0.3">
      <c r="A180" t="s">
        <v>695</v>
      </c>
      <c r="B180" t="s">
        <v>250</v>
      </c>
      <c r="C180" t="s">
        <v>961</v>
      </c>
      <c r="D180" s="54">
        <v>5</v>
      </c>
    </row>
    <row r="181" spans="1:4" x14ac:dyDescent="0.3">
      <c r="A181" t="s">
        <v>686</v>
      </c>
      <c r="B181" t="s">
        <v>250</v>
      </c>
      <c r="C181" t="s">
        <v>1031</v>
      </c>
      <c r="D181" s="54">
        <v>5</v>
      </c>
    </row>
    <row r="182" spans="1:4" x14ac:dyDescent="0.3">
      <c r="A182" t="s">
        <v>905</v>
      </c>
      <c r="B182" t="s">
        <v>250</v>
      </c>
      <c r="C182" t="s">
        <v>1032</v>
      </c>
      <c r="D182" s="54">
        <v>5</v>
      </c>
    </row>
    <row r="183" spans="1:4" x14ac:dyDescent="0.3">
      <c r="A183" t="s">
        <v>688</v>
      </c>
      <c r="B183" t="s">
        <v>250</v>
      </c>
      <c r="C183"/>
      <c r="D183" s="54">
        <v>5</v>
      </c>
    </row>
    <row r="184" spans="1:4" x14ac:dyDescent="0.3">
      <c r="A184" t="s">
        <v>707</v>
      </c>
      <c r="B184" t="s">
        <v>189</v>
      </c>
      <c r="C184" t="s">
        <v>1033</v>
      </c>
      <c r="D184" s="54">
        <v>5</v>
      </c>
    </row>
    <row r="185" spans="1:4" x14ac:dyDescent="0.3">
      <c r="A185" t="s">
        <v>909</v>
      </c>
      <c r="B185" t="s">
        <v>250</v>
      </c>
      <c r="C185" t="s">
        <v>919</v>
      </c>
      <c r="D185" s="54">
        <v>5</v>
      </c>
    </row>
    <row r="186" spans="1:4" x14ac:dyDescent="0.3">
      <c r="A186" t="s">
        <v>713</v>
      </c>
      <c r="B186" t="s">
        <v>250</v>
      </c>
      <c r="C186" t="s">
        <v>1034</v>
      </c>
      <c r="D186" s="54">
        <v>5</v>
      </c>
    </row>
    <row r="187" spans="1:4" x14ac:dyDescent="0.3">
      <c r="A187" t="s">
        <v>706</v>
      </c>
      <c r="B187" t="s">
        <v>189</v>
      </c>
      <c r="C187" t="s">
        <v>1035</v>
      </c>
      <c r="D187" s="54">
        <v>5</v>
      </c>
    </row>
    <row r="188" spans="1:4" x14ac:dyDescent="0.3">
      <c r="A188" t="s">
        <v>708</v>
      </c>
      <c r="B188" t="s">
        <v>250</v>
      </c>
      <c r="C188" t="s">
        <v>1036</v>
      </c>
      <c r="D188" s="54">
        <v>5</v>
      </c>
    </row>
    <row r="189" spans="1:4" x14ac:dyDescent="0.3">
      <c r="A189" t="s">
        <v>692</v>
      </c>
      <c r="B189" t="s">
        <v>250</v>
      </c>
      <c r="C189" t="s">
        <v>961</v>
      </c>
      <c r="D189" s="54">
        <v>5</v>
      </c>
    </row>
    <row r="190" spans="1:4" x14ac:dyDescent="0.3">
      <c r="A190" t="s">
        <v>698</v>
      </c>
      <c r="B190" t="s">
        <v>250</v>
      </c>
      <c r="C190" t="s">
        <v>1037</v>
      </c>
      <c r="D190" s="54">
        <v>5</v>
      </c>
    </row>
    <row r="191" spans="1:4" x14ac:dyDescent="0.3">
      <c r="A191" t="s">
        <v>714</v>
      </c>
      <c r="B191" t="s">
        <v>250</v>
      </c>
      <c r="C191" t="s">
        <v>1020</v>
      </c>
      <c r="D191" s="54">
        <v>5</v>
      </c>
    </row>
    <row r="192" spans="1:4" x14ac:dyDescent="0.3">
      <c r="A192" t="s">
        <v>700</v>
      </c>
      <c r="B192" t="s">
        <v>250</v>
      </c>
      <c r="C192" t="s">
        <v>1038</v>
      </c>
      <c r="D192" s="54">
        <v>5</v>
      </c>
    </row>
    <row r="193" spans="1:4" x14ac:dyDescent="0.3">
      <c r="A193" t="s">
        <v>703</v>
      </c>
      <c r="B193" t="s">
        <v>250</v>
      </c>
      <c r="C193" t="s">
        <v>1039</v>
      </c>
      <c r="D193" s="54">
        <v>5</v>
      </c>
    </row>
    <row r="194" spans="1:4" x14ac:dyDescent="0.3">
      <c r="A194" t="s">
        <v>676</v>
      </c>
      <c r="B194" t="s">
        <v>250</v>
      </c>
      <c r="C194" t="s">
        <v>1006</v>
      </c>
      <c r="D194" s="54">
        <v>5</v>
      </c>
    </row>
    <row r="195" spans="1:4" x14ac:dyDescent="0.3">
      <c r="A195" t="s">
        <v>702</v>
      </c>
      <c r="B195" t="s">
        <v>250</v>
      </c>
      <c r="C195" t="s">
        <v>1015</v>
      </c>
      <c r="D195" s="54">
        <v>5</v>
      </c>
    </row>
    <row r="196" spans="1:4" x14ac:dyDescent="0.3">
      <c r="A196" t="s">
        <v>712</v>
      </c>
      <c r="B196" t="s">
        <v>174</v>
      </c>
      <c r="C196" t="s">
        <v>1040</v>
      </c>
      <c r="D196" s="54">
        <v>5</v>
      </c>
    </row>
    <row r="197" spans="1:4" x14ac:dyDescent="0.3">
      <c r="A197" t="s">
        <v>691</v>
      </c>
      <c r="B197" t="s">
        <v>250</v>
      </c>
      <c r="C197" t="s">
        <v>1041</v>
      </c>
      <c r="D197" s="54">
        <v>5</v>
      </c>
    </row>
    <row r="198" spans="1:4" x14ac:dyDescent="0.3">
      <c r="A198" t="s">
        <v>683</v>
      </c>
      <c r="B198" t="s">
        <v>250</v>
      </c>
      <c r="C198" t="s">
        <v>979</v>
      </c>
      <c r="D198" s="54">
        <v>5</v>
      </c>
    </row>
    <row r="199" spans="1:4" x14ac:dyDescent="0.3">
      <c r="A199" t="s">
        <v>704</v>
      </c>
      <c r="B199" t="s">
        <v>250</v>
      </c>
      <c r="C199" t="s">
        <v>961</v>
      </c>
      <c r="D199" s="54">
        <v>5</v>
      </c>
    </row>
    <row r="200" spans="1:4" x14ac:dyDescent="0.3">
      <c r="A200" t="s">
        <v>699</v>
      </c>
      <c r="B200" t="s">
        <v>250</v>
      </c>
      <c r="C200" t="s">
        <v>906</v>
      </c>
      <c r="D200" s="54">
        <v>5</v>
      </c>
    </row>
    <row r="201" spans="1:4" x14ac:dyDescent="0.3">
      <c r="A201" t="s">
        <v>923</v>
      </c>
      <c r="B201" t="s">
        <v>250</v>
      </c>
      <c r="C201" t="s">
        <v>1042</v>
      </c>
      <c r="D201" s="54">
        <v>5</v>
      </c>
    </row>
    <row r="202" spans="1:4" x14ac:dyDescent="0.3">
      <c r="A202" t="s">
        <v>925</v>
      </c>
      <c r="B202" t="s">
        <v>250</v>
      </c>
      <c r="C202" t="s">
        <v>916</v>
      </c>
      <c r="D202" s="54">
        <v>5</v>
      </c>
    </row>
    <row r="203" spans="1:4" x14ac:dyDescent="0.3">
      <c r="A203" t="s">
        <v>927</v>
      </c>
      <c r="B203" t="s">
        <v>250</v>
      </c>
      <c r="C203" t="s">
        <v>977</v>
      </c>
      <c r="D203" s="54">
        <v>5</v>
      </c>
    </row>
    <row r="204" spans="1:4" x14ac:dyDescent="0.3">
      <c r="A204" t="s">
        <v>371</v>
      </c>
      <c r="B204" t="s">
        <v>250</v>
      </c>
      <c r="C204" t="s">
        <v>919</v>
      </c>
      <c r="D204" s="54">
        <v>5</v>
      </c>
    </row>
    <row r="205" spans="1:4" x14ac:dyDescent="0.3">
      <c r="A205" t="s">
        <v>929</v>
      </c>
      <c r="B205" t="s">
        <v>250</v>
      </c>
      <c r="C205" t="s">
        <v>906</v>
      </c>
      <c r="D205" s="54">
        <v>5</v>
      </c>
    </row>
    <row r="206" spans="1:4" x14ac:dyDescent="0.3">
      <c r="A206" t="s">
        <v>931</v>
      </c>
      <c r="B206" t="s">
        <v>250</v>
      </c>
      <c r="C206" t="s">
        <v>1043</v>
      </c>
      <c r="D206" s="54">
        <v>5</v>
      </c>
    </row>
    <row r="207" spans="1:4" x14ac:dyDescent="0.3">
      <c r="A207" t="s">
        <v>933</v>
      </c>
      <c r="B207" t="s">
        <v>250</v>
      </c>
      <c r="C207" t="s">
        <v>1020</v>
      </c>
      <c r="D207" s="54">
        <v>5</v>
      </c>
    </row>
    <row r="208" spans="1:4" x14ac:dyDescent="0.3">
      <c r="A208" t="s">
        <v>934</v>
      </c>
      <c r="B208" t="s">
        <v>250</v>
      </c>
      <c r="C208" t="s">
        <v>1044</v>
      </c>
      <c r="D208" s="54">
        <v>5</v>
      </c>
    </row>
    <row r="209" spans="1:4" x14ac:dyDescent="0.3">
      <c r="A209" t="s">
        <v>174</v>
      </c>
      <c r="B209" t="s">
        <v>250</v>
      </c>
      <c r="C209" t="s">
        <v>1045</v>
      </c>
      <c r="D209" s="54">
        <v>6</v>
      </c>
    </row>
    <row r="210" spans="1:4" x14ac:dyDescent="0.3">
      <c r="A210" t="s">
        <v>182</v>
      </c>
      <c r="B210" t="s">
        <v>250</v>
      </c>
      <c r="C210" t="s">
        <v>1046</v>
      </c>
      <c r="D210" s="54">
        <v>6</v>
      </c>
    </row>
    <row r="211" spans="1:4" x14ac:dyDescent="0.3">
      <c r="A211" t="s">
        <v>189</v>
      </c>
      <c r="B211" t="s">
        <v>250</v>
      </c>
      <c r="C211" t="s">
        <v>1047</v>
      </c>
      <c r="D211" s="54">
        <v>6</v>
      </c>
    </row>
    <row r="212" spans="1:4" x14ac:dyDescent="0.3">
      <c r="A212" t="s">
        <v>370</v>
      </c>
      <c r="B212" t="s">
        <v>250</v>
      </c>
      <c r="C212" t="s">
        <v>1048</v>
      </c>
      <c r="D212" s="54">
        <v>6</v>
      </c>
    </row>
    <row r="213" spans="1:4" x14ac:dyDescent="0.3">
      <c r="A213" t="s">
        <v>250</v>
      </c>
      <c r="B213" t="s">
        <v>250</v>
      </c>
      <c r="C213" t="s">
        <v>919</v>
      </c>
      <c r="D213" s="54">
        <v>6</v>
      </c>
    </row>
    <row r="214" spans="1:4" x14ac:dyDescent="0.3">
      <c r="A214" t="s">
        <v>687</v>
      </c>
      <c r="B214" t="s">
        <v>370</v>
      </c>
      <c r="C214" t="s">
        <v>1049</v>
      </c>
      <c r="D214" s="54">
        <v>6</v>
      </c>
    </row>
    <row r="215" spans="1:4" x14ac:dyDescent="0.3">
      <c r="A215" t="s">
        <v>694</v>
      </c>
      <c r="B215" t="s">
        <v>250</v>
      </c>
      <c r="C215" t="s">
        <v>1050</v>
      </c>
      <c r="D215" s="54">
        <v>6</v>
      </c>
    </row>
    <row r="216" spans="1:4" x14ac:dyDescent="0.3">
      <c r="A216" t="s">
        <v>701</v>
      </c>
      <c r="B216" t="s">
        <v>250</v>
      </c>
      <c r="C216" t="s">
        <v>1051</v>
      </c>
      <c r="D216" s="54">
        <v>6</v>
      </c>
    </row>
    <row r="217" spans="1:4" x14ac:dyDescent="0.3">
      <c r="A217" t="s">
        <v>681</v>
      </c>
      <c r="B217" t="s">
        <v>370</v>
      </c>
      <c r="C217" t="s">
        <v>1052</v>
      </c>
      <c r="D217" s="54">
        <v>6</v>
      </c>
    </row>
    <row r="218" spans="1:4" x14ac:dyDescent="0.3">
      <c r="A218" t="s">
        <v>372</v>
      </c>
      <c r="B218" t="s">
        <v>250</v>
      </c>
      <c r="C218" t="s">
        <v>919</v>
      </c>
      <c r="D218" s="54">
        <v>6</v>
      </c>
    </row>
    <row r="219" spans="1:4" x14ac:dyDescent="0.3">
      <c r="A219" t="s">
        <v>695</v>
      </c>
      <c r="B219" t="s">
        <v>250</v>
      </c>
      <c r="C219" t="s">
        <v>961</v>
      </c>
      <c r="D219" s="54">
        <v>6</v>
      </c>
    </row>
    <row r="220" spans="1:4" x14ac:dyDescent="0.3">
      <c r="A220" t="s">
        <v>686</v>
      </c>
      <c r="B220" t="s">
        <v>250</v>
      </c>
      <c r="C220" t="s">
        <v>961</v>
      </c>
      <c r="D220" s="54">
        <v>6</v>
      </c>
    </row>
    <row r="221" spans="1:4" x14ac:dyDescent="0.3">
      <c r="A221" t="s">
        <v>905</v>
      </c>
      <c r="B221" t="s">
        <v>250</v>
      </c>
      <c r="C221" t="s">
        <v>906</v>
      </c>
      <c r="D221" s="54">
        <v>6</v>
      </c>
    </row>
    <row r="222" spans="1:4" x14ac:dyDescent="0.3">
      <c r="A222" t="s">
        <v>688</v>
      </c>
      <c r="B222" t="s">
        <v>250</v>
      </c>
      <c r="C222" t="s">
        <v>919</v>
      </c>
      <c r="D222" s="54">
        <v>6</v>
      </c>
    </row>
    <row r="223" spans="1:4" x14ac:dyDescent="0.3">
      <c r="A223" t="s">
        <v>707</v>
      </c>
      <c r="B223" t="s">
        <v>250</v>
      </c>
      <c r="C223" t="s">
        <v>919</v>
      </c>
      <c r="D223" s="54">
        <v>6</v>
      </c>
    </row>
    <row r="224" spans="1:4" ht="46.8" x14ac:dyDescent="0.3">
      <c r="A224" t="s">
        <v>909</v>
      </c>
      <c r="B224" t="s">
        <v>250</v>
      </c>
      <c r="C224" s="57" t="s">
        <v>1053</v>
      </c>
      <c r="D224" s="54">
        <v>6</v>
      </c>
    </row>
    <row r="225" spans="1:4" x14ac:dyDescent="0.3">
      <c r="A225" t="s">
        <v>713</v>
      </c>
      <c r="B225" t="s">
        <v>250</v>
      </c>
      <c r="C225" t="s">
        <v>1054</v>
      </c>
      <c r="D225" s="54">
        <v>6</v>
      </c>
    </row>
    <row r="226" spans="1:4" x14ac:dyDescent="0.3">
      <c r="A226" t="s">
        <v>706</v>
      </c>
      <c r="B226" t="s">
        <v>250</v>
      </c>
      <c r="C226" t="s">
        <v>1055</v>
      </c>
      <c r="D226" s="54">
        <v>6</v>
      </c>
    </row>
    <row r="227" spans="1:4" x14ac:dyDescent="0.3">
      <c r="A227" t="s">
        <v>708</v>
      </c>
      <c r="B227" t="s">
        <v>250</v>
      </c>
      <c r="C227" t="s">
        <v>1056</v>
      </c>
      <c r="D227" s="54">
        <v>6</v>
      </c>
    </row>
    <row r="228" spans="1:4" x14ac:dyDescent="0.3">
      <c r="A228" t="s">
        <v>692</v>
      </c>
      <c r="B228" t="s">
        <v>250</v>
      </c>
      <c r="C228" t="s">
        <v>919</v>
      </c>
      <c r="D228" s="54">
        <v>6</v>
      </c>
    </row>
    <row r="229" spans="1:4" x14ac:dyDescent="0.3">
      <c r="A229" t="s">
        <v>698</v>
      </c>
      <c r="B229" t="s">
        <v>182</v>
      </c>
      <c r="C229" t="s">
        <v>1057</v>
      </c>
      <c r="D229" s="54">
        <v>6</v>
      </c>
    </row>
    <row r="230" spans="1:4" x14ac:dyDescent="0.3">
      <c r="A230" t="s">
        <v>714</v>
      </c>
      <c r="B230" t="s">
        <v>250</v>
      </c>
      <c r="C230"/>
      <c r="D230" s="54">
        <v>6</v>
      </c>
    </row>
    <row r="231" spans="1:4" x14ac:dyDescent="0.3">
      <c r="A231" t="s">
        <v>700</v>
      </c>
      <c r="B231" t="s">
        <v>250</v>
      </c>
      <c r="C231" t="s">
        <v>1058</v>
      </c>
      <c r="D231" s="54">
        <v>6</v>
      </c>
    </row>
    <row r="232" spans="1:4" x14ac:dyDescent="0.3">
      <c r="A232" t="s">
        <v>703</v>
      </c>
      <c r="B232" t="s">
        <v>250</v>
      </c>
      <c r="C232" t="s">
        <v>1059</v>
      </c>
      <c r="D232" s="54">
        <v>6</v>
      </c>
    </row>
    <row r="233" spans="1:4" x14ac:dyDescent="0.3">
      <c r="A233" t="s">
        <v>676</v>
      </c>
      <c r="B233" t="s">
        <v>250</v>
      </c>
      <c r="C233" t="s">
        <v>1060</v>
      </c>
      <c r="D233" s="54">
        <v>6</v>
      </c>
    </row>
    <row r="234" spans="1:4" x14ac:dyDescent="0.3">
      <c r="A234" t="s">
        <v>702</v>
      </c>
      <c r="B234" t="s">
        <v>250</v>
      </c>
      <c r="C234" t="s">
        <v>1061</v>
      </c>
      <c r="D234" s="54">
        <v>6</v>
      </c>
    </row>
    <row r="235" spans="1:4" x14ac:dyDescent="0.3">
      <c r="A235" t="s">
        <v>712</v>
      </c>
      <c r="B235" t="s">
        <v>250</v>
      </c>
      <c r="C235" t="s">
        <v>1006</v>
      </c>
      <c r="D235" s="54">
        <v>6</v>
      </c>
    </row>
    <row r="236" spans="1:4" x14ac:dyDescent="0.3">
      <c r="A236" t="s">
        <v>691</v>
      </c>
      <c r="B236" t="s">
        <v>250</v>
      </c>
      <c r="C236" t="s">
        <v>1062</v>
      </c>
      <c r="D236" s="54">
        <v>6</v>
      </c>
    </row>
    <row r="237" spans="1:4" x14ac:dyDescent="0.3">
      <c r="A237" t="s">
        <v>683</v>
      </c>
      <c r="B237" t="s">
        <v>250</v>
      </c>
      <c r="C237" t="s">
        <v>1063</v>
      </c>
      <c r="D237" s="54">
        <v>6</v>
      </c>
    </row>
    <row r="238" spans="1:4" x14ac:dyDescent="0.3">
      <c r="A238" t="s">
        <v>704</v>
      </c>
      <c r="B238" t="s">
        <v>250</v>
      </c>
      <c r="C238"/>
      <c r="D238" s="54">
        <v>6</v>
      </c>
    </row>
    <row r="239" spans="1:4" x14ac:dyDescent="0.3">
      <c r="A239" t="s">
        <v>699</v>
      </c>
      <c r="B239" t="s">
        <v>250</v>
      </c>
      <c r="C239" t="s">
        <v>1064</v>
      </c>
      <c r="D239" s="54">
        <v>6</v>
      </c>
    </row>
    <row r="240" spans="1:4" x14ac:dyDescent="0.3">
      <c r="A240" t="s">
        <v>923</v>
      </c>
      <c r="B240" t="s">
        <v>250</v>
      </c>
      <c r="C240" t="s">
        <v>974</v>
      </c>
      <c r="D240" s="54">
        <v>6</v>
      </c>
    </row>
    <row r="241" spans="1:4" x14ac:dyDescent="0.3">
      <c r="A241" t="s">
        <v>925</v>
      </c>
      <c r="B241" t="s">
        <v>250</v>
      </c>
      <c r="C241" t="s">
        <v>1065</v>
      </c>
      <c r="D241" s="54">
        <v>6</v>
      </c>
    </row>
    <row r="242" spans="1:4" x14ac:dyDescent="0.3">
      <c r="A242" t="s">
        <v>927</v>
      </c>
      <c r="B242" t="s">
        <v>250</v>
      </c>
      <c r="C242"/>
      <c r="D242" s="54">
        <v>6</v>
      </c>
    </row>
    <row r="243" spans="1:4" x14ac:dyDescent="0.3">
      <c r="A243" t="s">
        <v>371</v>
      </c>
      <c r="B243" t="s">
        <v>250</v>
      </c>
      <c r="C243" t="s">
        <v>1066</v>
      </c>
      <c r="D243" s="54">
        <v>6</v>
      </c>
    </row>
    <row r="244" spans="1:4" x14ac:dyDescent="0.3">
      <c r="A244" t="s">
        <v>929</v>
      </c>
      <c r="B244" t="s">
        <v>250</v>
      </c>
      <c r="C244" t="s">
        <v>919</v>
      </c>
      <c r="D244" s="54">
        <v>6</v>
      </c>
    </row>
    <row r="245" spans="1:4" x14ac:dyDescent="0.3">
      <c r="A245" t="s">
        <v>931</v>
      </c>
      <c r="B245" t="s">
        <v>250</v>
      </c>
      <c r="C245" t="s">
        <v>890</v>
      </c>
      <c r="D245" s="54">
        <v>6</v>
      </c>
    </row>
    <row r="246" spans="1:4" x14ac:dyDescent="0.3">
      <c r="A246" t="s">
        <v>933</v>
      </c>
      <c r="B246" t="s">
        <v>250</v>
      </c>
      <c r="C246" t="s">
        <v>1067</v>
      </c>
      <c r="D246" s="54">
        <v>6</v>
      </c>
    </row>
    <row r="247" spans="1:4" x14ac:dyDescent="0.3">
      <c r="A247" t="s">
        <v>934</v>
      </c>
      <c r="B247" t="s">
        <v>250</v>
      </c>
      <c r="C247" t="s">
        <v>893</v>
      </c>
      <c r="D247" s="54">
        <v>6</v>
      </c>
    </row>
    <row r="248" spans="1:4" x14ac:dyDescent="0.3">
      <c r="A248" t="s">
        <v>936</v>
      </c>
      <c r="B248" t="s">
        <v>250</v>
      </c>
      <c r="C248" t="s">
        <v>1068</v>
      </c>
      <c r="D248" s="54">
        <v>6</v>
      </c>
    </row>
    <row r="249" spans="1:4" x14ac:dyDescent="0.3">
      <c r="A249" t="s">
        <v>938</v>
      </c>
      <c r="B249" t="s">
        <v>250</v>
      </c>
      <c r="C249" t="s">
        <v>1069</v>
      </c>
      <c r="D249" s="54">
        <v>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Instrucciones</vt:lpstr>
      <vt:lpstr>Finalización Global</vt:lpstr>
      <vt:lpstr>Finalizado al menos 1</vt:lpstr>
      <vt:lpstr>Cursos finalizados - Sexo</vt:lpstr>
      <vt:lpstr>Finalización Curso 1</vt:lpstr>
      <vt:lpstr>Finalización Curso 2</vt:lpstr>
      <vt:lpstr>Finalización Curso 3</vt:lpstr>
      <vt:lpstr>Finalización Curso 4</vt:lpstr>
      <vt:lpstr>Finalización Curso 5</vt:lpstr>
      <vt:lpstr>Finalización Curso 6</vt:lpstr>
      <vt:lpstr>GMW</vt:lpstr>
      <vt:lpstr>Indices de Calificaciones</vt:lpstr>
      <vt:lpstr>Evaluación de satisfacción</vt:lpstr>
      <vt:lpstr>Evaluación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Daniel Chiriboga</dc:creator>
  <cp:keywords/>
  <dc:description/>
  <cp:lastModifiedBy>Evelin Chavez</cp:lastModifiedBy>
  <cp:revision/>
  <dcterms:created xsi:type="dcterms:W3CDTF">2020-10-29T00:11:31Z</dcterms:created>
  <dcterms:modified xsi:type="dcterms:W3CDTF">2023-01-16T15:00:46Z</dcterms:modified>
  <cp:category/>
  <cp:contentStatus/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2020-10-28T17:14:59-05:00</dcterms:created>
  <dcterms:modified xsi:type="dcterms:W3CDTF">2020-10-28T17:14:59-05:00</dcterms:modified>
  <cp:revision>0</cp:revision>
</cp:coreProperties>
</file>