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mil\OneDrive\Documentos\Talleres Excel\Metodologia y desarrolo de software\"/>
    </mc:Choice>
  </mc:AlternateContent>
  <xr:revisionPtr revIDLastSave="0" documentId="13_ncr:1_{76215CE7-4380-40DC-ACEB-6F3C7DBD1A3C}" xr6:coauthVersionLast="47" xr6:coauthVersionMax="47" xr10:uidLastSave="{00000000-0000-0000-0000-000000000000}"/>
  <bookViews>
    <workbookView xWindow="-108" yWindow="-108" windowWidth="23256" windowHeight="12456" tabRatio="746" firstSheet="1" activeTab="3" xr2:uid="{00000000-000D-0000-FFFF-FFFF00000000}"/>
  </bookViews>
  <sheets>
    <sheet name="Opciones" sheetId="1" state="hidden" r:id="rId1"/>
    <sheet name="Información Gral" sheetId="2" r:id="rId2"/>
    <sheet name="Product Backlog" sheetId="7" r:id="rId3"/>
    <sheet name="Sp1" sheetId="17" r:id="rId4"/>
    <sheet name="Definiciones" sheetId="11" state="hidden" r:id="rId5"/>
  </sheets>
  <externalReferences>
    <externalReference r:id="rId6"/>
  </externalReferences>
  <definedNames>
    <definedName name="_xlnm._FilterDatabase" localSheetId="2" hidden="1">'Product Backlog'!$B$8:$L$8</definedName>
    <definedName name="AverageSpeedLastEight" localSheetId="3">OFFSET('Sp1'!$C$37,0,0,1,COUNT('Sp1'!$C$37:$Y$37))</definedName>
    <definedName name="AverageSpeedLastEight">OFFSET(#REF!,0,0,1,COUNT(#REF!))</definedName>
    <definedName name="AverageSpeedRealized">OFFSET('[1]PB Burndown'!$O$27,1,0,'[1]PB Burndown'!$G$3,1)</definedName>
    <definedName name="AverageSpeedWorstThree">OFFSET('[1]PB Burndown'!$Q$27,1,0,'[1]PB Burndown'!$G$3,1)</definedName>
    <definedName name="ColBottomCurrentScope">OFFSET('[1]PB Burndown'!$I$27,1,0,'[1]PB Burndown'!$G$3,1)</definedName>
    <definedName name="ColTopRemainingWork">OFFSET('[1]PB Burndown'!$F$27,1,0,'[1]PB Burndown'!$G$3,1)</definedName>
    <definedName name="DoneDays">#REF!</definedName>
    <definedName name="Estimado">OFFSET('Sp1'!$C$38,0,0,1,COUNT('Sp1'!$C$38:$Y$38))</definedName>
    <definedName name="ImplementationDays">#REF!</definedName>
    <definedName name="LastEight">IF('[1]PB Burndown'!$G$4&gt;8,OFFSET('[1]PB Burndown'!$D$27,'[1]PB Burndown'!$G$4-7,0,8,1),OFFSET('[1]PB Burndown'!$D$27,1,0,'[1]PB Burndown'!$G$4-1,1))</definedName>
    <definedName name="LastPlanned">IF(OFFSET('[1]PB Burndown'!$B$27,1,0,1,1)="",1,OFFSET('[1]PB Burndown'!$B$27,'[1]PB Burndown'!$G$3,0,1,1))</definedName>
    <definedName name="LastRealized">IF(OFFSET('[1]PB Burndown'!$D$27,1,0,1,1)="",1,OFFSET('[1]PB Burndown'!$D$27,'[1]PB Burndown'!$G$3,0,1,1))</definedName>
    <definedName name="PBCurrentBottom">OFFSET('[1]PB Burndown'!$N$27,1,0,'[1]PB Burndown'!$G$9,1)</definedName>
    <definedName name="PBTrend">OFFSET('[1]PB Burndown'!$M$27,1,0,'[1]PB Burndown'!$G$9,1)</definedName>
    <definedName name="PlannedSpeed">OFFSET('[1]PB Burndown'!$C$27,1,0,'[1]PB Burndown'!$G$3,1)</definedName>
    <definedName name="RealizedSpeed">OFFSET('[1]PB Burndown'!$D$27,1,0,'[1]PB Burndown'!$G$3,1)</definedName>
    <definedName name="Restante" localSheetId="3">OFFSET('Sp1'!$C$37,0,0,1,COUNT('Sp1'!$C$37:$Y$37))</definedName>
    <definedName name="Restante">OFFSET(#REF!,0,0,1,COUNT(#REF!))</definedName>
    <definedName name="SprintCount">'[1]PB Burndown'!$G$3</definedName>
    <definedName name="SprintsInTrend">'[1]PB Burndown'!$G$6</definedName>
    <definedName name="SprintTasks">#REF!</definedName>
    <definedName name="TaskRows">#REF!</definedName>
    <definedName name="TaskStatus">#REF!</definedName>
    <definedName name="TaskStoryID">#REF!</definedName>
    <definedName name="TotalEffort">#REF!</definedName>
    <definedName name="TrendDays">#REF!</definedName>
    <definedName name="TrendOffset">'[1]PB Burndown'!$G$5</definedName>
    <definedName name="TrendSprintCount">'[1]PB Burndown'!$G$4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6" i="2" l="1"/>
  <c r="M28" i="2" a="1"/>
  <c r="M28" i="2" s="1"/>
  <c r="M27" i="2"/>
  <c r="M26" i="2"/>
  <c r="N27" i="2"/>
  <c r="O37" i="17" l="1"/>
  <c r="P37" i="17"/>
  <c r="Q37" i="17"/>
  <c r="R37" i="17"/>
  <c r="S37" i="17"/>
  <c r="T37" i="17"/>
  <c r="U37" i="17"/>
  <c r="V37" i="17"/>
  <c r="W37" i="17"/>
  <c r="X37" i="17"/>
  <c r="Y37" i="17"/>
  <c r="Z26" i="17"/>
  <c r="Z27" i="17"/>
  <c r="Z28" i="17"/>
  <c r="Z29" i="17"/>
  <c r="Z30" i="17"/>
  <c r="Z31" i="17"/>
  <c r="Z32" i="17"/>
  <c r="Z33" i="17"/>
  <c r="Z34" i="17"/>
  <c r="Z35" i="17"/>
  <c r="C37" i="17"/>
  <c r="C38" i="17" s="1"/>
  <c r="Z25" i="17"/>
  <c r="D23" i="17"/>
  <c r="E23" i="17" s="1"/>
  <c r="D37" i="17" l="1"/>
  <c r="E37" i="17" s="1"/>
  <c r="F37" i="17" s="1"/>
  <c r="G37" i="17" s="1"/>
  <c r="D16" i="17"/>
  <c r="Z37" i="17"/>
  <c r="F23" i="17"/>
  <c r="D38" i="17"/>
  <c r="E38" i="17" s="1"/>
  <c r="G23" i="17" l="1"/>
  <c r="F38" i="17"/>
  <c r="G38" i="17" l="1"/>
  <c r="H23" i="17"/>
  <c r="H37" i="17" s="1"/>
  <c r="I37" i="17" s="1"/>
  <c r="J37" i="17" s="1"/>
  <c r="K37" i="17" s="1"/>
  <c r="I23" i="17" l="1"/>
  <c r="H38" i="17"/>
  <c r="I38" i="17" l="1"/>
  <c r="J23" i="17"/>
  <c r="B10" i="7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B55" i="7" s="1"/>
  <c r="B56" i="7" s="1"/>
  <c r="B57" i="7" s="1"/>
  <c r="B58" i="7" s="1"/>
  <c r="B59" i="7" s="1"/>
  <c r="B60" i="7" s="1"/>
  <c r="B61" i="7" s="1"/>
  <c r="B62" i="7" s="1"/>
  <c r="B63" i="7" s="1"/>
  <c r="B64" i="7" s="1"/>
  <c r="B65" i="7" s="1"/>
  <c r="K23" i="17" l="1"/>
  <c r="J38" i="17"/>
  <c r="K38" i="17" l="1"/>
  <c r="L23" i="17"/>
  <c r="L37" i="17" s="1"/>
  <c r="M37" i="17" s="1"/>
  <c r="N37" i="17" s="1"/>
  <c r="M23" i="17" l="1"/>
  <c r="N23" i="17" s="1"/>
  <c r="L38" i="17"/>
  <c r="O23" i="17" l="1"/>
  <c r="M38" i="17"/>
  <c r="N38" i="17" s="1"/>
  <c r="O38" i="17" l="1"/>
  <c r="P23" i="17"/>
  <c r="P38" i="17" l="1"/>
  <c r="Q23" i="17"/>
  <c r="Q38" i="17" l="1"/>
  <c r="R23" i="17"/>
  <c r="S23" i="17" s="1"/>
  <c r="T23" i="17" l="1"/>
  <c r="R38" i="17"/>
  <c r="S38" i="17" s="1"/>
  <c r="T38" i="17" l="1"/>
  <c r="U23" i="17"/>
  <c r="U38" i="17" l="1"/>
  <c r="V23" i="17"/>
  <c r="V38" i="17" l="1"/>
  <c r="W23" i="17"/>
  <c r="W38" i="17" l="1"/>
  <c r="X23" i="17"/>
  <c r="X38" i="17" l="1"/>
  <c r="Y23" i="17"/>
  <c r="Y38" i="1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Familia Henao</author>
  </authors>
  <commentList>
    <comment ref="E20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DD-MM-AA
</t>
        </r>
      </text>
    </comment>
    <comment ref="E21" authorId="0" shapeId="0" xr:uid="{00000000-0006-0000-0100-000002000000}">
      <text>
        <r>
          <rPr>
            <sz val="9"/>
            <color indexed="81"/>
            <rFont val="Tahoma"/>
            <family val="2"/>
          </rPr>
          <t xml:space="preserve">DD-MM-AA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Familia Henao</author>
  </authors>
  <commentList>
    <comment ref="H7" authorId="0" shapeId="0" xr:uid="{00000000-0006-0000-0200-000001000000}">
      <text>
        <r>
          <rPr>
            <sz val="9"/>
            <color indexed="81"/>
            <rFont val="Tahoma"/>
            <family val="2"/>
          </rPr>
          <t>La estimación se realiza en puntos de usuario, horas o días.</t>
        </r>
      </text>
    </comment>
    <comment ref="C8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responder al patron ¿Quién? ¿QUE? Y ¿PORQUÉ?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8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Familia Henao:</t>
        </r>
        <r>
          <rPr>
            <sz val="9"/>
            <color indexed="81"/>
            <rFont val="Tahoma"/>
            <family val="2"/>
          </rPr>
          <t xml:space="preserve">
Se estima bajo puntos de usuario utilizando de 0 a 13, donde 13 tiene mayor complejidad, ? Se requiere más información, ∞ es muy compleja y se debe desglosar.</t>
        </r>
      </text>
    </comment>
    <comment ref="J8" authorId="0" shapeId="0" xr:uid="{00000000-0006-0000-0200-000005000000}">
      <text>
        <r>
          <rPr>
            <sz val="9"/>
            <color indexed="81"/>
            <rFont val="Tahoma"/>
            <family val="2"/>
          </rPr>
          <t xml:space="preserve">Se prioriza de acuerdo a la complejidad, riesgo y valor y dependencia.
</t>
        </r>
        <r>
          <rPr>
            <b/>
            <sz val="9"/>
            <color indexed="81"/>
            <rFont val="Tahoma"/>
            <family val="2"/>
          </rPr>
          <t>No duplicar valores, para priorizar se usa el metodo de 100 puntos.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Familia Henao</author>
  </authors>
  <commentList>
    <comment ref="C24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 xml:space="preserve">Definir si estimar en horas o puntos de usuario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<sst xmlns="http://schemas.openxmlformats.org/spreadsheetml/2006/main" count="148" uniqueCount="85">
  <si>
    <t>Nombre del proyecto</t>
  </si>
  <si>
    <t>Código</t>
  </si>
  <si>
    <t>Objetivo del proyecto</t>
  </si>
  <si>
    <t>Cliente</t>
  </si>
  <si>
    <t>Sponsor</t>
  </si>
  <si>
    <t>Product Owner</t>
  </si>
  <si>
    <t>Scrum Master</t>
  </si>
  <si>
    <t>Scru Team</t>
  </si>
  <si>
    <t xml:space="preserve">Visión del proyecto </t>
  </si>
  <si>
    <t>FECHA DE INICIO</t>
  </si>
  <si>
    <t>ID</t>
  </si>
  <si>
    <t>ESTADO</t>
  </si>
  <si>
    <t>PRIORIDAD</t>
  </si>
  <si>
    <t>Critica</t>
  </si>
  <si>
    <t>Alta</t>
  </si>
  <si>
    <t xml:space="preserve">Media </t>
  </si>
  <si>
    <t>Baja</t>
  </si>
  <si>
    <t xml:space="preserve">Por hacer </t>
  </si>
  <si>
    <t>En progreso</t>
  </si>
  <si>
    <t>En evaluación</t>
  </si>
  <si>
    <t>Hecho</t>
  </si>
  <si>
    <t>Requerimiento</t>
  </si>
  <si>
    <t>Riesgo</t>
  </si>
  <si>
    <t>Cambio</t>
  </si>
  <si>
    <t>ESTIMACIÓN</t>
  </si>
  <si>
    <t>Horas</t>
  </si>
  <si>
    <t>SPRINT</t>
  </si>
  <si>
    <t>Puntos de Usuario</t>
  </si>
  <si>
    <t>Historia realizada o no requiere esfuerzo</t>
  </si>
  <si>
    <t>?</t>
  </si>
  <si>
    <t>Falta información</t>
  </si>
  <si>
    <t xml:space="preserve">es demasiado grande y hay que desglosarla </t>
  </si>
  <si>
    <t>∞</t>
  </si>
  <si>
    <t>Valor</t>
  </si>
  <si>
    <t>FECHA DE FIN</t>
  </si>
  <si>
    <t>RESPONSABLE</t>
  </si>
  <si>
    <t>USER STORIES</t>
  </si>
  <si>
    <t xml:space="preserve">USER STORIES </t>
  </si>
  <si>
    <t>Días de implementación de Sprint</t>
  </si>
  <si>
    <t xml:space="preserve">TAREA </t>
  </si>
  <si>
    <t>Restante</t>
  </si>
  <si>
    <t>Estimado</t>
  </si>
  <si>
    <t>DÍA</t>
  </si>
  <si>
    <t>REAL</t>
  </si>
  <si>
    <t>Estado del Sprint</t>
  </si>
  <si>
    <t>Real</t>
  </si>
  <si>
    <t xml:space="preserve">Estimado </t>
  </si>
  <si>
    <t>Horas o Puntos de usuario</t>
  </si>
  <si>
    <t>ESTIMADO</t>
  </si>
  <si>
    <t>Por hacer</t>
  </si>
  <si>
    <t>En Evaluación</t>
  </si>
  <si>
    <t>En Proceso</t>
  </si>
  <si>
    <t>STORY ID</t>
  </si>
  <si>
    <t>INFORMACIÓN DEL PROYECTO</t>
  </si>
  <si>
    <t>Duración del Sprint</t>
  </si>
  <si>
    <t>Cant.  De Sprint</t>
  </si>
  <si>
    <t>Estimación en horas</t>
  </si>
  <si>
    <t xml:space="preserve">Estimación en puntos de usuario </t>
  </si>
  <si>
    <t>ESTIMACIÓN PLANEADA</t>
  </si>
  <si>
    <t xml:space="preserve">Velocidad: </t>
  </si>
  <si>
    <t>La velocidad es la cantidad de story points que se completan por iteración</t>
  </si>
  <si>
    <t xml:space="preserve">Puntos de usuario </t>
  </si>
  <si>
    <t>Total</t>
  </si>
  <si>
    <t>Horas del proyecto</t>
  </si>
  <si>
    <t>Ejecutadas</t>
  </si>
  <si>
    <t xml:space="preserve">velocidad del último Sprint </t>
  </si>
  <si>
    <t>Erik Puerta</t>
  </si>
  <si>
    <t>OpticaSee</t>
  </si>
  <si>
    <t>Crear una pagina Web de venta de Gafas, tanto marcos como esteticas</t>
  </si>
  <si>
    <t>Camilo Jiménez Gutiérrez</t>
  </si>
  <si>
    <t>Jhorlan Andres Morales Galvis</t>
  </si>
  <si>
    <t>Johan Sebastian Chujfi Orozco</t>
  </si>
  <si>
    <t>Kaled Rolando Vallejo Rodrigez</t>
  </si>
  <si>
    <t>Como visitante general, quiero poder navegar fácilmente por el menú principal para encontrar las diferentes secciones del sitio.</t>
  </si>
  <si>
    <t>Como visitante general, quiero ver un logo y nombre del sitio claramente visibles en la parte superior de la página para saber dónde estoy.</t>
  </si>
  <si>
    <t>Como visitante general, quiero que la página cargue rápidamente para no tener que esperar mucho.</t>
  </si>
  <si>
    <t>Como visitante general, quiero poder leer el texto fácilmente (buen contraste y tamaño de fuente) para consumir el contenido sin dificultad.</t>
  </si>
  <si>
    <t>Como visitante general, quiero ver imágenes o banners descriptivos en la página de inicio para entender rápidamente el propósito del sitio.</t>
  </si>
  <si>
    <t>Como visitante general, quiero que la página se vea bien y sea funcional en mi teléfono móvil y en mi computador de escritorio para poder acceder desde cualquier dispositivo (diseño responsivo).</t>
  </si>
  <si>
    <t>Como visitante general, quiero encontrar información de contacto (como un email o un formulario) para poder comunicarme si tengo preguntas.</t>
  </si>
  <si>
    <t>Como visitante general, quiero ver un pie de página con información relevante (como derechos de autor, enlaces a redes sociales) para obtener información adicional.</t>
  </si>
  <si>
    <t>Como administrador (al visualizar), quiero ver que los artículos o entradas de blog muestren un título claro, la fecha de publicación y el contenido principal para asegurar que la información se presenta correctamente.</t>
  </si>
  <si>
    <t>Como administrador (al visualizar), quiero que las galerías de imágenes muestren miniaturas y permitan ver las imágenes en un tamaño más grande para verificar la correcta visualización del contenido multimedia.</t>
  </si>
  <si>
    <t>Como visitante general, quiero añadir el botón de compras en todos los apartados del producto.</t>
  </si>
  <si>
    <t xml:space="preserve">Scrum Manager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</si>
</sst>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/>
  </cellStyleXfs>
  <cellXfs count="82">
    <xf numFmtId="0" fontId="0" fillId="0" borderId="0" xfId="0"/>
    <xf numFmtId="0" fontId="0" fillId="2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5" borderId="9" xfId="0" applyFont="1" applyFill="1" applyBorder="1"/>
    <xf numFmtId="0" fontId="0" fillId="0" borderId="0" xfId="0" applyAlignment="1">
      <alignment horizontal="right"/>
    </xf>
    <xf numFmtId="0" fontId="3" fillId="5" borderId="9" xfId="0" applyFont="1" applyFill="1" applyBorder="1"/>
    <xf numFmtId="0" fontId="1" fillId="5" borderId="9" xfId="0" applyFont="1" applyFill="1" applyBorder="1" applyAlignment="1">
      <alignment horizontal="center"/>
    </xf>
    <xf numFmtId="0" fontId="0" fillId="5" borderId="9" xfId="0" applyFill="1" applyBorder="1"/>
    <xf numFmtId="0" fontId="0" fillId="4" borderId="9" xfId="0" applyFill="1" applyBorder="1" applyAlignment="1">
      <alignment horizontal="justify" vertical="top" wrapText="1"/>
    </xf>
    <xf numFmtId="0" fontId="0" fillId="0" borderId="9" xfId="0" applyBorder="1" applyAlignment="1">
      <alignment horizontal="justify" vertical="top" wrapText="1"/>
    </xf>
    <xf numFmtId="0" fontId="2" fillId="4" borderId="9" xfId="0" applyFont="1" applyFill="1" applyBorder="1" applyAlignment="1">
      <alignment horizontal="center"/>
    </xf>
    <xf numFmtId="0" fontId="0" fillId="4" borderId="9" xfId="0" applyFill="1" applyBorder="1"/>
    <xf numFmtId="0" fontId="0" fillId="4" borderId="11" xfId="0" applyFill="1" applyBorder="1"/>
    <xf numFmtId="0" fontId="0" fillId="7" borderId="9" xfId="0" applyFill="1" applyBorder="1"/>
    <xf numFmtId="1" fontId="0" fillId="7" borderId="9" xfId="0" applyNumberFormat="1" applyFill="1" applyBorder="1"/>
    <xf numFmtId="0" fontId="2" fillId="6" borderId="9" xfId="0" applyFont="1" applyFill="1" applyBorder="1"/>
    <xf numFmtId="0" fontId="2" fillId="0" borderId="9" xfId="0" applyFont="1" applyBorder="1"/>
    <xf numFmtId="0" fontId="0" fillId="4" borderId="9" xfId="0" applyFill="1" applyBorder="1" applyAlignment="1">
      <alignment horizontal="center"/>
    </xf>
    <xf numFmtId="0" fontId="0" fillId="4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/>
    </xf>
    <xf numFmtId="0" fontId="2" fillId="9" borderId="9" xfId="0" applyFont="1" applyFill="1" applyBorder="1"/>
    <xf numFmtId="0" fontId="0" fillId="8" borderId="9" xfId="0" applyFill="1" applyBorder="1" applyAlignment="1">
      <alignment horizontal="center" vertical="center"/>
    </xf>
    <xf numFmtId="0" fontId="0" fillId="4" borderId="9" xfId="0" applyFill="1" applyBorder="1" applyAlignment="1">
      <alignment vertical="top" wrapText="1"/>
    </xf>
    <xf numFmtId="0" fontId="1" fillId="5" borderId="0" xfId="0" applyFont="1" applyFill="1" applyAlignment="1">
      <alignment horizontal="center"/>
    </xf>
    <xf numFmtId="0" fontId="0" fillId="4" borderId="0" xfId="0" applyFill="1" applyAlignment="1">
      <alignment horizontal="left"/>
    </xf>
    <xf numFmtId="0" fontId="0" fillId="8" borderId="9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2" fillId="9" borderId="9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4" borderId="20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7" xfId="0" applyFont="1" applyFill="1" applyBorder="1" applyAlignment="1">
      <alignment horizontal="left" vertical="center"/>
    </xf>
    <xf numFmtId="49" fontId="0" fillId="3" borderId="18" xfId="0" applyNumberFormat="1" applyFill="1" applyBorder="1" applyAlignment="1">
      <alignment horizontal="center"/>
    </xf>
    <xf numFmtId="49" fontId="0" fillId="3" borderId="13" xfId="0" applyNumberFormat="1" applyFill="1" applyBorder="1" applyAlignment="1">
      <alignment horizontal="center"/>
    </xf>
    <xf numFmtId="49" fontId="0" fillId="3" borderId="19" xfId="0" applyNumberFormat="1" applyFill="1" applyBorder="1" applyAlignment="1">
      <alignment horizontal="center"/>
    </xf>
    <xf numFmtId="49" fontId="0" fillId="3" borderId="20" xfId="0" applyNumberFormat="1" applyFill="1" applyBorder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3" borderId="14" xfId="0" applyNumberFormat="1" applyFill="1" applyBorder="1" applyAlignment="1">
      <alignment horizontal="center"/>
    </xf>
    <xf numFmtId="49" fontId="0" fillId="3" borderId="15" xfId="0" applyNumberFormat="1" applyFill="1" applyBorder="1" applyAlignment="1">
      <alignment horizontal="center"/>
    </xf>
    <xf numFmtId="49" fontId="0" fillId="3" borderId="16" xfId="0" applyNumberFormat="1" applyFill="1" applyBorder="1" applyAlignment="1">
      <alignment horizontal="center"/>
    </xf>
    <xf numFmtId="49" fontId="0" fillId="3" borderId="17" xfId="0" applyNumberFormat="1" applyFill="1" applyBorder="1" applyAlignment="1">
      <alignment horizontal="center"/>
    </xf>
    <xf numFmtId="0" fontId="0" fillId="3" borderId="9" xfId="0" applyFill="1" applyBorder="1" applyAlignment="1">
      <alignment horizontal="justify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4" borderId="9" xfId="0" applyFont="1" applyFill="1" applyBorder="1" applyAlignment="1">
      <alignment horizontal="left"/>
    </xf>
    <xf numFmtId="0" fontId="0" fillId="3" borderId="11" xfId="0" applyFill="1" applyBorder="1" applyAlignment="1">
      <alignment horizontal="justify" vertical="top"/>
    </xf>
    <xf numFmtId="0" fontId="0" fillId="3" borderId="12" xfId="0" applyFill="1" applyBorder="1" applyAlignment="1">
      <alignment horizontal="justify" vertical="top"/>
    </xf>
    <xf numFmtId="0" fontId="0" fillId="3" borderId="10" xfId="0" applyFill="1" applyBorder="1" applyAlignment="1">
      <alignment horizontal="justify" vertical="top"/>
    </xf>
    <xf numFmtId="0" fontId="2" fillId="4" borderId="11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left" vertical="center"/>
    </xf>
    <xf numFmtId="164" fontId="0" fillId="3" borderId="11" xfId="0" applyNumberFormat="1" applyFill="1" applyBorder="1" applyAlignment="1">
      <alignment horizontal="center"/>
    </xf>
    <xf numFmtId="164" fontId="0" fillId="3" borderId="12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0" fontId="0" fillId="4" borderId="11" xfId="0" applyFill="1" applyBorder="1" applyAlignment="1">
      <alignment horizontal="justify" vertical="top" wrapText="1"/>
    </xf>
    <xf numFmtId="0" fontId="0" fillId="4" borderId="12" xfId="0" applyFill="1" applyBorder="1" applyAlignment="1">
      <alignment horizontal="justify" vertical="top" wrapText="1"/>
    </xf>
    <xf numFmtId="0" fontId="0" fillId="4" borderId="10" xfId="0" applyFill="1" applyBorder="1" applyAlignment="1">
      <alignment horizontal="justify" vertical="top" wrapText="1"/>
    </xf>
    <xf numFmtId="0" fontId="1" fillId="5" borderId="9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5" borderId="20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1" fontId="0" fillId="4" borderId="9" xfId="0" applyNumberFormat="1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4" borderId="9" xfId="0" applyNumberForma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8">
    <dxf>
      <fill>
        <patternFill>
          <bgColor theme="2" tint="-0.24994659260841701"/>
        </patternFill>
      </fill>
    </dxf>
    <dxf>
      <fill>
        <patternFill>
          <bgColor rgb="FF0070C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2" tint="-0.24994659260841701"/>
        </patternFill>
      </fill>
    </dxf>
    <dxf>
      <fill>
        <patternFill>
          <bgColor rgb="FF0070C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2585753545764188E-2"/>
          <c:y val="0.10477911646586345"/>
          <c:w val="0.94325723373187464"/>
          <c:h val="0.80205514973278946"/>
        </c:manualLayout>
      </c:layout>
      <c:lineChart>
        <c:grouping val="standard"/>
        <c:varyColors val="0"/>
        <c:ser>
          <c:idx val="0"/>
          <c:order val="0"/>
          <c:tx>
            <c:strRef>
              <c:f>'Sp1'!$B$37</c:f>
              <c:strCache>
                <c:ptCount val="1"/>
                <c:pt idx="0">
                  <c:v>Restante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squar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'Sp1'!$D$23:$Y$23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'Sp1'!Restante</c:f>
              <c:numCache>
                <c:formatCode>0</c:formatCode>
                <c:ptCount val="11"/>
                <c:pt idx="0" formatCode="General">
                  <c:v>11</c:v>
                </c:pt>
                <c:pt idx="1">
                  <c:v>10</c:v>
                </c:pt>
                <c:pt idx="2">
                  <c:v>9</c:v>
                </c:pt>
                <c:pt idx="3">
                  <c:v>8</c:v>
                </c:pt>
                <c:pt idx="4">
                  <c:v>7.3</c:v>
                </c:pt>
                <c:pt idx="5">
                  <c:v>6.7</c:v>
                </c:pt>
                <c:pt idx="6">
                  <c:v>6.3</c:v>
                </c:pt>
                <c:pt idx="7">
                  <c:v>5.3</c:v>
                </c:pt>
                <c:pt idx="8">
                  <c:v>5</c:v>
                </c:pt>
                <c:pt idx="9">
                  <c:v>4</c:v>
                </c:pt>
                <c:pt idx="10">
                  <c:v>3.7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49-4F3A-A7EC-F7DE8971823D}"/>
            </c:ext>
          </c:extLst>
        </c:ser>
        <c:ser>
          <c:idx val="1"/>
          <c:order val="1"/>
          <c:tx>
            <c:strRef>
              <c:f>'Sp1'!$B$38</c:f>
              <c:strCache>
                <c:ptCount val="1"/>
                <c:pt idx="0">
                  <c:v>Estimado</c:v>
                </c:pt>
              </c:strCache>
            </c:strRef>
          </c:tx>
          <c:spPr>
            <a:ln w="22225" cap="rnd">
              <a:solidFill>
                <a:schemeClr val="accent2">
                  <a:alpha val="91000"/>
                </a:schemeClr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'Sp1'!$D$23:$Y$23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[0]!Estimado</c:f>
              <c:numCache>
                <c:formatCode>0</c:formatCode>
                <c:ptCount val="11"/>
                <c:pt idx="0" formatCode="General">
                  <c:v>11</c:v>
                </c:pt>
                <c:pt idx="1">
                  <c:v>9.9</c:v>
                </c:pt>
                <c:pt idx="2">
                  <c:v>8.8000000000000007</c:v>
                </c:pt>
                <c:pt idx="3">
                  <c:v>7.7000000000000011</c:v>
                </c:pt>
                <c:pt idx="4">
                  <c:v>6.6000000000000014</c:v>
                </c:pt>
                <c:pt idx="5">
                  <c:v>5.5000000000000018</c:v>
                </c:pt>
                <c:pt idx="6">
                  <c:v>4.4000000000000021</c:v>
                </c:pt>
                <c:pt idx="7">
                  <c:v>3.300000000000002</c:v>
                </c:pt>
                <c:pt idx="8">
                  <c:v>2.200000000000002</c:v>
                </c:pt>
                <c:pt idx="9">
                  <c:v>1.1000000000000019</c:v>
                </c:pt>
                <c:pt idx="10">
                  <c:v>1.7763568394002505E-15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49-4F3A-A7EC-F7DE897182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2175336"/>
        <c:axId val="146881576"/>
      </c:lineChart>
      <c:catAx>
        <c:axId val="30217533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81576"/>
        <c:crosses val="autoZero"/>
        <c:auto val="1"/>
        <c:lblAlgn val="ctr"/>
        <c:lblOffset val="100"/>
        <c:noMultiLvlLbl val="0"/>
      </c:catAx>
      <c:valAx>
        <c:axId val="14688157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175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hyperlink" Target="http://www.iterocol.com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0</xdr:row>
      <xdr:rowOff>66675</xdr:rowOff>
    </xdr:from>
    <xdr:to>
      <xdr:col>12</xdr:col>
      <xdr:colOff>190500</xdr:colOff>
      <xdr:row>4</xdr:row>
      <xdr:rowOff>133350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762250" y="66675"/>
          <a:ext cx="6276975" cy="828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2000"/>
            <a:t>INFORMACIÓN</a:t>
          </a:r>
          <a:r>
            <a:rPr lang="es-ES" sz="2000" baseline="0"/>
            <a:t> GENERAL DEL PROYECTO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19050</xdr:rowOff>
    </xdr:from>
    <xdr:to>
      <xdr:col>9</xdr:col>
      <xdr:colOff>0</xdr:colOff>
      <xdr:row>4</xdr:row>
      <xdr:rowOff>190500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1733550" y="209550"/>
          <a:ext cx="9344025" cy="742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2000"/>
            <a:t>PRODUCT BACKLOG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S" sz="2000">
            <a:effectLst/>
          </a:endParaRPr>
        </a:p>
        <a:p>
          <a:pPr algn="ctr"/>
          <a:endParaRPr lang="es-ES" sz="20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1171575</xdr:colOff>
      <xdr:row>0</xdr:row>
      <xdr:rowOff>19050</xdr:rowOff>
    </xdr:from>
    <xdr:to>
      <xdr:col>23</xdr:col>
      <xdr:colOff>0</xdr:colOff>
      <xdr:row>3</xdr:row>
      <xdr:rowOff>180975</xdr:rowOff>
    </xdr:to>
    <xdr:sp macro="" textlink="">
      <xdr:nvSpPr>
        <xdr:cNvPr id="3" name="CuadroText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1428750" y="19050"/>
          <a:ext cx="9858375" cy="733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2000"/>
            <a:t>SPRINT</a:t>
          </a:r>
          <a:r>
            <a:rPr lang="es-ES" sz="2000" baseline="0"/>
            <a:t> 1</a:t>
          </a:r>
        </a:p>
        <a:p>
          <a:pPr algn="ctr"/>
          <a:r>
            <a:rPr lang="es-ES" sz="2000" b="1" u="sng" baseline="0">
              <a:solidFill>
                <a:schemeClr val="accent6"/>
              </a:solidFill>
            </a:rPr>
            <a:t>opticasee.store</a:t>
          </a:r>
          <a:endParaRPr lang="es-ES" sz="2000" b="1" u="sng">
            <a:solidFill>
              <a:schemeClr val="accent6"/>
            </a:solidFill>
          </a:endParaRPr>
        </a:p>
      </xdr:txBody>
    </xdr:sp>
    <xdr:clientData/>
  </xdr:twoCellAnchor>
  <xdr:twoCellAnchor>
    <xdr:from>
      <xdr:col>4</xdr:col>
      <xdr:colOff>9526</xdr:colOff>
      <xdr:row>4</xdr:row>
      <xdr:rowOff>9525</xdr:rowOff>
    </xdr:from>
    <xdr:to>
      <xdr:col>29</xdr:col>
      <xdr:colOff>2</xdr:colOff>
      <xdr:row>20</xdr:row>
      <xdr:rowOff>171450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76223</xdr:colOff>
      <xdr:row>0</xdr:row>
      <xdr:rowOff>76200</xdr:rowOff>
    </xdr:from>
    <xdr:to>
      <xdr:col>2</xdr:col>
      <xdr:colOff>213475</xdr:colOff>
      <xdr:row>4</xdr:row>
      <xdr:rowOff>70200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23" y="76200"/>
          <a:ext cx="899252" cy="756000"/>
        </a:xfrm>
        <a:prstGeom prst="rect">
          <a:avLst/>
        </a:prstGeom>
      </xdr:spPr>
    </xdr:pic>
    <xdr:clientData/>
  </xdr:twoCellAnchor>
  <xdr:twoCellAnchor>
    <xdr:from>
      <xdr:col>3</xdr:col>
      <xdr:colOff>9525</xdr:colOff>
      <xdr:row>1</xdr:row>
      <xdr:rowOff>19050</xdr:rowOff>
    </xdr:from>
    <xdr:to>
      <xdr:col>11</xdr:col>
      <xdr:colOff>190500</xdr:colOff>
      <xdr:row>3</xdr:row>
      <xdr:rowOff>104775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2295525" y="209550"/>
          <a:ext cx="6276975" cy="4667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2000"/>
            <a:t>Definiciones</a:t>
          </a:r>
        </a:p>
      </xdr:txBody>
    </xdr:sp>
    <xdr:clientData/>
  </xdr:twoCellAnchor>
  <xdr:twoCellAnchor editAs="oneCell">
    <xdr:from>
      <xdr:col>12</xdr:col>
      <xdr:colOff>600098</xdr:colOff>
      <xdr:row>0</xdr:row>
      <xdr:rowOff>104775</xdr:rowOff>
    </xdr:from>
    <xdr:to>
      <xdr:col>13</xdr:col>
      <xdr:colOff>737350</xdr:colOff>
      <xdr:row>4</xdr:row>
      <xdr:rowOff>98775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4098" y="104775"/>
          <a:ext cx="899252" cy="756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amilia%20Henao\Documents\Scrum\Plantillas\Plantillas%20produck%20backlog\_Product_Backlog_Sprint_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lease Plan"/>
      <sheetName val="Product Backlog"/>
      <sheetName val="PB Burndown"/>
      <sheetName val="Sp1"/>
      <sheetName val="Sp2"/>
      <sheetName val="Sp3"/>
      <sheetName val="Sp4"/>
      <sheetName val="Task Slips"/>
      <sheetName val="Task Slip 1"/>
      <sheetName val="Task Slip 2"/>
      <sheetName val="Task Slip 3"/>
      <sheetName val="Task Slip 4"/>
      <sheetName val="Document Facts"/>
      <sheetName val="Sprints Schedule"/>
    </sheetNames>
    <sheetDataSet>
      <sheetData sheetId="0" refreshError="1"/>
      <sheetData sheetId="1" refreshError="1"/>
      <sheetData sheetId="2">
        <row r="3">
          <cell r="G3">
            <v>4</v>
          </cell>
        </row>
        <row r="4">
          <cell r="G4">
            <v>5</v>
          </cell>
        </row>
        <row r="5">
          <cell r="G5">
            <v>2</v>
          </cell>
        </row>
        <row r="6">
          <cell r="G6">
            <v>3</v>
          </cell>
        </row>
        <row r="9">
          <cell r="G9">
            <v>5</v>
          </cell>
        </row>
        <row r="27">
          <cell r="B27" t="str">
            <v>Remain.Work</v>
          </cell>
          <cell r="C27" t="str">
            <v>Planned Work</v>
          </cell>
          <cell r="D27" t="str">
            <v>Realized Work</v>
          </cell>
          <cell r="F27" t="str">
            <v>Col top</v>
          </cell>
          <cell r="I27" t="str">
            <v>Col bottom</v>
          </cell>
          <cell r="M27" t="str">
            <v>Real Trend</v>
          </cell>
          <cell r="N27" t="str">
            <v>Current Bottom</v>
          </cell>
          <cell r="O27" t="str">
            <v>Realized</v>
          </cell>
          <cell r="Q27" t="str">
            <v>Worst 3 in Last 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"/>
  <sheetViews>
    <sheetView workbookViewId="0">
      <selection activeCell="D11" sqref="D11"/>
    </sheetView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A1:P53"/>
  <sheetViews>
    <sheetView topLeftCell="A4" workbookViewId="0">
      <selection activeCell="H26" sqref="H26"/>
    </sheetView>
  </sheetViews>
  <sheetFormatPr baseColWidth="10" defaultRowHeight="14.4" x14ac:dyDescent="0.3"/>
  <cols>
    <col min="2" max="2" width="7" customWidth="1"/>
    <col min="16" max="16" width="9.44140625" customWidth="1"/>
  </cols>
  <sheetData>
    <row r="1" spans="1:16" x14ac:dyDescent="0.3">
      <c r="A1" s="1"/>
      <c r="B1" s="2"/>
      <c r="C1" s="46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8"/>
      <c r="P1" s="1"/>
    </row>
    <row r="2" spans="1:16" x14ac:dyDescent="0.3">
      <c r="A2" s="1"/>
      <c r="B2" s="2"/>
      <c r="C2" s="49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1"/>
      <c r="P2" s="1"/>
    </row>
    <row r="3" spans="1:16" x14ac:dyDescent="0.3">
      <c r="A3" s="1"/>
      <c r="B3" s="2"/>
      <c r="C3" s="49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1"/>
      <c r="P3" s="1"/>
    </row>
    <row r="4" spans="1:16" x14ac:dyDescent="0.3">
      <c r="A4" s="1"/>
      <c r="B4" s="2"/>
      <c r="C4" s="49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1"/>
      <c r="P4" s="1"/>
    </row>
    <row r="5" spans="1:16" ht="15" thickBot="1" x14ac:dyDescent="0.35">
      <c r="A5" s="1"/>
      <c r="B5" s="2"/>
      <c r="C5" s="52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4"/>
      <c r="P5" s="1"/>
    </row>
    <row r="6" spans="1:16" x14ac:dyDescent="0.3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1"/>
    </row>
    <row r="7" spans="1:16" x14ac:dyDescent="0.3">
      <c r="A7" s="1"/>
      <c r="B7" s="25" t="s">
        <v>53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1"/>
    </row>
    <row r="8" spans="1:16" x14ac:dyDescent="0.3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1"/>
    </row>
    <row r="9" spans="1:16" x14ac:dyDescent="0.3">
      <c r="A9" s="1"/>
      <c r="B9" s="2"/>
      <c r="C9" s="55" t="s">
        <v>3</v>
      </c>
      <c r="D9" s="55"/>
      <c r="E9" s="45" t="s">
        <v>66</v>
      </c>
      <c r="F9" s="45"/>
      <c r="G9" s="45"/>
      <c r="H9" s="2"/>
      <c r="I9" s="2"/>
      <c r="J9" s="56" t="s">
        <v>4</v>
      </c>
      <c r="K9" s="56"/>
      <c r="L9" s="45"/>
      <c r="M9" s="45"/>
      <c r="N9" s="45"/>
      <c r="O9" s="2"/>
      <c r="P9" s="1"/>
    </row>
    <row r="10" spans="1:16" x14ac:dyDescent="0.3">
      <c r="A10" s="1"/>
      <c r="B10" s="2"/>
      <c r="C10" s="56" t="s">
        <v>0</v>
      </c>
      <c r="D10" s="56"/>
      <c r="E10" s="45" t="s">
        <v>67</v>
      </c>
      <c r="F10" s="45"/>
      <c r="G10" s="45"/>
      <c r="H10" s="2"/>
      <c r="I10" s="2"/>
      <c r="J10" s="56" t="s">
        <v>5</v>
      </c>
      <c r="K10" s="56"/>
      <c r="L10" s="57" t="s">
        <v>69</v>
      </c>
      <c r="M10" s="58"/>
      <c r="N10" s="59"/>
      <c r="O10" s="2"/>
      <c r="P10" s="1"/>
    </row>
    <row r="11" spans="1:16" x14ac:dyDescent="0.3">
      <c r="A11" s="1"/>
      <c r="B11" s="2"/>
      <c r="C11" s="56" t="s">
        <v>1</v>
      </c>
      <c r="D11" s="56"/>
      <c r="E11" s="45">
        <v>1</v>
      </c>
      <c r="F11" s="45"/>
      <c r="G11" s="45"/>
      <c r="H11" s="2"/>
      <c r="I11" s="2"/>
      <c r="J11" s="56" t="s">
        <v>6</v>
      </c>
      <c r="K11" s="56"/>
      <c r="L11" s="57" t="s">
        <v>70</v>
      </c>
      <c r="M11" s="58"/>
      <c r="N11" s="59"/>
      <c r="O11" s="2"/>
      <c r="P11" s="1"/>
    </row>
    <row r="12" spans="1:16" x14ac:dyDescent="0.3">
      <c r="A12" s="1"/>
      <c r="B12" s="2"/>
      <c r="C12" s="56" t="s">
        <v>2</v>
      </c>
      <c r="D12" s="56"/>
      <c r="E12" s="45" t="s">
        <v>68</v>
      </c>
      <c r="F12" s="45"/>
      <c r="G12" s="45"/>
      <c r="H12" s="2"/>
      <c r="I12" s="2"/>
      <c r="J12" s="30" t="s">
        <v>7</v>
      </c>
      <c r="K12" s="31"/>
      <c r="L12" s="57" t="s">
        <v>71</v>
      </c>
      <c r="M12" s="58"/>
      <c r="N12" s="59"/>
      <c r="O12" s="2"/>
      <c r="P12" s="1"/>
    </row>
    <row r="13" spans="1:16" x14ac:dyDescent="0.3">
      <c r="A13" s="1"/>
      <c r="B13" s="2"/>
      <c r="C13" s="30" t="s">
        <v>8</v>
      </c>
      <c r="D13" s="31"/>
      <c r="E13" s="36"/>
      <c r="F13" s="37"/>
      <c r="G13" s="38"/>
      <c r="H13" s="2"/>
      <c r="I13" s="2"/>
      <c r="J13" s="32"/>
      <c r="K13" s="33"/>
      <c r="L13" s="57" t="s">
        <v>72</v>
      </c>
      <c r="M13" s="58"/>
      <c r="N13" s="59"/>
      <c r="O13" s="2"/>
      <c r="P13" s="1"/>
    </row>
    <row r="14" spans="1:16" x14ac:dyDescent="0.3">
      <c r="A14" s="1"/>
      <c r="B14" s="2"/>
      <c r="C14" s="32"/>
      <c r="D14" s="33"/>
      <c r="E14" s="39"/>
      <c r="F14" s="40"/>
      <c r="G14" s="41"/>
      <c r="H14" s="2"/>
      <c r="I14" s="2"/>
      <c r="J14" s="32"/>
      <c r="K14" s="33"/>
      <c r="L14" s="57"/>
      <c r="M14" s="58"/>
      <c r="N14" s="59"/>
      <c r="O14" s="2"/>
      <c r="P14" s="1"/>
    </row>
    <row r="15" spans="1:16" x14ac:dyDescent="0.3">
      <c r="A15" s="1"/>
      <c r="B15" s="2"/>
      <c r="C15" s="32"/>
      <c r="D15" s="33"/>
      <c r="E15" s="39"/>
      <c r="F15" s="40"/>
      <c r="G15" s="41"/>
      <c r="H15" s="2"/>
      <c r="I15" s="2"/>
      <c r="J15" s="32"/>
      <c r="K15" s="33"/>
      <c r="L15" s="57"/>
      <c r="M15" s="58"/>
      <c r="N15" s="59"/>
      <c r="O15" s="2"/>
      <c r="P15" s="1"/>
    </row>
    <row r="16" spans="1:16" x14ac:dyDescent="0.3">
      <c r="A16" s="1"/>
      <c r="B16" s="2"/>
      <c r="C16" s="32"/>
      <c r="D16" s="33"/>
      <c r="E16" s="39"/>
      <c r="F16" s="40"/>
      <c r="G16" s="41"/>
      <c r="H16" s="2"/>
      <c r="I16" s="2"/>
      <c r="J16" s="32"/>
      <c r="K16" s="33"/>
      <c r="L16" s="57"/>
      <c r="M16" s="58"/>
      <c r="N16" s="59"/>
      <c r="O16" s="2"/>
      <c r="P16" s="1"/>
    </row>
    <row r="17" spans="1:16" x14ac:dyDescent="0.3">
      <c r="A17" s="1"/>
      <c r="B17" s="2"/>
      <c r="C17" s="32"/>
      <c r="D17" s="33"/>
      <c r="E17" s="39"/>
      <c r="F17" s="40"/>
      <c r="G17" s="41"/>
      <c r="H17" s="2"/>
      <c r="I17" s="2"/>
      <c r="J17" s="32"/>
      <c r="K17" s="33"/>
      <c r="L17" s="57"/>
      <c r="M17" s="58"/>
      <c r="N17" s="59"/>
      <c r="O17" s="2"/>
      <c r="P17" s="1"/>
    </row>
    <row r="18" spans="1:16" x14ac:dyDescent="0.3">
      <c r="A18" s="1"/>
      <c r="B18" s="2"/>
      <c r="C18" s="32"/>
      <c r="D18" s="33"/>
      <c r="E18" s="39"/>
      <c r="F18" s="40"/>
      <c r="G18" s="41"/>
      <c r="H18" s="2"/>
      <c r="I18" s="2"/>
      <c r="J18" s="32"/>
      <c r="K18" s="33"/>
      <c r="L18" s="57"/>
      <c r="M18" s="58"/>
      <c r="N18" s="59"/>
      <c r="O18" s="2"/>
      <c r="P18" s="1"/>
    </row>
    <row r="19" spans="1:16" x14ac:dyDescent="0.3">
      <c r="A19" s="1"/>
      <c r="B19" s="2"/>
      <c r="C19" s="34"/>
      <c r="D19" s="35"/>
      <c r="E19" s="42"/>
      <c r="F19" s="43"/>
      <c r="G19" s="44"/>
      <c r="H19" s="2"/>
      <c r="I19" s="2"/>
      <c r="J19" s="32"/>
      <c r="K19" s="33"/>
      <c r="L19" s="57"/>
      <c r="M19" s="58"/>
      <c r="N19" s="59"/>
      <c r="O19" s="2"/>
      <c r="P19" s="1"/>
    </row>
    <row r="20" spans="1:16" x14ac:dyDescent="0.3">
      <c r="A20" s="1"/>
      <c r="B20" s="2"/>
      <c r="C20" s="60" t="s">
        <v>9</v>
      </c>
      <c r="D20" s="61"/>
      <c r="E20" s="62">
        <v>45814</v>
      </c>
      <c r="F20" s="63"/>
      <c r="G20" s="64"/>
      <c r="H20" s="2"/>
      <c r="I20" s="2"/>
      <c r="J20" s="32"/>
      <c r="K20" s="33"/>
      <c r="L20" s="57"/>
      <c r="M20" s="58"/>
      <c r="N20" s="59"/>
      <c r="O20" s="2"/>
      <c r="P20" s="1"/>
    </row>
    <row r="21" spans="1:16" x14ac:dyDescent="0.3">
      <c r="A21" s="1"/>
      <c r="B21" s="2"/>
      <c r="C21" s="60" t="s">
        <v>34</v>
      </c>
      <c r="D21" s="61"/>
      <c r="E21" s="62">
        <v>45818</v>
      </c>
      <c r="F21" s="63"/>
      <c r="G21" s="64"/>
      <c r="H21" s="2"/>
      <c r="I21" s="2"/>
      <c r="J21" s="34"/>
      <c r="K21" s="35"/>
      <c r="L21" s="57"/>
      <c r="M21" s="58"/>
      <c r="N21" s="59"/>
      <c r="O21" s="2"/>
      <c r="P21" s="1"/>
    </row>
    <row r="22" spans="1:16" x14ac:dyDescent="0.3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1"/>
    </row>
    <row r="23" spans="1:16" x14ac:dyDescent="0.3">
      <c r="A23" s="1"/>
      <c r="B23" s="25" t="s">
        <v>53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1"/>
    </row>
    <row r="24" spans="1:16" x14ac:dyDescent="0.3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1"/>
    </row>
    <row r="25" spans="1:16" x14ac:dyDescent="0.3">
      <c r="A25" s="1"/>
      <c r="B25" s="2"/>
      <c r="C25" s="29" t="s">
        <v>58</v>
      </c>
      <c r="D25" s="29"/>
      <c r="E25" s="29"/>
      <c r="F25" s="29"/>
      <c r="G25" s="2"/>
      <c r="H25" s="2"/>
      <c r="I25" s="2"/>
      <c r="J25" s="22" t="s">
        <v>43</v>
      </c>
      <c r="K25" s="22"/>
      <c r="L25" s="22"/>
      <c r="M25" s="22" t="s">
        <v>62</v>
      </c>
      <c r="N25" s="22" t="s">
        <v>64</v>
      </c>
      <c r="O25" s="2"/>
      <c r="P25" s="1"/>
    </row>
    <row r="26" spans="1:16" x14ac:dyDescent="0.3">
      <c r="A26" s="1"/>
      <c r="B26" s="2"/>
      <c r="C26" s="28" t="s">
        <v>54</v>
      </c>
      <c r="D26" s="28"/>
      <c r="E26" s="28"/>
      <c r="F26" s="19"/>
      <c r="G26" s="2"/>
      <c r="H26" s="2"/>
      <c r="I26" s="2"/>
      <c r="J26" s="28" t="s">
        <v>63</v>
      </c>
      <c r="K26" s="28"/>
      <c r="L26" s="28"/>
      <c r="M26" s="20">
        <f>SUM('Product Backlog'!I7:I63)</f>
        <v>7</v>
      </c>
      <c r="N26" s="20">
        <f>SUMIF('Product Backlog'!G9:G65,"hecho",'Product Backlog'!I9:I65)</f>
        <v>7</v>
      </c>
      <c r="O26" s="2"/>
      <c r="P26" s="1"/>
    </row>
    <row r="27" spans="1:16" x14ac:dyDescent="0.3">
      <c r="A27" s="1"/>
      <c r="B27" s="2"/>
      <c r="C27" s="27" t="s">
        <v>55</v>
      </c>
      <c r="D27" s="27"/>
      <c r="E27" s="27"/>
      <c r="F27" s="21"/>
      <c r="G27" s="2"/>
      <c r="H27" s="2"/>
      <c r="I27" s="2"/>
      <c r="J27" s="27" t="s">
        <v>61</v>
      </c>
      <c r="K27" s="27"/>
      <c r="L27" s="27"/>
      <c r="M27" s="23">
        <f>SUM('Product Backlog'!H7:H63)</f>
        <v>55.3</v>
      </c>
      <c r="N27" s="23">
        <f>SUMIF('Product Backlog'!G9:G65,"Hecho",'Product Backlog'!H9:H65)</f>
        <v>55.3</v>
      </c>
      <c r="O27" s="2"/>
      <c r="P27" s="1"/>
    </row>
    <row r="28" spans="1:16" x14ac:dyDescent="0.3">
      <c r="A28" s="1"/>
      <c r="B28" s="2"/>
      <c r="C28" s="28" t="s">
        <v>56</v>
      </c>
      <c r="D28" s="28"/>
      <c r="E28" s="28"/>
      <c r="F28" s="19"/>
      <c r="H28" s="2"/>
      <c r="I28" s="2"/>
      <c r="J28" s="28" t="s">
        <v>55</v>
      </c>
      <c r="K28" s="28"/>
      <c r="L28" s="28"/>
      <c r="M28" s="20">
        <f t="array" ref="M28">SUM(IFERROR(1/COUNTIF('Product Backlog'!L10:L66,'Product Backlog'!L10:L66),0))</f>
        <v>0</v>
      </c>
      <c r="N28" s="20"/>
      <c r="O28" s="2"/>
      <c r="P28" s="1"/>
    </row>
    <row r="29" spans="1:16" x14ac:dyDescent="0.3">
      <c r="A29" s="1"/>
      <c r="B29" s="2"/>
      <c r="C29" s="27" t="s">
        <v>57</v>
      </c>
      <c r="D29" s="27"/>
      <c r="E29" s="27"/>
      <c r="F29" s="21"/>
      <c r="G29" s="2"/>
      <c r="H29" s="2"/>
      <c r="I29" s="2"/>
      <c r="J29" s="27" t="s">
        <v>65</v>
      </c>
      <c r="K29" s="27"/>
      <c r="L29" s="27"/>
      <c r="M29" s="23"/>
      <c r="N29" s="23"/>
      <c r="O29" s="2"/>
      <c r="P29" s="1"/>
    </row>
    <row r="30" spans="1:16" x14ac:dyDescent="0.3">
      <c r="A30" s="1"/>
      <c r="B30" s="2"/>
      <c r="C30" s="2"/>
      <c r="D30" s="2"/>
      <c r="E30" s="2"/>
      <c r="F30" s="2"/>
      <c r="G30" s="2"/>
      <c r="H30" s="2"/>
      <c r="I30" s="2"/>
      <c r="J30" s="26"/>
      <c r="K30" s="26"/>
      <c r="L30" s="26"/>
      <c r="M30" s="2"/>
      <c r="N30" s="2"/>
      <c r="O30" s="2"/>
      <c r="P30" s="1"/>
    </row>
    <row r="31" spans="1:16" x14ac:dyDescent="0.3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N31" s="2"/>
      <c r="O31" s="2"/>
      <c r="P31" s="1"/>
    </row>
    <row r="32" spans="1:16" x14ac:dyDescent="0.3">
      <c r="A32" s="1"/>
      <c r="B32" s="2"/>
      <c r="C32" s="2"/>
      <c r="D32" s="2"/>
      <c r="E32" s="2"/>
      <c r="F32" s="2"/>
      <c r="G32" s="2"/>
      <c r="H32" s="2"/>
      <c r="I32" s="2"/>
      <c r="J32" s="26"/>
      <c r="K32" s="26"/>
      <c r="L32" s="26"/>
      <c r="M32" s="2"/>
      <c r="N32" s="2"/>
      <c r="O32" s="2"/>
      <c r="P32" s="1"/>
    </row>
    <row r="33" spans="1:16" x14ac:dyDescent="0.3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1"/>
    </row>
    <row r="34" spans="1:16" x14ac:dyDescent="0.3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1"/>
    </row>
    <row r="35" spans="1:16" x14ac:dyDescent="0.3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1"/>
    </row>
    <row r="36" spans="1:16" x14ac:dyDescent="0.3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1"/>
    </row>
    <row r="37" spans="1:16" x14ac:dyDescent="0.3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1"/>
    </row>
    <row r="38" spans="1:16" x14ac:dyDescent="0.3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1"/>
    </row>
    <row r="39" spans="1:16" x14ac:dyDescent="0.3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1"/>
    </row>
    <row r="40" spans="1:16" x14ac:dyDescent="0.3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1"/>
    </row>
    <row r="41" spans="1:16" x14ac:dyDescent="0.3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1"/>
    </row>
    <row r="42" spans="1:16" x14ac:dyDescent="0.3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1"/>
    </row>
    <row r="43" spans="1:16" x14ac:dyDescent="0.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1"/>
    </row>
    <row r="44" spans="1:16" x14ac:dyDescent="0.3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1"/>
    </row>
    <row r="45" spans="1:16" x14ac:dyDescent="0.3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1"/>
    </row>
    <row r="46" spans="1:16" x14ac:dyDescent="0.3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1"/>
    </row>
    <row r="47" spans="1:16" x14ac:dyDescent="0.3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1"/>
    </row>
    <row r="48" spans="1:16" x14ac:dyDescent="0.3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1"/>
    </row>
    <row r="49" spans="1:16" x14ac:dyDescent="0.3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1"/>
    </row>
    <row r="50" spans="1:16" x14ac:dyDescent="0.3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1"/>
    </row>
    <row r="51" spans="1:16" x14ac:dyDescent="0.3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1"/>
    </row>
    <row r="52" spans="1:16" x14ac:dyDescent="0.3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1"/>
    </row>
    <row r="53" spans="1:16" x14ac:dyDescent="0.3">
      <c r="B53" s="2"/>
    </row>
  </sheetData>
  <mergeCells count="45">
    <mergeCell ref="C21:D21"/>
    <mergeCell ref="E20:G20"/>
    <mergeCell ref="E21:G21"/>
    <mergeCell ref="L15:N15"/>
    <mergeCell ref="L16:N16"/>
    <mergeCell ref="L17:N17"/>
    <mergeCell ref="E12:G12"/>
    <mergeCell ref="C20:D20"/>
    <mergeCell ref="L10:N10"/>
    <mergeCell ref="L11:N11"/>
    <mergeCell ref="L12:N12"/>
    <mergeCell ref="L13:N13"/>
    <mergeCell ref="L14:N14"/>
    <mergeCell ref="C1:O5"/>
    <mergeCell ref="C9:D9"/>
    <mergeCell ref="C10:D10"/>
    <mergeCell ref="C11:D11"/>
    <mergeCell ref="C12:D12"/>
    <mergeCell ref="E9:G9"/>
    <mergeCell ref="E10:G10"/>
    <mergeCell ref="J9:K9"/>
    <mergeCell ref="J10:K10"/>
    <mergeCell ref="J11:K11"/>
    <mergeCell ref="J12:K21"/>
    <mergeCell ref="E11:G11"/>
    <mergeCell ref="L18:N18"/>
    <mergeCell ref="L19:N19"/>
    <mergeCell ref="L20:N20"/>
    <mergeCell ref="L21:N21"/>
    <mergeCell ref="B7:O7"/>
    <mergeCell ref="B23:O23"/>
    <mergeCell ref="J32:L32"/>
    <mergeCell ref="J30:L30"/>
    <mergeCell ref="J27:L27"/>
    <mergeCell ref="J28:L28"/>
    <mergeCell ref="J29:L29"/>
    <mergeCell ref="J26:L26"/>
    <mergeCell ref="C26:E26"/>
    <mergeCell ref="C25:F25"/>
    <mergeCell ref="C29:E29"/>
    <mergeCell ref="C28:E28"/>
    <mergeCell ref="C27:E27"/>
    <mergeCell ref="C13:D19"/>
    <mergeCell ref="E13:G19"/>
    <mergeCell ref="L9:N9"/>
  </mergeCells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6"/>
  <dimension ref="A1:Z65"/>
  <sheetViews>
    <sheetView topLeftCell="A4" zoomScale="115" zoomScaleNormal="115" workbookViewId="0">
      <selection activeCell="H21" sqref="H21"/>
    </sheetView>
  </sheetViews>
  <sheetFormatPr baseColWidth="10" defaultColWidth="0" defaultRowHeight="14.4" x14ac:dyDescent="0.3"/>
  <cols>
    <col min="1" max="1" width="11.44140625" customWidth="1"/>
    <col min="2" max="2" width="3" bestFit="1" customWidth="1"/>
    <col min="3" max="7" width="11.44140625" customWidth="1"/>
    <col min="8" max="8" width="17.44140625" customWidth="1"/>
    <col min="9" max="9" width="12.88671875" customWidth="1"/>
    <col min="10" max="10" width="13.6640625" customWidth="1"/>
    <col min="11" max="11" width="17.5546875" customWidth="1"/>
    <col min="12" max="12" width="13.6640625" customWidth="1"/>
    <col min="13" max="13" width="11.44140625" customWidth="1"/>
    <col min="14" max="18" width="0" hidden="1" customWidth="1"/>
    <col min="27" max="16384" width="11.44140625" hidden="1"/>
  </cols>
  <sheetData>
    <row r="1" spans="1:18" x14ac:dyDescent="0.3">
      <c r="A1" s="1"/>
      <c r="B1" s="46"/>
      <c r="C1" s="47"/>
      <c r="D1" s="47"/>
      <c r="E1" s="47"/>
      <c r="F1" s="47"/>
      <c r="G1" s="47"/>
      <c r="H1" s="47"/>
      <c r="I1" s="47"/>
      <c r="J1" s="47"/>
      <c r="K1" s="47"/>
      <c r="L1" s="48"/>
      <c r="M1" s="1"/>
    </row>
    <row r="2" spans="1:18" x14ac:dyDescent="0.3">
      <c r="A2" s="1"/>
      <c r="B2" s="49"/>
      <c r="C2" s="80"/>
      <c r="D2" s="80"/>
      <c r="E2" s="80"/>
      <c r="F2" s="80"/>
      <c r="G2" s="80"/>
      <c r="H2" s="80"/>
      <c r="I2" s="80"/>
      <c r="J2" s="80"/>
      <c r="K2" s="80"/>
      <c r="L2" s="51"/>
      <c r="M2" s="1"/>
    </row>
    <row r="3" spans="1:18" x14ac:dyDescent="0.3">
      <c r="A3" s="1"/>
      <c r="B3" s="49"/>
      <c r="C3" s="80"/>
      <c r="D3" s="80"/>
      <c r="E3" s="80"/>
      <c r="F3" s="80"/>
      <c r="G3" s="80"/>
      <c r="H3" s="80"/>
      <c r="I3" s="80"/>
      <c r="J3" s="80"/>
      <c r="K3" s="80"/>
      <c r="L3" s="51"/>
      <c r="M3" s="1"/>
    </row>
    <row r="4" spans="1:18" x14ac:dyDescent="0.3">
      <c r="A4" s="1"/>
      <c r="B4" s="49"/>
      <c r="C4" s="80"/>
      <c r="D4" s="80"/>
      <c r="E4" s="80"/>
      <c r="F4" s="80"/>
      <c r="G4" s="80"/>
      <c r="H4" s="80"/>
      <c r="I4" s="80"/>
      <c r="J4" s="80"/>
      <c r="K4" s="80"/>
      <c r="L4" s="51"/>
      <c r="M4" s="1"/>
    </row>
    <row r="5" spans="1:18" ht="15" thickBot="1" x14ac:dyDescent="0.35">
      <c r="A5" s="1"/>
      <c r="B5" s="52"/>
      <c r="C5" s="53"/>
      <c r="D5" s="53"/>
      <c r="E5" s="53"/>
      <c r="F5" s="53"/>
      <c r="G5" s="53"/>
      <c r="H5" s="53"/>
      <c r="I5" s="53"/>
      <c r="J5" s="53"/>
      <c r="K5" s="53"/>
      <c r="L5" s="54"/>
      <c r="M5" s="1"/>
    </row>
    <row r="6" spans="1:18" x14ac:dyDescent="0.3">
      <c r="A6" s="1"/>
      <c r="B6" s="3"/>
      <c r="C6" s="3"/>
      <c r="D6" s="3"/>
      <c r="E6" s="3"/>
      <c r="F6" s="3"/>
      <c r="G6" s="3"/>
      <c r="H6" s="3"/>
      <c r="I6" s="3"/>
      <c r="J6" s="4"/>
      <c r="K6" s="4"/>
      <c r="L6" s="4"/>
      <c r="M6" s="1"/>
    </row>
    <row r="7" spans="1:18" x14ac:dyDescent="0.3">
      <c r="A7" s="1"/>
      <c r="B7" s="7"/>
      <c r="C7" s="7"/>
      <c r="D7" s="7"/>
      <c r="E7" s="7"/>
      <c r="F7" s="7"/>
      <c r="G7" s="7"/>
      <c r="H7" s="77" t="s">
        <v>24</v>
      </c>
      <c r="I7" s="79"/>
      <c r="J7" s="8"/>
      <c r="K7" s="8"/>
      <c r="L7" s="9"/>
      <c r="M7" s="1"/>
    </row>
    <row r="8" spans="1:18" x14ac:dyDescent="0.3">
      <c r="A8" s="1"/>
      <c r="B8" s="5" t="s">
        <v>10</v>
      </c>
      <c r="C8" s="77" t="s">
        <v>36</v>
      </c>
      <c r="D8" s="78"/>
      <c r="E8" s="78"/>
      <c r="F8" s="79"/>
      <c r="G8" s="5" t="s">
        <v>11</v>
      </c>
      <c r="H8" s="5" t="s">
        <v>27</v>
      </c>
      <c r="I8" s="5" t="s">
        <v>25</v>
      </c>
      <c r="J8" s="5" t="s">
        <v>12</v>
      </c>
      <c r="K8" s="5" t="s">
        <v>35</v>
      </c>
      <c r="L8" s="5" t="s">
        <v>26</v>
      </c>
      <c r="M8" s="1"/>
      <c r="P8" t="s">
        <v>13</v>
      </c>
      <c r="Q8" t="s">
        <v>17</v>
      </c>
      <c r="R8" t="s">
        <v>21</v>
      </c>
    </row>
    <row r="9" spans="1:18" ht="14.4" customHeight="1" x14ac:dyDescent="0.3">
      <c r="A9" s="1"/>
      <c r="B9" s="10">
        <v>1</v>
      </c>
      <c r="C9" s="65" t="s">
        <v>73</v>
      </c>
      <c r="D9" s="66"/>
      <c r="E9" s="66"/>
      <c r="F9" s="67"/>
      <c r="G9" s="10" t="s">
        <v>20</v>
      </c>
      <c r="H9" s="75">
        <v>12</v>
      </c>
      <c r="I9" s="75">
        <v>2</v>
      </c>
      <c r="J9" s="11">
        <v>5</v>
      </c>
      <c r="K9" s="11" t="s">
        <v>84</v>
      </c>
      <c r="L9" s="11"/>
      <c r="M9" s="1"/>
      <c r="P9" t="s">
        <v>14</v>
      </c>
      <c r="Q9" t="s">
        <v>18</v>
      </c>
      <c r="R9" t="s">
        <v>22</v>
      </c>
    </row>
    <row r="10" spans="1:18" ht="14.4" customHeight="1" x14ac:dyDescent="0.3">
      <c r="A10" s="1"/>
      <c r="B10" s="10">
        <f>B9+1</f>
        <v>2</v>
      </c>
      <c r="C10" s="65" t="s">
        <v>74</v>
      </c>
      <c r="D10" s="66"/>
      <c r="E10" s="66"/>
      <c r="F10" s="67"/>
      <c r="G10" s="10" t="s">
        <v>20</v>
      </c>
      <c r="H10" s="76">
        <v>11</v>
      </c>
      <c r="I10" s="76">
        <v>1</v>
      </c>
      <c r="J10" s="11">
        <v>1</v>
      </c>
      <c r="K10" s="11" t="s">
        <v>84</v>
      </c>
      <c r="L10" s="11"/>
      <c r="M10" s="1"/>
      <c r="P10" t="s">
        <v>15</v>
      </c>
      <c r="Q10" t="s">
        <v>19</v>
      </c>
      <c r="R10" t="s">
        <v>23</v>
      </c>
    </row>
    <row r="11" spans="1:18" ht="14.4" customHeight="1" x14ac:dyDescent="0.3">
      <c r="A11" s="1"/>
      <c r="B11" s="10">
        <f>B10+1</f>
        <v>3</v>
      </c>
      <c r="C11" s="65" t="s">
        <v>75</v>
      </c>
      <c r="D11" s="66"/>
      <c r="E11" s="66"/>
      <c r="F11" s="67"/>
      <c r="G11" s="10" t="s">
        <v>20</v>
      </c>
      <c r="H11" s="76">
        <v>4</v>
      </c>
      <c r="I11" s="76">
        <v>0.4</v>
      </c>
      <c r="J11" s="11">
        <v>25</v>
      </c>
      <c r="K11" s="11" t="s">
        <v>84</v>
      </c>
      <c r="L11" s="11"/>
      <c r="M11" s="1"/>
      <c r="P11" t="s">
        <v>16</v>
      </c>
      <c r="Q11" t="s">
        <v>20</v>
      </c>
    </row>
    <row r="12" spans="1:18" ht="15" customHeight="1" x14ac:dyDescent="0.3">
      <c r="A12" s="1"/>
      <c r="B12" s="10">
        <f t="shared" ref="B12:B65" si="0">B11+1</f>
        <v>4</v>
      </c>
      <c r="C12" s="65" t="s">
        <v>76</v>
      </c>
      <c r="D12" s="66"/>
      <c r="E12" s="66"/>
      <c r="F12" s="67"/>
      <c r="G12" s="10" t="s">
        <v>20</v>
      </c>
      <c r="H12" s="76">
        <v>3</v>
      </c>
      <c r="I12" s="76">
        <v>0.3</v>
      </c>
      <c r="J12" s="11">
        <v>20</v>
      </c>
      <c r="K12" s="11" t="s">
        <v>84</v>
      </c>
      <c r="L12" s="11"/>
      <c r="M12" s="1"/>
    </row>
    <row r="13" spans="1:18" ht="14.4" customHeight="1" x14ac:dyDescent="0.3">
      <c r="A13" s="1"/>
      <c r="B13" s="10">
        <f t="shared" si="0"/>
        <v>5</v>
      </c>
      <c r="C13" s="65" t="s">
        <v>77</v>
      </c>
      <c r="D13" s="66"/>
      <c r="E13" s="66"/>
      <c r="F13" s="67"/>
      <c r="G13" s="10" t="s">
        <v>20</v>
      </c>
      <c r="H13" s="76">
        <v>3</v>
      </c>
      <c r="I13" s="76">
        <v>0.3</v>
      </c>
      <c r="J13" s="11">
        <v>10</v>
      </c>
      <c r="K13" s="11" t="s">
        <v>84</v>
      </c>
      <c r="L13" s="11"/>
      <c r="M13" s="1"/>
    </row>
    <row r="14" spans="1:18" ht="14.4" customHeight="1" x14ac:dyDescent="0.3">
      <c r="A14" s="1"/>
      <c r="B14" s="10">
        <f t="shared" si="0"/>
        <v>6</v>
      </c>
      <c r="C14" s="65" t="s">
        <v>78</v>
      </c>
      <c r="D14" s="66"/>
      <c r="E14" s="66"/>
      <c r="F14" s="67"/>
      <c r="G14" s="10" t="s">
        <v>20</v>
      </c>
      <c r="H14" s="76">
        <v>3</v>
      </c>
      <c r="I14" s="76">
        <v>0.3</v>
      </c>
      <c r="J14" s="11">
        <v>9</v>
      </c>
      <c r="K14" s="11" t="s">
        <v>84</v>
      </c>
      <c r="L14" s="11"/>
      <c r="M14" s="1"/>
      <c r="P14">
        <v>0</v>
      </c>
      <c r="Q14" t="s">
        <v>28</v>
      </c>
    </row>
    <row r="15" spans="1:18" ht="14.4" customHeight="1" x14ac:dyDescent="0.3">
      <c r="A15" s="1"/>
      <c r="B15" s="10">
        <f t="shared" si="0"/>
        <v>7</v>
      </c>
      <c r="C15" s="65" t="s">
        <v>79</v>
      </c>
      <c r="D15" s="66"/>
      <c r="E15" s="66"/>
      <c r="F15" s="67"/>
      <c r="G15" s="10" t="s">
        <v>20</v>
      </c>
      <c r="H15" s="76">
        <v>2</v>
      </c>
      <c r="I15" s="76">
        <v>0.2</v>
      </c>
      <c r="J15" s="11">
        <v>3</v>
      </c>
      <c r="K15" s="11" t="s">
        <v>84</v>
      </c>
      <c r="L15" s="11"/>
      <c r="M15" s="1"/>
      <c r="P15">
        <v>1</v>
      </c>
    </row>
    <row r="16" spans="1:18" ht="14.4" customHeight="1" x14ac:dyDescent="0.3">
      <c r="A16" s="1"/>
      <c r="B16" s="10">
        <f t="shared" si="0"/>
        <v>8</v>
      </c>
      <c r="C16" s="65" t="s">
        <v>80</v>
      </c>
      <c r="D16" s="66"/>
      <c r="E16" s="66"/>
      <c r="F16" s="67"/>
      <c r="G16" s="10" t="s">
        <v>20</v>
      </c>
      <c r="H16" s="76">
        <v>2</v>
      </c>
      <c r="I16" s="76">
        <v>0.2</v>
      </c>
      <c r="J16" s="11">
        <v>2</v>
      </c>
      <c r="K16" s="11" t="s">
        <v>84</v>
      </c>
      <c r="L16" s="11"/>
      <c r="M16" s="1"/>
      <c r="P16">
        <v>2</v>
      </c>
    </row>
    <row r="17" spans="1:17" ht="14.4" customHeight="1" x14ac:dyDescent="0.3">
      <c r="A17" s="1"/>
      <c r="B17" s="10">
        <f t="shared" si="0"/>
        <v>9</v>
      </c>
      <c r="C17" s="65" t="s">
        <v>83</v>
      </c>
      <c r="D17" s="66"/>
      <c r="E17" s="66"/>
      <c r="F17" s="67"/>
      <c r="G17" s="10" t="s">
        <v>20</v>
      </c>
      <c r="H17" s="76">
        <v>1</v>
      </c>
      <c r="I17" s="76">
        <v>1</v>
      </c>
      <c r="J17" s="11">
        <v>15</v>
      </c>
      <c r="K17" s="11" t="s">
        <v>84</v>
      </c>
      <c r="L17" s="11"/>
      <c r="M17" s="1"/>
      <c r="P17">
        <v>3</v>
      </c>
    </row>
    <row r="18" spans="1:17" ht="14.4" customHeight="1" x14ac:dyDescent="0.3">
      <c r="A18" s="1"/>
      <c r="B18" s="10">
        <f t="shared" si="0"/>
        <v>10</v>
      </c>
      <c r="C18" s="65" t="s">
        <v>81</v>
      </c>
      <c r="D18" s="66"/>
      <c r="E18" s="66"/>
      <c r="F18" s="67"/>
      <c r="G18" s="10" t="s">
        <v>20</v>
      </c>
      <c r="H18" s="76">
        <v>3</v>
      </c>
      <c r="I18" s="76"/>
      <c r="J18" s="11">
        <v>4</v>
      </c>
      <c r="K18" s="11" t="s">
        <v>84</v>
      </c>
      <c r="L18" s="11"/>
      <c r="M18" s="1"/>
      <c r="P18">
        <v>5</v>
      </c>
    </row>
    <row r="19" spans="1:17" ht="14.4" customHeight="1" x14ac:dyDescent="0.3">
      <c r="A19" s="1"/>
      <c r="B19" s="10">
        <f t="shared" si="0"/>
        <v>11</v>
      </c>
      <c r="C19" s="65" t="s">
        <v>82</v>
      </c>
      <c r="D19" s="66"/>
      <c r="E19" s="66"/>
      <c r="F19" s="67"/>
      <c r="G19" s="10" t="s">
        <v>20</v>
      </c>
      <c r="H19" s="76">
        <v>11.3</v>
      </c>
      <c r="I19" s="76">
        <v>1.3</v>
      </c>
      <c r="J19" s="11">
        <v>6</v>
      </c>
      <c r="K19" s="11" t="s">
        <v>84</v>
      </c>
      <c r="L19" s="11"/>
      <c r="M19" s="1"/>
      <c r="P19">
        <v>8</v>
      </c>
    </row>
    <row r="20" spans="1:17" x14ac:dyDescent="0.3">
      <c r="A20" s="1"/>
      <c r="B20" s="10">
        <f t="shared" si="0"/>
        <v>12</v>
      </c>
      <c r="C20" s="65"/>
      <c r="D20" s="66"/>
      <c r="E20" s="66"/>
      <c r="F20" s="67"/>
      <c r="G20" s="10"/>
      <c r="H20" s="10"/>
      <c r="I20" s="10"/>
      <c r="J20" s="11"/>
      <c r="K20" s="11"/>
      <c r="L20" s="11"/>
      <c r="M20" s="1"/>
      <c r="P20">
        <v>13</v>
      </c>
    </row>
    <row r="21" spans="1:17" x14ac:dyDescent="0.3">
      <c r="A21" s="1"/>
      <c r="B21" s="10">
        <f t="shared" si="0"/>
        <v>13</v>
      </c>
      <c r="C21" s="65"/>
      <c r="D21" s="66"/>
      <c r="E21" s="66"/>
      <c r="F21" s="67"/>
      <c r="G21" s="10"/>
      <c r="H21" s="10"/>
      <c r="I21" s="10"/>
      <c r="J21" s="11"/>
      <c r="K21" s="11"/>
      <c r="L21" s="11"/>
      <c r="M21" s="1"/>
      <c r="P21" s="6" t="s">
        <v>29</v>
      </c>
      <c r="Q21" t="s">
        <v>30</v>
      </c>
    </row>
    <row r="22" spans="1:17" x14ac:dyDescent="0.3">
      <c r="A22" s="1"/>
      <c r="B22" s="10">
        <f t="shared" si="0"/>
        <v>14</v>
      </c>
      <c r="C22" s="65"/>
      <c r="D22" s="66"/>
      <c r="E22" s="66"/>
      <c r="F22" s="67"/>
      <c r="G22" s="10"/>
      <c r="H22" s="10"/>
      <c r="I22" s="10"/>
      <c r="J22" s="11"/>
      <c r="K22" s="11"/>
      <c r="L22" s="11"/>
      <c r="M22" s="1"/>
      <c r="P22" s="6" t="s">
        <v>32</v>
      </c>
      <c r="Q22" t="s">
        <v>31</v>
      </c>
    </row>
    <row r="23" spans="1:17" x14ac:dyDescent="0.3">
      <c r="A23" s="1"/>
      <c r="B23" s="10">
        <f t="shared" si="0"/>
        <v>15</v>
      </c>
      <c r="C23" s="65"/>
      <c r="D23" s="66"/>
      <c r="E23" s="66"/>
      <c r="F23" s="67"/>
      <c r="G23" s="10"/>
      <c r="H23" s="10"/>
      <c r="I23" s="10"/>
      <c r="J23" s="11"/>
      <c r="K23" s="11"/>
      <c r="L23" s="11"/>
      <c r="M23" s="1"/>
    </row>
    <row r="24" spans="1:17" x14ac:dyDescent="0.3">
      <c r="A24" s="1"/>
      <c r="B24" s="10">
        <f t="shared" si="0"/>
        <v>16</v>
      </c>
      <c r="C24" s="65"/>
      <c r="D24" s="66"/>
      <c r="E24" s="66"/>
      <c r="F24" s="67"/>
      <c r="G24" s="10"/>
      <c r="H24" s="10"/>
      <c r="I24" s="10"/>
      <c r="J24" s="11"/>
      <c r="K24" s="11"/>
      <c r="L24" s="11"/>
      <c r="M24" s="1"/>
    </row>
    <row r="25" spans="1:17" x14ac:dyDescent="0.3">
      <c r="A25" s="1"/>
      <c r="B25" s="10">
        <f t="shared" si="0"/>
        <v>17</v>
      </c>
      <c r="C25" s="65"/>
      <c r="D25" s="66"/>
      <c r="E25" s="66"/>
      <c r="F25" s="67"/>
      <c r="G25" s="10"/>
      <c r="H25" s="10"/>
      <c r="I25" s="10"/>
      <c r="J25" s="11"/>
      <c r="K25" s="11"/>
      <c r="L25" s="11"/>
      <c r="M25" s="1"/>
      <c r="O25" t="s">
        <v>33</v>
      </c>
    </row>
    <row r="26" spans="1:17" x14ac:dyDescent="0.3">
      <c r="A26" s="1"/>
      <c r="B26" s="10">
        <f t="shared" si="0"/>
        <v>18</v>
      </c>
      <c r="C26" s="65"/>
      <c r="D26" s="66"/>
      <c r="E26" s="66"/>
      <c r="F26" s="67"/>
      <c r="G26" s="10"/>
      <c r="H26" s="10"/>
      <c r="I26" s="10"/>
      <c r="J26" s="11"/>
      <c r="K26" s="11"/>
      <c r="L26" s="11"/>
      <c r="M26" s="1"/>
      <c r="O26">
        <v>4</v>
      </c>
    </row>
    <row r="27" spans="1:17" x14ac:dyDescent="0.3">
      <c r="A27" s="1"/>
      <c r="B27" s="10">
        <f t="shared" si="0"/>
        <v>19</v>
      </c>
      <c r="C27" s="65"/>
      <c r="D27" s="66"/>
      <c r="E27" s="66"/>
      <c r="F27" s="67"/>
      <c r="G27" s="10"/>
      <c r="H27" s="10"/>
      <c r="I27" s="10"/>
      <c r="J27" s="11"/>
      <c r="K27" s="11"/>
      <c r="L27" s="11"/>
      <c r="M27" s="1"/>
      <c r="O27">
        <v>3</v>
      </c>
    </row>
    <row r="28" spans="1:17" x14ac:dyDescent="0.3">
      <c r="A28" s="1"/>
      <c r="B28" s="10">
        <f t="shared" si="0"/>
        <v>20</v>
      </c>
      <c r="C28" s="65"/>
      <c r="D28" s="66"/>
      <c r="E28" s="66"/>
      <c r="F28" s="67"/>
      <c r="G28" s="10"/>
      <c r="H28" s="10"/>
      <c r="I28" s="10"/>
      <c r="J28" s="11"/>
      <c r="K28" s="11"/>
      <c r="L28" s="11"/>
      <c r="M28" s="1"/>
    </row>
    <row r="29" spans="1:17" x14ac:dyDescent="0.3">
      <c r="A29" s="1"/>
      <c r="B29" s="10">
        <f t="shared" si="0"/>
        <v>21</v>
      </c>
      <c r="C29" s="65"/>
      <c r="D29" s="66"/>
      <c r="E29" s="66"/>
      <c r="F29" s="67"/>
      <c r="G29" s="10"/>
      <c r="H29" s="10"/>
      <c r="I29" s="10"/>
      <c r="J29" s="11"/>
      <c r="K29" s="11"/>
      <c r="L29" s="11"/>
      <c r="M29" s="1"/>
    </row>
    <row r="30" spans="1:17" x14ac:dyDescent="0.3">
      <c r="A30" s="1"/>
      <c r="B30" s="10">
        <f t="shared" si="0"/>
        <v>22</v>
      </c>
      <c r="C30" s="65"/>
      <c r="D30" s="66"/>
      <c r="E30" s="66"/>
      <c r="F30" s="67"/>
      <c r="G30" s="10"/>
      <c r="H30" s="10"/>
      <c r="I30" s="10"/>
      <c r="J30" s="11"/>
      <c r="K30" s="11"/>
      <c r="L30" s="11"/>
      <c r="M30" s="1"/>
    </row>
    <row r="31" spans="1:17" x14ac:dyDescent="0.3">
      <c r="A31" s="1"/>
      <c r="B31" s="10">
        <f t="shared" si="0"/>
        <v>23</v>
      </c>
      <c r="C31" s="65"/>
      <c r="D31" s="66"/>
      <c r="E31" s="66"/>
      <c r="F31" s="67"/>
      <c r="G31" s="10"/>
      <c r="H31" s="10"/>
      <c r="I31" s="10"/>
      <c r="J31" s="11"/>
      <c r="K31" s="11"/>
      <c r="L31" s="11"/>
      <c r="M31" s="1"/>
    </row>
    <row r="32" spans="1:17" x14ac:dyDescent="0.3">
      <c r="A32" s="1"/>
      <c r="B32" s="10">
        <f t="shared" si="0"/>
        <v>24</v>
      </c>
      <c r="C32" s="65"/>
      <c r="D32" s="66"/>
      <c r="E32" s="66"/>
      <c r="F32" s="67"/>
      <c r="G32" s="10"/>
      <c r="H32" s="10"/>
      <c r="I32" s="10"/>
      <c r="J32" s="11"/>
      <c r="K32" s="11"/>
      <c r="L32" s="11"/>
      <c r="M32" s="1"/>
    </row>
    <row r="33" spans="1:13" x14ac:dyDescent="0.3">
      <c r="A33" s="1"/>
      <c r="B33" s="10">
        <f t="shared" si="0"/>
        <v>25</v>
      </c>
      <c r="C33" s="65"/>
      <c r="D33" s="66"/>
      <c r="E33" s="66"/>
      <c r="F33" s="67"/>
      <c r="G33" s="10"/>
      <c r="H33" s="10"/>
      <c r="I33" s="10"/>
      <c r="J33" s="11"/>
      <c r="K33" s="11"/>
      <c r="L33" s="11"/>
      <c r="M33" s="1"/>
    </row>
    <row r="34" spans="1:13" x14ac:dyDescent="0.3">
      <c r="A34" s="1"/>
      <c r="B34" s="10">
        <f t="shared" si="0"/>
        <v>26</v>
      </c>
      <c r="C34" s="65"/>
      <c r="D34" s="66"/>
      <c r="E34" s="66"/>
      <c r="F34" s="67"/>
      <c r="G34" s="10"/>
      <c r="H34" s="10"/>
      <c r="I34" s="10"/>
      <c r="J34" s="11"/>
      <c r="K34" s="11"/>
      <c r="L34" s="11"/>
      <c r="M34" s="1"/>
    </row>
    <row r="35" spans="1:13" x14ac:dyDescent="0.3">
      <c r="A35" s="1"/>
      <c r="B35" s="10">
        <f t="shared" si="0"/>
        <v>27</v>
      </c>
      <c r="C35" s="65"/>
      <c r="D35" s="66"/>
      <c r="E35" s="66"/>
      <c r="F35" s="67"/>
      <c r="G35" s="10"/>
      <c r="H35" s="10"/>
      <c r="I35" s="10"/>
      <c r="J35" s="11"/>
      <c r="K35" s="11"/>
      <c r="L35" s="11"/>
      <c r="M35" s="1"/>
    </row>
    <row r="36" spans="1:13" x14ac:dyDescent="0.3">
      <c r="A36" s="1"/>
      <c r="B36" s="10">
        <f t="shared" si="0"/>
        <v>28</v>
      </c>
      <c r="C36" s="65"/>
      <c r="D36" s="66"/>
      <c r="E36" s="66"/>
      <c r="F36" s="67"/>
      <c r="G36" s="10"/>
      <c r="H36" s="10"/>
      <c r="I36" s="10"/>
      <c r="J36" s="11"/>
      <c r="K36" s="11"/>
      <c r="L36" s="11"/>
      <c r="M36" s="1"/>
    </row>
    <row r="37" spans="1:13" x14ac:dyDescent="0.3">
      <c r="A37" s="1"/>
      <c r="B37" s="10">
        <f t="shared" si="0"/>
        <v>29</v>
      </c>
      <c r="C37" s="65"/>
      <c r="D37" s="66"/>
      <c r="E37" s="66"/>
      <c r="F37" s="67"/>
      <c r="G37" s="10"/>
      <c r="H37" s="10"/>
      <c r="I37" s="10"/>
      <c r="J37" s="11"/>
      <c r="K37" s="11"/>
      <c r="L37" s="11"/>
      <c r="M37" s="1"/>
    </row>
    <row r="38" spans="1:13" x14ac:dyDescent="0.3">
      <c r="A38" s="1"/>
      <c r="B38" s="10">
        <f t="shared" si="0"/>
        <v>30</v>
      </c>
      <c r="C38" s="65"/>
      <c r="D38" s="66"/>
      <c r="E38" s="66"/>
      <c r="F38" s="67"/>
      <c r="G38" s="10"/>
      <c r="H38" s="10"/>
      <c r="I38" s="10"/>
      <c r="J38" s="11"/>
      <c r="K38" s="11"/>
      <c r="L38" s="11"/>
      <c r="M38" s="1"/>
    </row>
    <row r="39" spans="1:13" x14ac:dyDescent="0.3">
      <c r="A39" s="1"/>
      <c r="B39" s="10">
        <f t="shared" si="0"/>
        <v>31</v>
      </c>
      <c r="C39" s="65"/>
      <c r="D39" s="66"/>
      <c r="E39" s="66"/>
      <c r="F39" s="67"/>
      <c r="G39" s="10"/>
      <c r="H39" s="10"/>
      <c r="I39" s="10"/>
      <c r="J39" s="11"/>
      <c r="K39" s="11"/>
      <c r="L39" s="11"/>
      <c r="M39" s="1"/>
    </row>
    <row r="40" spans="1:13" x14ac:dyDescent="0.3">
      <c r="A40" s="1"/>
      <c r="B40" s="10">
        <f t="shared" si="0"/>
        <v>32</v>
      </c>
      <c r="C40" s="65"/>
      <c r="D40" s="66"/>
      <c r="E40" s="66"/>
      <c r="F40" s="67"/>
      <c r="G40" s="10"/>
      <c r="H40" s="10"/>
      <c r="I40" s="10"/>
      <c r="J40" s="11"/>
      <c r="K40" s="11"/>
      <c r="L40" s="11"/>
      <c r="M40" s="1"/>
    </row>
    <row r="41" spans="1:13" x14ac:dyDescent="0.3">
      <c r="A41" s="1"/>
      <c r="B41" s="10">
        <f t="shared" si="0"/>
        <v>33</v>
      </c>
      <c r="C41" s="65"/>
      <c r="D41" s="66"/>
      <c r="E41" s="66"/>
      <c r="F41" s="67"/>
      <c r="G41" s="10"/>
      <c r="H41" s="10"/>
      <c r="I41" s="10"/>
      <c r="J41" s="11"/>
      <c r="K41" s="11"/>
      <c r="L41" s="11"/>
      <c r="M41" s="1"/>
    </row>
    <row r="42" spans="1:13" x14ac:dyDescent="0.3">
      <c r="A42" s="1"/>
      <c r="B42" s="10">
        <f t="shared" si="0"/>
        <v>34</v>
      </c>
      <c r="C42" s="65"/>
      <c r="D42" s="66"/>
      <c r="E42" s="66"/>
      <c r="F42" s="67"/>
      <c r="G42" s="10"/>
      <c r="H42" s="10"/>
      <c r="I42" s="10"/>
      <c r="J42" s="11"/>
      <c r="K42" s="11"/>
      <c r="L42" s="11"/>
      <c r="M42" s="1"/>
    </row>
    <row r="43" spans="1:13" x14ac:dyDescent="0.3">
      <c r="A43" s="1"/>
      <c r="B43" s="10">
        <f t="shared" si="0"/>
        <v>35</v>
      </c>
      <c r="C43" s="65"/>
      <c r="D43" s="66"/>
      <c r="E43" s="66"/>
      <c r="F43" s="67"/>
      <c r="G43" s="10"/>
      <c r="H43" s="10"/>
      <c r="I43" s="10"/>
      <c r="J43" s="11"/>
      <c r="K43" s="11"/>
      <c r="L43" s="11"/>
      <c r="M43" s="1"/>
    </row>
    <row r="44" spans="1:13" x14ac:dyDescent="0.3">
      <c r="A44" s="1"/>
      <c r="B44" s="10">
        <f t="shared" si="0"/>
        <v>36</v>
      </c>
      <c r="C44" s="65"/>
      <c r="D44" s="66"/>
      <c r="E44" s="66"/>
      <c r="F44" s="67"/>
      <c r="G44" s="10"/>
      <c r="H44" s="10"/>
      <c r="I44" s="10"/>
      <c r="J44" s="11"/>
      <c r="K44" s="11"/>
      <c r="L44" s="11"/>
      <c r="M44" s="1"/>
    </row>
    <row r="45" spans="1:13" x14ac:dyDescent="0.3">
      <c r="A45" s="1"/>
      <c r="B45" s="10">
        <f t="shared" si="0"/>
        <v>37</v>
      </c>
      <c r="C45" s="65"/>
      <c r="D45" s="66"/>
      <c r="E45" s="66"/>
      <c r="F45" s="67"/>
      <c r="G45" s="10"/>
      <c r="H45" s="10"/>
      <c r="I45" s="10"/>
      <c r="J45" s="11"/>
      <c r="K45" s="11"/>
      <c r="L45" s="11"/>
      <c r="M45" s="1"/>
    </row>
    <row r="46" spans="1:13" x14ac:dyDescent="0.3">
      <c r="A46" s="1"/>
      <c r="B46" s="10">
        <f t="shared" si="0"/>
        <v>38</v>
      </c>
      <c r="C46" s="65"/>
      <c r="D46" s="66"/>
      <c r="E46" s="66"/>
      <c r="F46" s="67"/>
      <c r="G46" s="10"/>
      <c r="H46" s="10"/>
      <c r="I46" s="10"/>
      <c r="J46" s="11"/>
      <c r="K46" s="11"/>
      <c r="L46" s="11"/>
      <c r="M46" s="1"/>
    </row>
    <row r="47" spans="1:13" x14ac:dyDescent="0.3">
      <c r="A47" s="1"/>
      <c r="B47" s="10">
        <f t="shared" si="0"/>
        <v>39</v>
      </c>
      <c r="C47" s="65"/>
      <c r="D47" s="66"/>
      <c r="E47" s="66"/>
      <c r="F47" s="67"/>
      <c r="G47" s="10"/>
      <c r="H47" s="10"/>
      <c r="I47" s="10"/>
      <c r="J47" s="11"/>
      <c r="K47" s="11"/>
      <c r="L47" s="11"/>
      <c r="M47" s="1"/>
    </row>
    <row r="48" spans="1:13" x14ac:dyDescent="0.3">
      <c r="A48" s="1"/>
      <c r="B48" s="10">
        <f t="shared" si="0"/>
        <v>40</v>
      </c>
      <c r="C48" s="65"/>
      <c r="D48" s="66"/>
      <c r="E48" s="66"/>
      <c r="F48" s="67"/>
      <c r="G48" s="10"/>
      <c r="H48" s="10"/>
      <c r="I48" s="10"/>
      <c r="J48" s="11"/>
      <c r="K48" s="11"/>
      <c r="L48" s="11"/>
      <c r="M48" s="1"/>
    </row>
    <row r="49" spans="1:13" x14ac:dyDescent="0.3">
      <c r="A49" s="1"/>
      <c r="B49" s="10">
        <f t="shared" si="0"/>
        <v>41</v>
      </c>
      <c r="C49" s="65"/>
      <c r="D49" s="66"/>
      <c r="E49" s="66"/>
      <c r="F49" s="67"/>
      <c r="G49" s="10"/>
      <c r="H49" s="10"/>
      <c r="I49" s="10"/>
      <c r="J49" s="11"/>
      <c r="K49" s="11"/>
      <c r="L49" s="11"/>
      <c r="M49" s="1"/>
    </row>
    <row r="50" spans="1:13" x14ac:dyDescent="0.3">
      <c r="A50" s="1"/>
      <c r="B50" s="10">
        <f t="shared" si="0"/>
        <v>42</v>
      </c>
      <c r="C50" s="65"/>
      <c r="D50" s="66"/>
      <c r="E50" s="66"/>
      <c r="F50" s="67"/>
      <c r="G50" s="10"/>
      <c r="H50" s="10"/>
      <c r="I50" s="10"/>
      <c r="J50" s="11"/>
      <c r="K50" s="11"/>
      <c r="L50" s="11"/>
      <c r="M50" s="1"/>
    </row>
    <row r="51" spans="1:13" x14ac:dyDescent="0.3">
      <c r="A51" s="1"/>
      <c r="B51" s="10">
        <f t="shared" si="0"/>
        <v>43</v>
      </c>
      <c r="C51" s="65"/>
      <c r="D51" s="66"/>
      <c r="E51" s="66"/>
      <c r="F51" s="67"/>
      <c r="G51" s="10"/>
      <c r="H51" s="10"/>
      <c r="I51" s="10"/>
      <c r="J51" s="11"/>
      <c r="K51" s="11"/>
      <c r="L51" s="11"/>
      <c r="M51" s="1"/>
    </row>
    <row r="52" spans="1:13" x14ac:dyDescent="0.3">
      <c r="A52" s="1"/>
      <c r="B52" s="10">
        <f t="shared" si="0"/>
        <v>44</v>
      </c>
      <c r="C52" s="65"/>
      <c r="D52" s="66"/>
      <c r="E52" s="66"/>
      <c r="F52" s="67"/>
      <c r="G52" s="10"/>
      <c r="H52" s="10"/>
      <c r="I52" s="10"/>
      <c r="J52" s="11"/>
      <c r="K52" s="11"/>
      <c r="L52" s="11"/>
      <c r="M52" s="1"/>
    </row>
    <row r="53" spans="1:13" x14ac:dyDescent="0.3">
      <c r="A53" s="1"/>
      <c r="B53" s="10">
        <f t="shared" si="0"/>
        <v>45</v>
      </c>
      <c r="C53" s="65"/>
      <c r="D53" s="66"/>
      <c r="E53" s="66"/>
      <c r="F53" s="67"/>
      <c r="G53" s="10"/>
      <c r="H53" s="10"/>
      <c r="I53" s="10"/>
      <c r="J53" s="11"/>
      <c r="K53" s="11"/>
      <c r="L53" s="11"/>
      <c r="M53" s="1"/>
    </row>
    <row r="54" spans="1:13" x14ac:dyDescent="0.3">
      <c r="A54" s="1"/>
      <c r="B54" s="10">
        <f t="shared" si="0"/>
        <v>46</v>
      </c>
      <c r="C54" s="65"/>
      <c r="D54" s="66"/>
      <c r="E54" s="66"/>
      <c r="F54" s="67"/>
      <c r="G54" s="10"/>
      <c r="H54" s="10"/>
      <c r="I54" s="10"/>
      <c r="J54" s="11"/>
      <c r="K54" s="11"/>
      <c r="L54" s="11"/>
      <c r="M54" s="1"/>
    </row>
    <row r="55" spans="1:13" x14ac:dyDescent="0.3">
      <c r="A55" s="1"/>
      <c r="B55" s="10">
        <f t="shared" si="0"/>
        <v>47</v>
      </c>
      <c r="C55" s="65"/>
      <c r="D55" s="66"/>
      <c r="E55" s="66"/>
      <c r="F55" s="67"/>
      <c r="G55" s="10"/>
      <c r="H55" s="10"/>
      <c r="I55" s="10"/>
      <c r="J55" s="11"/>
      <c r="K55" s="11"/>
      <c r="L55" s="11"/>
      <c r="M55" s="1"/>
    </row>
    <row r="56" spans="1:13" x14ac:dyDescent="0.3">
      <c r="A56" s="1"/>
      <c r="B56" s="10">
        <f t="shared" si="0"/>
        <v>48</v>
      </c>
      <c r="C56" s="65"/>
      <c r="D56" s="66"/>
      <c r="E56" s="66"/>
      <c r="F56" s="67"/>
      <c r="G56" s="10"/>
      <c r="H56" s="10"/>
      <c r="I56" s="10"/>
      <c r="J56" s="11"/>
      <c r="K56" s="11"/>
      <c r="L56" s="11"/>
      <c r="M56" s="1"/>
    </row>
    <row r="57" spans="1:13" x14ac:dyDescent="0.3">
      <c r="A57" s="1"/>
      <c r="B57" s="10">
        <f t="shared" si="0"/>
        <v>49</v>
      </c>
      <c r="C57" s="65"/>
      <c r="D57" s="66"/>
      <c r="E57" s="66"/>
      <c r="F57" s="67"/>
      <c r="G57" s="10"/>
      <c r="H57" s="10"/>
      <c r="I57" s="10"/>
      <c r="J57" s="11"/>
      <c r="K57" s="11"/>
      <c r="L57" s="11"/>
      <c r="M57" s="1"/>
    </row>
    <row r="58" spans="1:13" x14ac:dyDescent="0.3">
      <c r="A58" s="1"/>
      <c r="B58" s="10">
        <f t="shared" si="0"/>
        <v>50</v>
      </c>
      <c r="C58" s="65"/>
      <c r="D58" s="66"/>
      <c r="E58" s="66"/>
      <c r="F58" s="67"/>
      <c r="G58" s="10"/>
      <c r="H58" s="10"/>
      <c r="I58" s="10"/>
      <c r="J58" s="11"/>
      <c r="K58" s="11"/>
      <c r="L58" s="11"/>
      <c r="M58" s="1"/>
    </row>
    <row r="59" spans="1:13" x14ac:dyDescent="0.3">
      <c r="A59" s="1"/>
      <c r="B59" s="10">
        <f t="shared" si="0"/>
        <v>51</v>
      </c>
      <c r="C59" s="65"/>
      <c r="D59" s="66"/>
      <c r="E59" s="66"/>
      <c r="F59" s="67"/>
      <c r="G59" s="10"/>
      <c r="H59" s="10"/>
      <c r="I59" s="10"/>
      <c r="J59" s="11"/>
      <c r="K59" s="11"/>
      <c r="L59" s="11"/>
      <c r="M59" s="1"/>
    </row>
    <row r="60" spans="1:13" x14ac:dyDescent="0.3">
      <c r="A60" s="1"/>
      <c r="B60" s="10">
        <f t="shared" si="0"/>
        <v>52</v>
      </c>
      <c r="C60" s="65"/>
      <c r="D60" s="66"/>
      <c r="E60" s="66"/>
      <c r="F60" s="67"/>
      <c r="G60" s="10"/>
      <c r="H60" s="10"/>
      <c r="I60" s="10"/>
      <c r="J60" s="11"/>
      <c r="K60" s="11"/>
      <c r="L60" s="11"/>
      <c r="M60" s="1"/>
    </row>
    <row r="61" spans="1:13" x14ac:dyDescent="0.3">
      <c r="A61" s="1"/>
      <c r="B61" s="10">
        <f t="shared" si="0"/>
        <v>53</v>
      </c>
      <c r="C61" s="65"/>
      <c r="D61" s="66"/>
      <c r="E61" s="66"/>
      <c r="F61" s="67"/>
      <c r="G61" s="10"/>
      <c r="H61" s="10"/>
      <c r="I61" s="10"/>
      <c r="J61" s="11"/>
      <c r="K61" s="11"/>
      <c r="L61" s="11"/>
      <c r="M61" s="1"/>
    </row>
    <row r="62" spans="1:13" x14ac:dyDescent="0.3">
      <c r="A62" s="1"/>
      <c r="B62" s="10">
        <f t="shared" si="0"/>
        <v>54</v>
      </c>
      <c r="C62" s="65"/>
      <c r="D62" s="66"/>
      <c r="E62" s="66"/>
      <c r="F62" s="67"/>
      <c r="G62" s="10"/>
      <c r="H62" s="10"/>
      <c r="I62" s="10"/>
      <c r="J62" s="11"/>
      <c r="K62" s="11"/>
      <c r="L62" s="11"/>
      <c r="M62" s="1"/>
    </row>
    <row r="63" spans="1:13" x14ac:dyDescent="0.3">
      <c r="A63" s="1"/>
      <c r="B63" s="10">
        <f t="shared" si="0"/>
        <v>55</v>
      </c>
      <c r="C63" s="65"/>
      <c r="D63" s="66"/>
      <c r="E63" s="66"/>
      <c r="F63" s="67"/>
      <c r="G63" s="10"/>
      <c r="H63" s="10"/>
      <c r="I63" s="10"/>
      <c r="J63" s="11"/>
      <c r="K63" s="11"/>
      <c r="L63" s="11"/>
      <c r="M63" s="1"/>
    </row>
    <row r="64" spans="1:13" x14ac:dyDescent="0.3">
      <c r="A64" s="1"/>
      <c r="B64" s="10">
        <f t="shared" si="0"/>
        <v>56</v>
      </c>
      <c r="C64" s="65"/>
      <c r="D64" s="66"/>
      <c r="E64" s="66"/>
      <c r="F64" s="67"/>
      <c r="G64" s="10"/>
      <c r="H64" s="10"/>
      <c r="I64" s="10"/>
      <c r="J64" s="11"/>
      <c r="K64" s="11"/>
      <c r="L64" s="11"/>
      <c r="M64" s="1"/>
    </row>
    <row r="65" spans="1:13" x14ac:dyDescent="0.3">
      <c r="A65" s="1"/>
      <c r="B65" s="10">
        <f t="shared" si="0"/>
        <v>57</v>
      </c>
      <c r="C65" s="65"/>
      <c r="D65" s="66"/>
      <c r="E65" s="66"/>
      <c r="F65" s="67"/>
      <c r="G65" s="10"/>
      <c r="H65" s="10"/>
      <c r="I65" s="10"/>
      <c r="J65" s="11"/>
      <c r="K65" s="11"/>
      <c r="L65" s="11"/>
      <c r="M65" s="1"/>
    </row>
  </sheetData>
  <autoFilter ref="B8:L8" xr:uid="{00000000-0009-0000-0000-000002000000}">
    <filterColumn colId="1" showButton="0"/>
    <filterColumn colId="2" showButton="0"/>
    <filterColumn colId="3" showButton="0"/>
  </autoFilter>
  <mergeCells count="60">
    <mergeCell ref="C65:F65"/>
    <mergeCell ref="C62:F62"/>
    <mergeCell ref="C63:F63"/>
    <mergeCell ref="C64:F64"/>
    <mergeCell ref="C59:F59"/>
    <mergeCell ref="C60:F60"/>
    <mergeCell ref="C61:F61"/>
    <mergeCell ref="C56:F56"/>
    <mergeCell ref="C57:F57"/>
    <mergeCell ref="C58:F58"/>
    <mergeCell ref="C53:F53"/>
    <mergeCell ref="C54:F54"/>
    <mergeCell ref="C55:F55"/>
    <mergeCell ref="C50:F50"/>
    <mergeCell ref="C51:F51"/>
    <mergeCell ref="C52:F52"/>
    <mergeCell ref="C49:F49"/>
    <mergeCell ref="C47:F47"/>
    <mergeCell ref="C48:F48"/>
    <mergeCell ref="C45:F45"/>
    <mergeCell ref="C46:F46"/>
    <mergeCell ref="C44:F44"/>
    <mergeCell ref="C41:F41"/>
    <mergeCell ref="C42:F42"/>
    <mergeCell ref="C43:F43"/>
    <mergeCell ref="C40:F40"/>
    <mergeCell ref="C38:F38"/>
    <mergeCell ref="C39:F39"/>
    <mergeCell ref="C36:F36"/>
    <mergeCell ref="C37:F37"/>
    <mergeCell ref="C34:F34"/>
    <mergeCell ref="C35:F35"/>
    <mergeCell ref="C32:F32"/>
    <mergeCell ref="C33:F33"/>
    <mergeCell ref="C9:F9"/>
    <mergeCell ref="C10:F10"/>
    <mergeCell ref="C31:F31"/>
    <mergeCell ref="C16:F16"/>
    <mergeCell ref="C13:F13"/>
    <mergeCell ref="C14:F14"/>
    <mergeCell ref="C17:F17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28:F28"/>
    <mergeCell ref="C29:F29"/>
    <mergeCell ref="C30:F30"/>
    <mergeCell ref="B1:L5"/>
    <mergeCell ref="H7:I7"/>
    <mergeCell ref="C15:F15"/>
    <mergeCell ref="C11:F11"/>
    <mergeCell ref="C12:F12"/>
    <mergeCell ref="C8:F8"/>
  </mergeCells>
  <phoneticPr fontId="7" type="noConversion"/>
  <dataValidations count="3">
    <dataValidation type="list" allowBlank="1" showInputMessage="1" showErrorMessage="1" sqref="G9:G65" xr:uid="{00000000-0002-0000-0200-000000000000}">
      <formula1>$Q$8:$Q$11</formula1>
    </dataValidation>
    <dataValidation type="list" allowBlank="1" showInputMessage="1" showErrorMessage="1" sqref="H20:H65" xr:uid="{00000000-0002-0000-0200-000002000000}">
      <formula1>$P$14:$P$22</formula1>
    </dataValidation>
    <dataValidation type="custom" allowBlank="1" showInputMessage="1" showErrorMessage="1" sqref="J9:K65" xr:uid="{00000000-0002-0000-0200-000003000000}">
      <formula1>COUNTIF($J9:$J$9,J9)&lt;2</formula1>
    </dataValidation>
  </dataValidations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10"/>
  <dimension ref="A1:AO55"/>
  <sheetViews>
    <sheetView tabSelected="1" zoomScaleNormal="100" workbookViewId="0">
      <selection activeCell="P40" sqref="P40"/>
    </sheetView>
  </sheetViews>
  <sheetFormatPr baseColWidth="10" defaultColWidth="0" defaultRowHeight="14.4" zeroHeight="1" x14ac:dyDescent="0.3"/>
  <cols>
    <col min="1" max="1" width="3.88671875" customWidth="1"/>
    <col min="2" max="2" width="52.33203125" customWidth="1"/>
    <col min="3" max="3" width="10.44140625" bestFit="1" customWidth="1"/>
    <col min="4" max="4" width="4.5546875" bestFit="1" customWidth="1"/>
    <col min="5" max="11" width="3" bestFit="1" customWidth="1"/>
    <col min="12" max="12" width="2" bestFit="1" customWidth="1"/>
    <col min="13" max="25" width="3" bestFit="1" customWidth="1"/>
    <col min="26" max="26" width="4.88671875" customWidth="1"/>
    <col min="27" max="27" width="16.6640625" customWidth="1"/>
    <col min="28" max="29" width="12.33203125" customWidth="1"/>
    <col min="30" max="30" width="3.88671875" customWidth="1"/>
    <col min="31" max="40" width="11.44140625" hidden="1" customWidth="1"/>
    <col min="41" max="41" width="15.33203125" hidden="1" customWidth="1"/>
    <col min="42" max="16384" width="11.44140625" hidden="1"/>
  </cols>
  <sheetData>
    <row r="1" spans="1:41" x14ac:dyDescent="0.3">
      <c r="A1" s="1"/>
      <c r="B1" s="46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8"/>
      <c r="AD1" s="1"/>
    </row>
    <row r="2" spans="1:41" x14ac:dyDescent="0.3">
      <c r="A2" s="1"/>
      <c r="B2" s="49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1"/>
      <c r="AD2" s="1"/>
    </row>
    <row r="3" spans="1:41" x14ac:dyDescent="0.3">
      <c r="A3" s="1"/>
      <c r="B3" s="49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1"/>
      <c r="AD3" s="1"/>
    </row>
    <row r="4" spans="1:41" ht="15" thickBot="1" x14ac:dyDescent="0.35">
      <c r="A4" s="1"/>
      <c r="B4" s="52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4"/>
      <c r="AD4" s="1"/>
    </row>
    <row r="5" spans="1:41" x14ac:dyDescent="0.3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4"/>
      <c r="AC5" s="4"/>
      <c r="AD5" s="1"/>
    </row>
    <row r="6" spans="1:41" x14ac:dyDescent="0.3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1"/>
    </row>
    <row r="7" spans="1:41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1"/>
    </row>
    <row r="8" spans="1:41" x14ac:dyDescent="0.3">
      <c r="A8" s="1"/>
      <c r="B8" s="68" t="s">
        <v>37</v>
      </c>
      <c r="C8" s="68"/>
      <c r="D8" s="68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1"/>
    </row>
    <row r="9" spans="1:41" x14ac:dyDescent="0.3">
      <c r="A9" s="1"/>
      <c r="B9" s="70"/>
      <c r="C9" s="70"/>
      <c r="D9" s="70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1"/>
    </row>
    <row r="10" spans="1:41" x14ac:dyDescent="0.3">
      <c r="A10" s="1"/>
      <c r="B10" s="70"/>
      <c r="C10" s="70"/>
      <c r="D10" s="70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1"/>
    </row>
    <row r="11" spans="1:41" ht="15" customHeight="1" x14ac:dyDescent="0.3">
      <c r="A11" s="1"/>
      <c r="B11" s="70"/>
      <c r="C11" s="70"/>
      <c r="D11" s="70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1"/>
    </row>
    <row r="12" spans="1:41" x14ac:dyDescent="0.3">
      <c r="A12" s="1"/>
      <c r="B12" s="70"/>
      <c r="C12" s="70"/>
      <c r="D12" s="70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1"/>
    </row>
    <row r="13" spans="1:41" x14ac:dyDescent="0.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1"/>
      <c r="AO13" t="s">
        <v>49</v>
      </c>
    </row>
    <row r="14" spans="1:41" x14ac:dyDescent="0.3">
      <c r="A14" s="1"/>
      <c r="B14" s="14"/>
      <c r="C14" s="12" t="s">
        <v>46</v>
      </c>
      <c r="D14" s="12" t="s">
        <v>45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1"/>
      <c r="AO14" t="s">
        <v>51</v>
      </c>
    </row>
    <row r="15" spans="1:41" x14ac:dyDescent="0.3">
      <c r="A15" s="1"/>
      <c r="B15" s="5" t="s">
        <v>38</v>
      </c>
      <c r="C15" s="12">
        <v>10</v>
      </c>
      <c r="D15" s="1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1"/>
      <c r="AO15" t="s">
        <v>50</v>
      </c>
    </row>
    <row r="16" spans="1:41" x14ac:dyDescent="0.3">
      <c r="A16" s="1"/>
      <c r="B16" s="5" t="s">
        <v>47</v>
      </c>
      <c r="C16" s="12">
        <v>10</v>
      </c>
      <c r="D16" s="12">
        <f>SUM(Z25:Z35)</f>
        <v>7.3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1"/>
      <c r="AO16" t="s">
        <v>20</v>
      </c>
    </row>
    <row r="17" spans="1:30" x14ac:dyDescent="0.3">
      <c r="A17" s="1"/>
      <c r="B17" s="5" t="s">
        <v>44</v>
      </c>
      <c r="C17" s="71" t="s">
        <v>49</v>
      </c>
      <c r="D17" s="7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1"/>
    </row>
    <row r="18" spans="1:30" x14ac:dyDescent="0.3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1"/>
    </row>
    <row r="19" spans="1:30" x14ac:dyDescent="0.3">
      <c r="A19" s="1"/>
      <c r="B19" s="5" t="s">
        <v>9</v>
      </c>
      <c r="C19" s="81">
        <v>45810</v>
      </c>
      <c r="D19" s="70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1"/>
    </row>
    <row r="20" spans="1:30" x14ac:dyDescent="0.3">
      <c r="A20" s="1"/>
      <c r="B20" s="5" t="s">
        <v>34</v>
      </c>
      <c r="C20" s="81">
        <v>45820</v>
      </c>
      <c r="D20" s="70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1"/>
    </row>
    <row r="21" spans="1:30" x14ac:dyDescent="0.3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1"/>
    </row>
    <row r="22" spans="1:30" hidden="1" x14ac:dyDescent="0.3">
      <c r="A22" s="1"/>
      <c r="B22" s="2"/>
      <c r="C22" s="2"/>
      <c r="D22" s="2">
        <v>1</v>
      </c>
      <c r="E22" s="2">
        <v>2</v>
      </c>
      <c r="F22" s="2">
        <v>3</v>
      </c>
      <c r="G22" s="2">
        <v>4</v>
      </c>
      <c r="H22" s="2">
        <v>5</v>
      </c>
      <c r="I22" s="2">
        <v>6</v>
      </c>
      <c r="J22" s="2">
        <v>7</v>
      </c>
      <c r="K22" s="2">
        <v>8</v>
      </c>
      <c r="L22" s="2">
        <v>9</v>
      </c>
      <c r="M22" s="2">
        <v>10</v>
      </c>
      <c r="N22" s="2">
        <v>11</v>
      </c>
      <c r="O22" s="2">
        <v>12</v>
      </c>
      <c r="P22" s="2">
        <v>13</v>
      </c>
      <c r="Q22" s="2">
        <v>14</v>
      </c>
      <c r="R22" s="2">
        <v>15</v>
      </c>
      <c r="S22" s="2">
        <v>16</v>
      </c>
      <c r="T22" s="2">
        <v>17</v>
      </c>
      <c r="U22" s="2">
        <v>18</v>
      </c>
      <c r="V22" s="2">
        <v>19</v>
      </c>
      <c r="W22" s="2">
        <v>20</v>
      </c>
      <c r="X22" s="2">
        <v>21</v>
      </c>
      <c r="Y22" s="2">
        <v>22</v>
      </c>
      <c r="Z22" s="2"/>
      <c r="AA22" s="2"/>
      <c r="AB22" s="2"/>
      <c r="AC22" s="2"/>
      <c r="AD22" s="1"/>
    </row>
    <row r="23" spans="1:30" x14ac:dyDescent="0.3">
      <c r="A23" s="1"/>
      <c r="C23" s="5" t="s">
        <v>42</v>
      </c>
      <c r="D23" s="5">
        <f>IF(D22&lt;=$C$15,1,"")</f>
        <v>1</v>
      </c>
      <c r="E23" s="5">
        <f t="shared" ref="E23:Y23" si="0">IF(E22&lt;=$C$15,D23+1,"")</f>
        <v>2</v>
      </c>
      <c r="F23" s="5">
        <f t="shared" si="0"/>
        <v>3</v>
      </c>
      <c r="G23" s="5">
        <f t="shared" si="0"/>
        <v>4</v>
      </c>
      <c r="H23" s="5">
        <f t="shared" si="0"/>
        <v>5</v>
      </c>
      <c r="I23" s="5">
        <f t="shared" si="0"/>
        <v>6</v>
      </c>
      <c r="J23" s="5">
        <f t="shared" si="0"/>
        <v>7</v>
      </c>
      <c r="K23" s="5">
        <f t="shared" si="0"/>
        <v>8</v>
      </c>
      <c r="L23" s="5">
        <f t="shared" si="0"/>
        <v>9</v>
      </c>
      <c r="M23" s="5">
        <f t="shared" si="0"/>
        <v>10</v>
      </c>
      <c r="N23" s="5" t="str">
        <f t="shared" si="0"/>
        <v/>
      </c>
      <c r="O23" s="5" t="str">
        <f t="shared" si="0"/>
        <v/>
      </c>
      <c r="P23" s="5" t="str">
        <f t="shared" si="0"/>
        <v/>
      </c>
      <c r="Q23" s="5" t="str">
        <f t="shared" si="0"/>
        <v/>
      </c>
      <c r="R23" s="5" t="str">
        <f t="shared" si="0"/>
        <v/>
      </c>
      <c r="S23" s="5" t="str">
        <f t="shared" si="0"/>
        <v/>
      </c>
      <c r="T23" s="5" t="str">
        <f t="shared" si="0"/>
        <v/>
      </c>
      <c r="U23" s="5" t="str">
        <f t="shared" si="0"/>
        <v/>
      </c>
      <c r="V23" s="5" t="str">
        <f t="shared" si="0"/>
        <v/>
      </c>
      <c r="W23" s="5" t="str">
        <f t="shared" si="0"/>
        <v/>
      </c>
      <c r="X23" s="5" t="str">
        <f t="shared" si="0"/>
        <v/>
      </c>
      <c r="Y23" s="5" t="str">
        <f t="shared" si="0"/>
        <v/>
      </c>
      <c r="Z23" s="74" t="s">
        <v>43</v>
      </c>
      <c r="AA23" s="72" t="s">
        <v>35</v>
      </c>
      <c r="AB23" s="72" t="s">
        <v>52</v>
      </c>
      <c r="AC23" s="73" t="s">
        <v>11</v>
      </c>
      <c r="AD23" s="1"/>
    </row>
    <row r="24" spans="1:30" x14ac:dyDescent="0.3">
      <c r="A24" s="1"/>
      <c r="B24" s="5" t="s">
        <v>39</v>
      </c>
      <c r="C24" s="5" t="s">
        <v>48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74"/>
      <c r="AA24" s="72"/>
      <c r="AB24" s="72"/>
      <c r="AC24" s="73"/>
      <c r="AD24" s="1"/>
    </row>
    <row r="25" spans="1:30" ht="14.4" customHeight="1" x14ac:dyDescent="0.3">
      <c r="A25" s="1"/>
      <c r="B25" s="24" t="s">
        <v>73</v>
      </c>
      <c r="C25" s="24">
        <v>1</v>
      </c>
      <c r="D25" s="24">
        <v>1</v>
      </c>
      <c r="E25" s="24">
        <v>1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7">
        <f>SUM(D25:Y25)</f>
        <v>2</v>
      </c>
      <c r="AA25" s="11" t="s">
        <v>84</v>
      </c>
      <c r="AB25" s="13">
        <v>1</v>
      </c>
      <c r="AC25" s="18" t="s">
        <v>20</v>
      </c>
      <c r="AD25" s="1"/>
    </row>
    <row r="26" spans="1:30" ht="14.4" customHeight="1" x14ac:dyDescent="0.3">
      <c r="A26" s="1"/>
      <c r="B26" s="24" t="s">
        <v>74</v>
      </c>
      <c r="C26" s="24">
        <v>1</v>
      </c>
      <c r="D26" s="24"/>
      <c r="E26" s="24"/>
      <c r="F26" s="13">
        <v>1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7">
        <f t="shared" ref="Z26:Z35" si="1">SUM(D26:Y26)</f>
        <v>1</v>
      </c>
      <c r="AA26" s="11" t="s">
        <v>84</v>
      </c>
      <c r="AB26" s="13">
        <v>2</v>
      </c>
      <c r="AC26" s="18" t="s">
        <v>20</v>
      </c>
      <c r="AD26" s="1"/>
    </row>
    <row r="27" spans="1:30" ht="14.4" customHeight="1" x14ac:dyDescent="0.3">
      <c r="A27" s="1"/>
      <c r="B27" s="24" t="s">
        <v>75</v>
      </c>
      <c r="C27" s="24">
        <v>1</v>
      </c>
      <c r="D27" s="24"/>
      <c r="E27" s="24"/>
      <c r="F27" s="13"/>
      <c r="G27" s="13">
        <v>0.4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7">
        <f t="shared" si="1"/>
        <v>0.4</v>
      </c>
      <c r="AA27" s="11" t="s">
        <v>84</v>
      </c>
      <c r="AB27" s="13">
        <v>3</v>
      </c>
      <c r="AC27" s="18" t="s">
        <v>20</v>
      </c>
      <c r="AD27" s="1"/>
    </row>
    <row r="28" spans="1:30" ht="14.4" customHeight="1" x14ac:dyDescent="0.3">
      <c r="A28" s="1"/>
      <c r="B28" s="24" t="s">
        <v>76</v>
      </c>
      <c r="C28" s="24">
        <v>1</v>
      </c>
      <c r="D28" s="24"/>
      <c r="E28" s="24"/>
      <c r="F28" s="13"/>
      <c r="G28" s="13">
        <v>0.3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7">
        <f t="shared" si="1"/>
        <v>0.3</v>
      </c>
      <c r="AA28" s="11" t="s">
        <v>84</v>
      </c>
      <c r="AB28" s="13">
        <v>4</v>
      </c>
      <c r="AC28" s="18" t="s">
        <v>20</v>
      </c>
      <c r="AD28" s="1"/>
    </row>
    <row r="29" spans="1:30" ht="14.4" customHeight="1" x14ac:dyDescent="0.3">
      <c r="A29" s="1"/>
      <c r="B29" s="24" t="s">
        <v>77</v>
      </c>
      <c r="C29" s="24">
        <v>1</v>
      </c>
      <c r="D29" s="24"/>
      <c r="E29" s="24"/>
      <c r="F29" s="13"/>
      <c r="G29" s="13"/>
      <c r="H29" s="13">
        <v>0.3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">
        <f t="shared" si="1"/>
        <v>0.3</v>
      </c>
      <c r="AA29" s="11" t="s">
        <v>84</v>
      </c>
      <c r="AB29" s="13">
        <v>5</v>
      </c>
      <c r="AC29" s="18" t="s">
        <v>20</v>
      </c>
      <c r="AD29" s="1"/>
    </row>
    <row r="30" spans="1:30" ht="14.4" customHeight="1" x14ac:dyDescent="0.3">
      <c r="A30" s="1"/>
      <c r="B30" s="24" t="s">
        <v>78</v>
      </c>
      <c r="C30" s="24">
        <v>1</v>
      </c>
      <c r="D30" s="24"/>
      <c r="E30" s="24"/>
      <c r="F30" s="13"/>
      <c r="G30" s="13"/>
      <c r="H30" s="13">
        <v>0.3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7">
        <f t="shared" si="1"/>
        <v>0.3</v>
      </c>
      <c r="AA30" s="11" t="s">
        <v>84</v>
      </c>
      <c r="AB30" s="13">
        <v>6</v>
      </c>
      <c r="AC30" s="18" t="s">
        <v>20</v>
      </c>
      <c r="AD30" s="1"/>
    </row>
    <row r="31" spans="1:30" ht="14.4" customHeight="1" x14ac:dyDescent="0.3">
      <c r="A31" s="1"/>
      <c r="B31" s="24" t="s">
        <v>79</v>
      </c>
      <c r="C31" s="24">
        <v>1</v>
      </c>
      <c r="D31" s="24"/>
      <c r="E31" s="24"/>
      <c r="F31" s="13"/>
      <c r="G31" s="13"/>
      <c r="H31" s="13"/>
      <c r="I31" s="13">
        <v>0.2</v>
      </c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7">
        <f t="shared" si="1"/>
        <v>0.2</v>
      </c>
      <c r="AA31" s="11" t="s">
        <v>84</v>
      </c>
      <c r="AB31" s="13">
        <v>7</v>
      </c>
      <c r="AC31" s="18" t="s">
        <v>20</v>
      </c>
      <c r="AD31" s="1"/>
    </row>
    <row r="32" spans="1:30" ht="14.4" customHeight="1" x14ac:dyDescent="0.3">
      <c r="A32" s="1"/>
      <c r="B32" s="24" t="s">
        <v>80</v>
      </c>
      <c r="C32" s="24">
        <v>1</v>
      </c>
      <c r="D32" s="24"/>
      <c r="E32" s="24"/>
      <c r="F32" s="13"/>
      <c r="G32" s="13"/>
      <c r="H32" s="13"/>
      <c r="I32" s="13">
        <v>0.2</v>
      </c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7">
        <f t="shared" si="1"/>
        <v>0.2</v>
      </c>
      <c r="AA32" s="11" t="s">
        <v>84</v>
      </c>
      <c r="AB32" s="13">
        <v>8</v>
      </c>
      <c r="AC32" s="18" t="s">
        <v>20</v>
      </c>
      <c r="AD32" s="1"/>
    </row>
    <row r="33" spans="1:30" ht="14.4" customHeight="1" x14ac:dyDescent="0.3">
      <c r="A33" s="1"/>
      <c r="B33" s="24" t="s">
        <v>83</v>
      </c>
      <c r="C33" s="24">
        <v>1</v>
      </c>
      <c r="D33" s="24"/>
      <c r="E33" s="24"/>
      <c r="F33" s="13"/>
      <c r="G33" s="13"/>
      <c r="H33" s="13"/>
      <c r="I33" s="13"/>
      <c r="J33" s="13">
        <v>1</v>
      </c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7">
        <f t="shared" si="1"/>
        <v>1</v>
      </c>
      <c r="AA33" s="11" t="s">
        <v>84</v>
      </c>
      <c r="AB33" s="13">
        <v>9</v>
      </c>
      <c r="AC33" s="18" t="s">
        <v>20</v>
      </c>
      <c r="AD33" s="1"/>
    </row>
    <row r="34" spans="1:30" ht="14.4" customHeight="1" x14ac:dyDescent="0.3">
      <c r="A34" s="1"/>
      <c r="B34" s="24" t="s">
        <v>81</v>
      </c>
      <c r="C34" s="24">
        <v>1</v>
      </c>
      <c r="D34" s="24"/>
      <c r="E34" s="24"/>
      <c r="F34" s="13"/>
      <c r="G34" s="13"/>
      <c r="H34" s="13"/>
      <c r="I34" s="13"/>
      <c r="J34" s="13"/>
      <c r="K34" s="13">
        <v>0.3</v>
      </c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7">
        <f t="shared" si="1"/>
        <v>0.3</v>
      </c>
      <c r="AA34" s="11" t="s">
        <v>84</v>
      </c>
      <c r="AB34" s="13">
        <v>10</v>
      </c>
      <c r="AC34" s="18" t="s">
        <v>20</v>
      </c>
      <c r="AD34" s="1"/>
    </row>
    <row r="35" spans="1:30" ht="14.4" customHeight="1" x14ac:dyDescent="0.3">
      <c r="A35" s="1"/>
      <c r="B35" s="24" t="s">
        <v>82</v>
      </c>
      <c r="C35" s="24">
        <v>1</v>
      </c>
      <c r="D35" s="24"/>
      <c r="E35" s="24"/>
      <c r="F35" s="13"/>
      <c r="G35" s="13"/>
      <c r="H35" s="13"/>
      <c r="I35" s="13"/>
      <c r="J35" s="13"/>
      <c r="K35" s="13"/>
      <c r="L35" s="13">
        <v>1</v>
      </c>
      <c r="M35" s="13">
        <v>0.3</v>
      </c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7">
        <f t="shared" si="1"/>
        <v>1.3</v>
      </c>
      <c r="AA35" s="11" t="s">
        <v>84</v>
      </c>
      <c r="AB35" s="13">
        <v>11</v>
      </c>
      <c r="AC35" s="18" t="s">
        <v>20</v>
      </c>
      <c r="AD35" s="1"/>
    </row>
    <row r="36" spans="1:30" x14ac:dyDescent="0.3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1"/>
    </row>
    <row r="37" spans="1:30" x14ac:dyDescent="0.3">
      <c r="A37" s="1"/>
      <c r="B37" s="15" t="s">
        <v>40</v>
      </c>
      <c r="C37" s="15">
        <f>SUM(C25:C35)</f>
        <v>11</v>
      </c>
      <c r="D37" s="16">
        <f>IF(COUNT(D25:D35)=0,"",IF(SUM(D25:D35)&gt;0,C37-SUM(D25:D35),IF(AND(D23&lt;=$C$15,SUM(D25:D35)=0),C37,"")))</f>
        <v>10</v>
      </c>
      <c r="E37" s="16">
        <f>IF(COUNT(E25:E35)=0,"",IF(SUM(E25:E35)&gt;0,D37-SUM(E25:E35),IF(AND(E23&lt;=$C$15,SUM(E25:E35)=0),D37,"")))</f>
        <v>9</v>
      </c>
      <c r="F37" s="16">
        <f>IF(COUNT(F25:F35)=0,"",IF(SUM(F25:F35)&gt;0,E37-SUM(F25:F35),IF(AND(F23&lt;=$C$15,SUM(F25:F35)=0),E37,"")))</f>
        <v>8</v>
      </c>
      <c r="G37" s="16">
        <f>IF(COUNT(G25:G35)=0,"",IF(SUM(G25:G35)&gt;0,F37-SUM(G25:G35),IF(AND(G23&lt;=$C$15,SUM(G25:G35)=0),F37,"")))</f>
        <v>7.3</v>
      </c>
      <c r="H37" s="16">
        <f>IF(COUNT(H25:H35)=0,"",IF(SUM(H25:H35)&gt;0,G37-SUM(H25:H35),IF(AND(H23&lt;=$C$15,SUM(H25:H35)=0),G37,"")))</f>
        <v>6.7</v>
      </c>
      <c r="I37" s="16">
        <f>IF(COUNT(I25:I35)=0,"",IF(SUM(I25:I35)&gt;0,H37-SUM(I25:I35),IF(AND(I23&lt;=$C$15,SUM(I25:I35)=0),H37,"")))</f>
        <v>6.3</v>
      </c>
      <c r="J37" s="16">
        <f>IF(COUNT(J25:J35)=0,"",IF(SUM(J25:J35)&gt;0,I37-SUM(J25:J35),IF(AND(J23&lt;=$C$15,SUM(J25:J35)=0),I37,"")))</f>
        <v>5.3</v>
      </c>
      <c r="K37" s="16">
        <f>IF(COUNT(K25:K35)=0,"",IF(SUM(K25:K35)&gt;0,J37-SUM(K25:K35),IF(AND(K23&lt;=$C$15,SUM(K25:K35)=0),J37,"")))</f>
        <v>5</v>
      </c>
      <c r="L37" s="16">
        <f>IF(COUNT(L25:L35)=0,"",IF(SUM(L25:L35)&gt;0,K37-SUM(L25:L35),IF(AND(L23&lt;=$C$15,SUM(L25:L35)=0),K37,"")))</f>
        <v>4</v>
      </c>
      <c r="M37" s="16">
        <f>IF(COUNT(M25:M35)=0,"",IF(SUM(M25:M35)&gt;0,L37-SUM(M25:M35),IF(AND(M23&lt;=$C$15,SUM(M25:M35)=0),L37,"")))</f>
        <v>3.7</v>
      </c>
      <c r="N37" s="16" t="str">
        <f>IF(COUNT(N25:N35)=0,"",IF(SUM(N25:N35)&gt;0,M37-SUM(N25:N35),IF(AND(N23&lt;=$C$15,SUM(N25:N35)=0),M37,"")))</f>
        <v/>
      </c>
      <c r="O37" s="16" t="str">
        <f>IF(COUNT(O25:O35)=0,"",IF(SUM(O25:O35)&gt;0,N37-SUM(O25:O35),IF(AND(O23&lt;=$C$15,SUM(O25:O35)=0),N37,"")))</f>
        <v/>
      </c>
      <c r="P37" s="16" t="str">
        <f>IF(COUNT(P25:P35)=0,"",IF(SUM(P25:P35)&gt;0,O37-SUM(P25:P35),IF(AND(P23&lt;=$C$15,SUM(P25:P35)=0),O37,"")))</f>
        <v/>
      </c>
      <c r="Q37" s="16" t="str">
        <f>IF(COUNT(Q25:Q35)=0,"",IF(SUM(Q25:Q35)&gt;0,P37-SUM(Q25:Q35),IF(AND(Q23&lt;=$C$15,SUM(Q25:Q35)=0),P37,"")))</f>
        <v/>
      </c>
      <c r="R37" s="16" t="str">
        <f>IF(COUNT(R25:R35)=0,"",IF(SUM(R25:R35)&gt;0,Q37-SUM(R25:R35),IF(AND(R23&lt;=$C$15,SUM(R25:R35)=0),Q37,"")))</f>
        <v/>
      </c>
      <c r="S37" s="16" t="str">
        <f>IF(COUNT(S25:S35)=0,"",IF(SUM(S25:S35)&gt;0,R37-SUM(S25:S35),IF(AND(S23&lt;=$C$15,SUM(S25:S35)=0),R37,"")))</f>
        <v/>
      </c>
      <c r="T37" s="16" t="str">
        <f>IF(COUNT(T25:T35)=0,"",IF(SUM(T25:T35)&gt;0,S37-SUM(T25:T35),IF(AND(T23&lt;=$C$15,SUM(T25:T35)=0),S37,"")))</f>
        <v/>
      </c>
      <c r="U37" s="16" t="str">
        <f>IF(COUNT(U25:U35)=0,"",IF(SUM(U25:U35)&gt;0,T37-SUM(U25:U35),IF(AND(U23&lt;=$C$15,SUM(U25:U35)=0),T37,"")))</f>
        <v/>
      </c>
      <c r="V37" s="16" t="str">
        <f>IF(COUNT(V25:V35)=0,"",IF(SUM(V25:V35)&gt;0,U37-SUM(V25:V35),IF(AND(V23&lt;=$C$15,SUM(V25:V35)=0),U37,"")))</f>
        <v/>
      </c>
      <c r="W37" s="16" t="str">
        <f>IF(COUNT(W25:W35)=0,"",IF(SUM(W25:W35)&gt;0,V37-SUM(W25:W35),IF(AND(W23&lt;=$C$15,SUM(W25:W35)=0),V37,"")))</f>
        <v/>
      </c>
      <c r="X37" s="16" t="str">
        <f>IF(COUNT(X25:X35)=0,"",IF(SUM(X25:X35)&gt;0,W37-SUM(X25:X35),IF(AND(X23&lt;=$C$15,SUM(X25:X35)=0),W37,"")))</f>
        <v/>
      </c>
      <c r="Y37" s="16" t="str">
        <f>IF(COUNT(Y25:Y35)=0,"",IF(SUM(Y25:Y35)&gt;0,X37-SUM(Y25:Y35),IF(AND(Y23&lt;=$C$15,SUM(Y25:Y35)=0),X37,"")))</f>
        <v/>
      </c>
      <c r="Z37" s="69">
        <f>SUM(Z25:Z35)</f>
        <v>7.3</v>
      </c>
      <c r="AA37" s="2"/>
      <c r="AB37" s="2"/>
      <c r="AC37" s="2"/>
      <c r="AD37" s="1"/>
    </row>
    <row r="38" spans="1:30" x14ac:dyDescent="0.3">
      <c r="A38" s="1"/>
      <c r="B38" s="15" t="s">
        <v>41</v>
      </c>
      <c r="C38" s="15">
        <f>C37</f>
        <v>11</v>
      </c>
      <c r="D38" s="16">
        <f>IF(D23&lt;=$C$15,C38-($C$38/$C$15),"")</f>
        <v>9.9</v>
      </c>
      <c r="E38" s="16">
        <f>IF(E23&lt;=$C$15,D38-($C$38/$C$15),"")</f>
        <v>8.8000000000000007</v>
      </c>
      <c r="F38" s="16">
        <f>IF(F23&lt;=$C$15,E38-($C$38/$C$15),"")</f>
        <v>7.7000000000000011</v>
      </c>
      <c r="G38" s="16">
        <f>IF(G23&lt;=$C$15,F38-($C$38/$C$15),"")</f>
        <v>6.6000000000000014</v>
      </c>
      <c r="H38" s="16">
        <f>IF(H23&lt;=$C$15,G38-($C$38/$C$15),"")</f>
        <v>5.5000000000000018</v>
      </c>
      <c r="I38" s="16">
        <f>IF(I23&lt;=$C$15,H38-($C$38/$C$15),"")</f>
        <v>4.4000000000000021</v>
      </c>
      <c r="J38" s="16">
        <f>IF(J23&lt;=$C$15,I38-($C$38/$C$15),"")</f>
        <v>3.300000000000002</v>
      </c>
      <c r="K38" s="16">
        <f>IF(K23&lt;=$C$15,J38-($C$38/$C$15),"")</f>
        <v>2.200000000000002</v>
      </c>
      <c r="L38" s="16">
        <f>IF(L23&lt;=$C$15,K38-($C$38/$C$15),"")</f>
        <v>1.1000000000000019</v>
      </c>
      <c r="M38" s="16">
        <f>IF(M23&lt;=$C$15,L38-($C$38/$C$15),"")</f>
        <v>1.7763568394002505E-15</v>
      </c>
      <c r="N38" s="16" t="str">
        <f>IF(N23&lt;=$C$15,M38-($C$38/$C$15),"")</f>
        <v/>
      </c>
      <c r="O38" s="16" t="str">
        <f>IF(O23&lt;=$C$15,N38-($C$38/$C$15),"")</f>
        <v/>
      </c>
      <c r="P38" s="16" t="str">
        <f>IF(P23&lt;=$C$15,O38-($C$38/$C$15),"")</f>
        <v/>
      </c>
      <c r="Q38" s="16" t="str">
        <f>IF(Q23&lt;=$C$15,P38-($C$38/$C$15),"")</f>
        <v/>
      </c>
      <c r="R38" s="16" t="str">
        <f>IF(R23&lt;=$C$15,Q38-($C$38/$C$15),"")</f>
        <v/>
      </c>
      <c r="S38" s="16" t="str">
        <f>IF(S23&lt;=$C$15,R38-($C$38/$C$15),"")</f>
        <v/>
      </c>
      <c r="T38" s="16" t="str">
        <f>IF(T23&lt;=$C$15,S38-($C$38/$C$15),"")</f>
        <v/>
      </c>
      <c r="U38" s="16" t="str">
        <f>IF(U23&lt;=$C$15,T38-($C$38/$C$15),"")</f>
        <v/>
      </c>
      <c r="V38" s="16" t="str">
        <f>IF(V23&lt;=$C$15,U38-($C$38/$C$15),"")</f>
        <v/>
      </c>
      <c r="W38" s="16" t="str">
        <f>IF(W23&lt;=$C$15,V38-($C$38/$C$15),"")</f>
        <v/>
      </c>
      <c r="X38" s="16" t="str">
        <f>IF(X23&lt;=$C$15,W38-($C$38/$C$15),"")</f>
        <v/>
      </c>
      <c r="Y38" s="16" t="str">
        <f>IF(Y23&lt;=$C$15,X38-($C$38/$C$15),"")</f>
        <v/>
      </c>
      <c r="Z38" s="69"/>
      <c r="AA38" s="2"/>
      <c r="AB38" s="2"/>
      <c r="AC38" s="2"/>
      <c r="AD38" s="1"/>
    </row>
    <row r="39" spans="1:30" x14ac:dyDescent="0.3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1"/>
    </row>
    <row r="40" spans="1:30" x14ac:dyDescent="0.3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1"/>
    </row>
    <row r="41" spans="1:30" x14ac:dyDescent="0.3">
      <c r="A41" s="1"/>
      <c r="AD41" s="1"/>
    </row>
    <row r="42" spans="1:30" x14ac:dyDescent="0.3">
      <c r="A42" s="1"/>
      <c r="AD42" s="1"/>
    </row>
    <row r="43" spans="1:30" x14ac:dyDescent="0.3">
      <c r="A43" s="1"/>
      <c r="AD43" s="1"/>
    </row>
    <row r="44" spans="1:30" x14ac:dyDescent="0.3">
      <c r="A44" s="1"/>
      <c r="AD44" s="1"/>
    </row>
    <row r="45" spans="1:30" x14ac:dyDescent="0.3">
      <c r="A45" s="1"/>
      <c r="AD45" s="1"/>
    </row>
    <row r="46" spans="1:30" x14ac:dyDescent="0.3">
      <c r="A46" s="1"/>
      <c r="AD46" s="1"/>
    </row>
    <row r="47" spans="1:30" x14ac:dyDescent="0.3">
      <c r="A47" s="1"/>
      <c r="AD47" s="1"/>
    </row>
    <row r="48" spans="1:30" x14ac:dyDescent="0.3">
      <c r="A48" s="1"/>
      <c r="AD48" s="1"/>
    </row>
    <row r="49" spans="1:30" x14ac:dyDescent="0.3">
      <c r="A49" s="1"/>
      <c r="AD49" s="1"/>
    </row>
    <row r="50" spans="1:30" x14ac:dyDescent="0.3">
      <c r="A50" s="1"/>
      <c r="AD50" s="1"/>
    </row>
    <row r="51" spans="1:30" x14ac:dyDescent="0.3">
      <c r="A51" s="1"/>
      <c r="AD51" s="1"/>
    </row>
    <row r="52" spans="1:30" x14ac:dyDescent="0.3">
      <c r="A52" s="1"/>
      <c r="AD52" s="1"/>
    </row>
    <row r="53" spans="1:30" x14ac:dyDescent="0.3">
      <c r="A53" s="1"/>
      <c r="AD53" s="1"/>
    </row>
    <row r="54" spans="1:30" x14ac:dyDescent="0.3">
      <c r="A54" s="1"/>
      <c r="AD54" s="1"/>
    </row>
    <row r="55" spans="1:30" x14ac:dyDescent="0.3">
      <c r="A55" s="1"/>
      <c r="AD55" s="1"/>
    </row>
  </sheetData>
  <mergeCells count="11">
    <mergeCell ref="Z37:Z38"/>
    <mergeCell ref="B8:D8"/>
    <mergeCell ref="B9:D12"/>
    <mergeCell ref="C17:D17"/>
    <mergeCell ref="B1:AC4"/>
    <mergeCell ref="AA23:AA24"/>
    <mergeCell ref="C19:D19"/>
    <mergeCell ref="C20:D20"/>
    <mergeCell ref="AB23:AB24"/>
    <mergeCell ref="AC23:AC24"/>
    <mergeCell ref="Z23:Z24"/>
  </mergeCells>
  <dataValidations count="2">
    <dataValidation type="list" allowBlank="1" showInputMessage="1" showErrorMessage="1" sqref="C17:D17 AC25:AC35" xr:uid="{00000000-0002-0000-0300-000000000000}">
      <formula1>$AO$13:$AO$16</formula1>
    </dataValidation>
    <dataValidation type="custom" allowBlank="1" showInputMessage="1" showErrorMessage="1" sqref="AA25:AA35" xr:uid="{7AE04F4F-D8FE-49A5-97E7-EDB0304D1766}">
      <formula1>COUNTIF($J25:$J$9,AA25)&lt;2</formula1>
    </dataValidation>
  </dataValidations>
  <pageMargins left="0.7" right="0.7" top="0.75" bottom="0.75" header="0.3" footer="0.3"/>
  <pageSetup paperSize="9" orientation="portrait" r:id="rId1"/>
  <ignoredErrors>
    <ignoredError sqref="Z25:Z34" formulaRange="1"/>
  </ignoredErrors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E5EDBF9A-156A-42C3-A955-D4C1382E4EAC}">
            <xm:f>NOT(ISERROR(SEARCH($AO$16,C17)))</xm:f>
            <xm:f>$AO$16</xm:f>
            <x14:dxf>
              <fill>
                <patternFill>
                  <bgColor rgb="FF92D050"/>
                </patternFill>
              </fill>
            </x14:dxf>
          </x14:cfRule>
          <x14:cfRule type="containsText" priority="6" operator="containsText" id="{DD8D5FE7-E154-4A75-9944-270A918C49C2}">
            <xm:f>NOT(ISERROR(SEARCH($AO$15,C17)))</xm:f>
            <xm:f>$AO$15</xm:f>
            <x14:dxf>
              <fill>
                <patternFill>
                  <bgColor rgb="FFFFC000"/>
                </patternFill>
              </fill>
            </x14:dxf>
          </x14:cfRule>
          <x14:cfRule type="containsText" priority="7" operator="containsText" id="{8E59E4C2-A11C-43C6-B9FA-BA795CC882B1}">
            <xm:f>NOT(ISERROR(SEARCH($AO$14,C17)))</xm:f>
            <xm:f>$AO$14</xm:f>
            <x14:dxf>
              <fill>
                <patternFill>
                  <bgColor rgb="FF0070C0"/>
                </patternFill>
              </fill>
            </x14:dxf>
          </x14:cfRule>
          <x14:cfRule type="containsText" priority="8" operator="containsText" id="{F3E437C9-A287-460F-8D34-DE8CFC8A8206}">
            <xm:f>NOT(ISERROR(SEARCH($AO$13,C17)))</xm:f>
            <xm:f>$AO$13</xm:f>
            <x14:dxf>
              <fill>
                <patternFill>
                  <bgColor theme="2" tint="-0.24994659260841701"/>
                </patternFill>
              </fill>
            </x14:dxf>
          </x14:cfRule>
          <xm:sqref>C17:D17</xm:sqref>
        </x14:conditionalFormatting>
        <x14:conditionalFormatting xmlns:xm="http://schemas.microsoft.com/office/excel/2006/main">
          <x14:cfRule type="containsText" priority="1" operator="containsText" id="{10326ABC-D40F-4698-A332-71062637CCF9}">
            <xm:f>NOT(ISERROR(SEARCH($AO$16,AC25)))</xm:f>
            <xm:f>$AO$16</xm:f>
            <x14:dxf>
              <fill>
                <patternFill>
                  <bgColor rgb="FF92D050"/>
                </patternFill>
              </fill>
            </x14:dxf>
          </x14:cfRule>
          <x14:cfRule type="containsText" priority="2" operator="containsText" id="{D2AE9CA8-6570-4452-8366-9BA719A312D9}">
            <xm:f>NOT(ISERROR(SEARCH($AO$15,AC25)))</xm:f>
            <xm:f>$AO$15</xm:f>
            <x14:dxf>
              <fill>
                <patternFill>
                  <bgColor rgb="FFFFC000"/>
                </patternFill>
              </fill>
            </x14:dxf>
          </x14:cfRule>
          <x14:cfRule type="containsText" priority="3" operator="containsText" id="{D0C85602-7685-4DEE-BE4B-3F5EE92C274E}">
            <xm:f>NOT(ISERROR(SEARCH($AO$14,AC25)))</xm:f>
            <xm:f>$AO$14</xm:f>
            <x14:dxf>
              <fill>
                <patternFill>
                  <bgColor rgb="FF0070C0"/>
                </patternFill>
              </fill>
            </x14:dxf>
          </x14:cfRule>
          <x14:cfRule type="containsText" priority="4" operator="containsText" id="{BE783EF8-E3C8-482C-A512-0DFCE9946DC1}">
            <xm:f>NOT(ISERROR(SEARCH($AO$13,AC25)))</xm:f>
            <xm:f>$AO$13</xm:f>
            <x14:dxf>
              <fill>
                <patternFill>
                  <bgColor theme="2" tint="-0.24994659260841701"/>
                </patternFill>
              </fill>
            </x14:dxf>
          </x14:cfRule>
          <xm:sqref>AC25:AC35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9"/>
  <dimension ref="A1:O50"/>
  <sheetViews>
    <sheetView workbookViewId="0">
      <selection activeCell="G17" sqref="G17"/>
    </sheetView>
  </sheetViews>
  <sheetFormatPr baseColWidth="10" defaultRowHeight="14.4" x14ac:dyDescent="0.3"/>
  <sheetData>
    <row r="1" spans="1:15" x14ac:dyDescent="0.3">
      <c r="A1" s="1"/>
      <c r="B1" s="46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8"/>
      <c r="O1" s="1"/>
    </row>
    <row r="2" spans="1:15" x14ac:dyDescent="0.3">
      <c r="A2" s="1"/>
      <c r="B2" s="49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1"/>
      <c r="O2" s="1"/>
    </row>
    <row r="3" spans="1:15" x14ac:dyDescent="0.3">
      <c r="A3" s="1"/>
      <c r="B3" s="49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1"/>
      <c r="O3" s="1"/>
    </row>
    <row r="4" spans="1:15" x14ac:dyDescent="0.3">
      <c r="A4" s="1"/>
      <c r="B4" s="49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1"/>
      <c r="O4" s="1"/>
    </row>
    <row r="5" spans="1:15" ht="15" thickBot="1" x14ac:dyDescent="0.35">
      <c r="A5" s="1"/>
      <c r="B5" s="52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4"/>
      <c r="O5" s="1"/>
    </row>
    <row r="6" spans="1:15" x14ac:dyDescent="0.3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1"/>
    </row>
    <row r="7" spans="1:15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1"/>
    </row>
    <row r="8" spans="1:15" x14ac:dyDescent="0.3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1"/>
    </row>
    <row r="9" spans="1:15" x14ac:dyDescent="0.3">
      <c r="A9" s="1"/>
      <c r="B9" s="28" t="s">
        <v>59</v>
      </c>
      <c r="C9" s="28"/>
      <c r="D9" s="28"/>
      <c r="E9" s="28" t="s">
        <v>60</v>
      </c>
      <c r="F9" s="28"/>
      <c r="G9" s="28"/>
      <c r="H9" s="28"/>
      <c r="I9" s="28"/>
      <c r="J9" s="28"/>
      <c r="K9" s="28"/>
      <c r="L9" s="28"/>
      <c r="M9" s="28"/>
      <c r="N9" s="28"/>
      <c r="O9" s="1"/>
    </row>
    <row r="10" spans="1:15" x14ac:dyDescent="0.3">
      <c r="A10" s="1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"/>
    </row>
    <row r="11" spans="1:15" ht="15" customHeight="1" x14ac:dyDescent="0.3">
      <c r="A11" s="1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"/>
    </row>
    <row r="12" spans="1:15" x14ac:dyDescent="0.3">
      <c r="A12" s="1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"/>
    </row>
    <row r="13" spans="1:15" x14ac:dyDescent="0.3">
      <c r="A13" s="1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"/>
    </row>
    <row r="14" spans="1:15" x14ac:dyDescent="0.3">
      <c r="A14" s="1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"/>
    </row>
    <row r="15" spans="1:15" x14ac:dyDescent="0.3">
      <c r="A15" s="1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"/>
    </row>
    <row r="16" spans="1:15" x14ac:dyDescent="0.3">
      <c r="A16" s="1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"/>
    </row>
    <row r="17" spans="1:15" x14ac:dyDescent="0.3">
      <c r="A17" s="1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"/>
    </row>
    <row r="18" spans="1:15" x14ac:dyDescent="0.3">
      <c r="A18" s="1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"/>
    </row>
    <row r="19" spans="1:15" x14ac:dyDescent="0.3">
      <c r="A19" s="1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"/>
    </row>
    <row r="20" spans="1:15" x14ac:dyDescent="0.3">
      <c r="A20" s="1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"/>
    </row>
    <row r="21" spans="1:15" x14ac:dyDescent="0.3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"/>
    </row>
    <row r="22" spans="1:15" x14ac:dyDescent="0.3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1"/>
    </row>
    <row r="23" spans="1:15" x14ac:dyDescent="0.3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1"/>
    </row>
    <row r="24" spans="1:15" x14ac:dyDescent="0.3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1"/>
    </row>
    <row r="25" spans="1:15" x14ac:dyDescent="0.3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"/>
    </row>
    <row r="26" spans="1:15" x14ac:dyDescent="0.3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1"/>
    </row>
    <row r="27" spans="1:15" x14ac:dyDescent="0.3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1"/>
    </row>
    <row r="28" spans="1:15" x14ac:dyDescent="0.3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1"/>
    </row>
    <row r="29" spans="1:15" x14ac:dyDescent="0.3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1"/>
    </row>
    <row r="30" spans="1:15" x14ac:dyDescent="0.3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1"/>
    </row>
    <row r="31" spans="1:15" x14ac:dyDescent="0.3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1"/>
    </row>
    <row r="32" spans="1:15" x14ac:dyDescent="0.3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1"/>
    </row>
    <row r="33" spans="1:15" x14ac:dyDescent="0.3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1"/>
    </row>
    <row r="34" spans="1:15" x14ac:dyDescent="0.3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1"/>
    </row>
    <row r="35" spans="1:15" x14ac:dyDescent="0.3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1"/>
    </row>
    <row r="36" spans="1:15" x14ac:dyDescent="0.3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1"/>
    </row>
    <row r="37" spans="1:15" x14ac:dyDescent="0.3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1"/>
    </row>
    <row r="38" spans="1:15" x14ac:dyDescent="0.3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1"/>
    </row>
    <row r="39" spans="1:15" x14ac:dyDescent="0.3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1"/>
    </row>
    <row r="40" spans="1:15" x14ac:dyDescent="0.3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1"/>
    </row>
    <row r="41" spans="1:15" x14ac:dyDescent="0.3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1"/>
    </row>
    <row r="42" spans="1:15" x14ac:dyDescent="0.3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1"/>
    </row>
    <row r="43" spans="1:15" x14ac:dyDescent="0.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1"/>
    </row>
    <row r="44" spans="1:15" x14ac:dyDescent="0.3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1"/>
    </row>
    <row r="45" spans="1:15" x14ac:dyDescent="0.3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1"/>
    </row>
    <row r="46" spans="1:15" x14ac:dyDescent="0.3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1"/>
    </row>
    <row r="47" spans="1:15" x14ac:dyDescent="0.3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1"/>
    </row>
    <row r="48" spans="1:15" x14ac:dyDescent="0.3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1"/>
    </row>
    <row r="49" spans="1:15" x14ac:dyDescent="0.3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1"/>
    </row>
    <row r="50" spans="1:15" x14ac:dyDescent="0.3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1"/>
    </row>
  </sheetData>
  <mergeCells count="3">
    <mergeCell ref="B1:N5"/>
    <mergeCell ref="B9:D9"/>
    <mergeCell ref="E9:N9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Opciones</vt:lpstr>
      <vt:lpstr>Información Gral</vt:lpstr>
      <vt:lpstr>Product Backlog</vt:lpstr>
      <vt:lpstr>Sp1</vt:lpstr>
      <vt:lpstr>Definiciones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Henao</dc:creator>
  <cp:lastModifiedBy>Camilo Jiménez Gutiérrez</cp:lastModifiedBy>
  <dcterms:created xsi:type="dcterms:W3CDTF">2017-06-27T18:33:22Z</dcterms:created>
  <dcterms:modified xsi:type="dcterms:W3CDTF">2025-06-16T03:13:59Z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