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Analisis Numerico\EcuacionesDiferenciales\"/>
    </mc:Choice>
  </mc:AlternateContent>
  <bookViews>
    <workbookView xWindow="0" yWindow="0" windowWidth="20490" windowHeight="7800" activeTab="1"/>
  </bookViews>
  <sheets>
    <sheet name="EULER" sheetId="1" r:id="rId1"/>
    <sheet name="RUNGE-HUT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3" l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P34" i="3"/>
  <c r="P35" i="3"/>
  <c r="P36" i="3"/>
  <c r="P37" i="3"/>
  <c r="P38" i="3"/>
  <c r="P39" i="3"/>
  <c r="P40" i="3"/>
  <c r="P41" i="3"/>
  <c r="P42" i="3"/>
  <c r="P43" i="3"/>
  <c r="P44" i="3"/>
  <c r="P45" i="3"/>
  <c r="P33" i="3"/>
  <c r="M34" i="3"/>
  <c r="N34" i="3"/>
  <c r="O34" i="3"/>
  <c r="M35" i="3"/>
  <c r="N35" i="3"/>
  <c r="O35" i="3"/>
  <c r="M36" i="3"/>
  <c r="N36" i="3"/>
  <c r="O36" i="3" s="1"/>
  <c r="M37" i="3"/>
  <c r="N37" i="3"/>
  <c r="O37" i="3"/>
  <c r="M38" i="3"/>
  <c r="N38" i="3"/>
  <c r="O38" i="3"/>
  <c r="M39" i="3"/>
  <c r="N39" i="3"/>
  <c r="O39" i="3"/>
  <c r="M40" i="3"/>
  <c r="N40" i="3"/>
  <c r="O40" i="3" s="1"/>
  <c r="M41" i="3"/>
  <c r="N41" i="3"/>
  <c r="O41" i="3"/>
  <c r="M42" i="3"/>
  <c r="N42" i="3"/>
  <c r="O42" i="3"/>
  <c r="M43" i="3"/>
  <c r="N43" i="3"/>
  <c r="O43" i="3"/>
  <c r="M44" i="3"/>
  <c r="N44" i="3"/>
  <c r="O44" i="3" s="1"/>
  <c r="M45" i="3"/>
  <c r="N45" i="3"/>
  <c r="O45" i="3"/>
  <c r="O33" i="3"/>
  <c r="N33" i="3"/>
  <c r="M33" i="3"/>
  <c r="K34" i="3"/>
  <c r="K35" i="3"/>
  <c r="K36" i="3"/>
  <c r="K37" i="3"/>
  <c r="K38" i="3"/>
  <c r="K39" i="3"/>
  <c r="K40" i="3"/>
  <c r="K41" i="3"/>
  <c r="K42" i="3"/>
  <c r="K43" i="3"/>
  <c r="K44" i="3"/>
  <c r="K45" i="3"/>
  <c r="L34" i="3"/>
  <c r="L35" i="3"/>
  <c r="L36" i="3"/>
  <c r="L37" i="3"/>
  <c r="L38" i="3"/>
  <c r="L39" i="3"/>
  <c r="L40" i="3"/>
  <c r="L41" i="3"/>
  <c r="L42" i="3"/>
  <c r="L43" i="3"/>
  <c r="L44" i="3"/>
  <c r="L45" i="3"/>
  <c r="L33" i="3"/>
  <c r="K33" i="3"/>
  <c r="J34" i="3"/>
  <c r="J35" i="3"/>
  <c r="J36" i="3"/>
  <c r="J37" i="3"/>
  <c r="J38" i="3"/>
  <c r="J39" i="3"/>
  <c r="J40" i="3"/>
  <c r="J41" i="3"/>
  <c r="J42" i="3"/>
  <c r="J43" i="3"/>
  <c r="J44" i="3"/>
  <c r="J45" i="3"/>
  <c r="J33" i="3"/>
  <c r="H33" i="3"/>
  <c r="I34" i="3"/>
  <c r="I35" i="3"/>
  <c r="I36" i="3"/>
  <c r="I37" i="3"/>
  <c r="I38" i="3"/>
  <c r="I39" i="3"/>
  <c r="I40" i="3"/>
  <c r="I41" i="3"/>
  <c r="I42" i="3"/>
  <c r="I43" i="3"/>
  <c r="I44" i="3"/>
  <c r="I45" i="3"/>
  <c r="I33" i="3"/>
  <c r="H34" i="3"/>
  <c r="H35" i="3"/>
  <c r="H36" i="3"/>
  <c r="H37" i="3"/>
  <c r="H38" i="3"/>
  <c r="H39" i="3"/>
  <c r="H40" i="3"/>
  <c r="H41" i="3"/>
  <c r="H42" i="3"/>
  <c r="H43" i="3"/>
  <c r="H44" i="3"/>
  <c r="H45" i="3"/>
  <c r="G34" i="3"/>
  <c r="G35" i="3"/>
  <c r="G36" i="3"/>
  <c r="G37" i="3"/>
  <c r="G38" i="3"/>
  <c r="G39" i="3"/>
  <c r="G40" i="3"/>
  <c r="G41" i="3"/>
  <c r="G42" i="3"/>
  <c r="G43" i="3"/>
  <c r="G44" i="3"/>
  <c r="G45" i="3"/>
  <c r="G33" i="3"/>
  <c r="C43" i="3"/>
  <c r="D43" i="3"/>
  <c r="E43" i="3"/>
  <c r="D44" i="3" s="1"/>
  <c r="C44" i="3"/>
  <c r="C45" i="3" s="1"/>
  <c r="C39" i="3"/>
  <c r="D39" i="3"/>
  <c r="D40" i="3" s="1"/>
  <c r="E39" i="3"/>
  <c r="C40" i="3"/>
  <c r="C41" i="3" s="1"/>
  <c r="C42" i="3" s="1"/>
  <c r="E34" i="3"/>
  <c r="D35" i="3"/>
  <c r="E35" i="3" s="1"/>
  <c r="D36" i="3" s="1"/>
  <c r="D34" i="3"/>
  <c r="E33" i="3"/>
  <c r="F14" i="1"/>
  <c r="D15" i="1"/>
  <c r="F15" i="1" s="1"/>
  <c r="C25" i="1"/>
  <c r="C26" i="1"/>
  <c r="E44" i="3" l="1"/>
  <c r="D45" i="3" s="1"/>
  <c r="E45" i="3" s="1"/>
  <c r="E40" i="3"/>
  <c r="D41" i="3" s="1"/>
  <c r="E36" i="3"/>
  <c r="D37" i="3"/>
  <c r="D16" i="1"/>
  <c r="C35" i="3"/>
  <c r="C36" i="3" s="1"/>
  <c r="C37" i="3" s="1"/>
  <c r="C38" i="3" s="1"/>
  <c r="C34" i="3"/>
  <c r="C15" i="1"/>
  <c r="E41" i="3" l="1"/>
  <c r="D42" i="3"/>
  <c r="E42" i="3" s="1"/>
  <c r="E37" i="3"/>
  <c r="D38" i="3" s="1"/>
  <c r="E38" i="3" s="1"/>
  <c r="F16" i="1"/>
  <c r="D17" i="1" s="1"/>
  <c r="C16" i="1"/>
  <c r="C17" i="1" s="1"/>
  <c r="C18" i="1" s="1"/>
  <c r="C19" i="1" s="1"/>
  <c r="C20" i="1" s="1"/>
  <c r="C21" i="1" s="1"/>
  <c r="C22" i="1" s="1"/>
  <c r="C23" i="1" s="1"/>
  <c r="F17" i="1" l="1"/>
  <c r="D18" i="1"/>
  <c r="C24" i="1"/>
  <c r="F18" i="1" l="1"/>
  <c r="D19" i="1" s="1"/>
  <c r="F19" i="1" l="1"/>
  <c r="D20" i="1"/>
  <c r="F20" i="1" l="1"/>
  <c r="D21" i="1"/>
  <c r="F21" i="1" l="1"/>
  <c r="D22" i="1" s="1"/>
  <c r="F22" i="1" l="1"/>
  <c r="D23" i="1" s="1"/>
  <c r="F23" i="1" l="1"/>
  <c r="D24" i="1" s="1"/>
  <c r="F24" i="1" l="1"/>
  <c r="D25" i="1"/>
  <c r="F25" i="1" l="1"/>
  <c r="D26" i="1" s="1"/>
  <c r="F26" i="1" s="1"/>
</calcChain>
</file>

<file path=xl/sharedStrings.xml><?xml version="1.0" encoding="utf-8"?>
<sst xmlns="http://schemas.openxmlformats.org/spreadsheetml/2006/main" count="33" uniqueCount="23">
  <si>
    <t>t</t>
  </si>
  <si>
    <t>h</t>
  </si>
  <si>
    <t>f(t,y)</t>
  </si>
  <si>
    <t>A</t>
  </si>
  <si>
    <t>B</t>
  </si>
  <si>
    <t>y euler</t>
  </si>
  <si>
    <t>ti + (h/2)</t>
  </si>
  <si>
    <t>K1=(h/2) f(ti, yi)</t>
  </si>
  <si>
    <t>yi + (h/2)(ti, yi)</t>
  </si>
  <si>
    <t>k2</t>
  </si>
  <si>
    <t>yi + k2</t>
  </si>
  <si>
    <t>k3</t>
  </si>
  <si>
    <t>ti +h</t>
  </si>
  <si>
    <t>yi +2* k3</t>
  </si>
  <si>
    <t>k4</t>
  </si>
  <si>
    <t>y runge i</t>
  </si>
  <si>
    <t>t(mes)</t>
  </si>
  <si>
    <t>N(t)</t>
  </si>
  <si>
    <t>f(t,N)</t>
  </si>
  <si>
    <t>p=</t>
  </si>
  <si>
    <t>q=</t>
  </si>
  <si>
    <t>M=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</si>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</sst>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/>
    <xf numFmtId="0" fontId="0" fillId="0" borderId="1" xfId="0" applyBorder="1"/>
    <xf numFmtId="0" fontId="1" fillId="8" borderId="0" xfId="0" applyFont="1" applyFill="1"/>
    <xf numFmtId="0" fontId="0" fillId="9" borderId="1" xfId="0" applyFill="1" applyBorder="1"/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0" fillId="2" borderId="1" xfId="0" applyFill="1" applyBorder="1"/>
    <xf numFmtId="0" fontId="0" fillId="13" borderId="1" xfId="0" applyFill="1" applyBorder="1"/>
    <xf numFmtId="0" fontId="0" fillId="5" borderId="1" xfId="0" applyFill="1" applyBorder="1"/>
    <xf numFmtId="0" fontId="3" fillId="14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0" fillId="15" borderId="1" xfId="0" applyFill="1" applyBorder="1"/>
    <xf numFmtId="0" fontId="0" fillId="3" borderId="0" xfId="0" applyFill="1"/>
    <xf numFmtId="0" fontId="7" fillId="8" borderId="1" xfId="0" applyFont="1" applyFill="1" applyBorder="1"/>
    <xf numFmtId="0" fontId="7" fillId="8" borderId="0" xfId="0" applyFont="1" applyFill="1"/>
    <xf numFmtId="0" fontId="8" fillId="3" borderId="1" xfId="0" applyFont="1" applyFill="1" applyBorder="1"/>
    <xf numFmtId="0" fontId="1" fillId="0" borderId="0" xfId="0" applyFont="1"/>
    <xf numFmtId="0" fontId="6" fillId="1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53149606299209E-2"/>
          <c:y val="0.17171296296296298"/>
          <c:w val="0.88073862642169731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EULER!$D$13</c:f>
              <c:strCache>
                <c:ptCount val="1"/>
                <c:pt idx="0">
                  <c:v>N(t)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EULER!$C$14:$C$24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EULER!$D$14:$D$24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70158</c:v>
                </c:pt>
                <c:pt idx="3">
                  <c:v>122842.88491368</c:v>
                </c:pt>
                <c:pt idx="4">
                  <c:v>190103.55237138004</c:v>
                </c:pt>
                <c:pt idx="5">
                  <c:v>272906.83866416023</c:v>
                </c:pt>
                <c:pt idx="6">
                  <c:v>370122.53801254323</c:v>
                </c:pt>
                <c:pt idx="7">
                  <c:v>477608.96292189171</c:v>
                </c:pt>
                <c:pt idx="8">
                  <c:v>588090.17778849031</c:v>
                </c:pt>
                <c:pt idx="9">
                  <c:v>692498.71827416867</c:v>
                </c:pt>
                <c:pt idx="10">
                  <c:v>782642.56924180849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4F-494C-977B-598F80501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057424"/>
        <c:axId val="749058256"/>
      </c:scatterChart>
      <c:valAx>
        <c:axId val="7490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58256"/>
        <c:crosses val="autoZero"/>
        <c:crossBetween val="midCat"/>
      </c:valAx>
      <c:valAx>
        <c:axId val="7490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5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'RUNGE-HUTTA'!$D$50</c:f>
              <c:strCache>
                <c:ptCount val="1"/>
                <c:pt idx="0">
                  <c:v>y runge i</c:v>
                </c:pt>
              </c:strCache>
            </c:strRef>
          </c:tx>
          <c:spPr>
            <a:ln w="444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'RUNGE-HUTTA'!$C$51:$C$63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'RUNGE-HUTTA'!$D$51:$D$63</c:f>
              <c:numCache>
                <c:formatCode>General</c:formatCode>
                <c:ptCount val="13"/>
                <c:pt idx="0">
                  <c:v>35753.478083834721</c:v>
                </c:pt>
                <c:pt idx="1">
                  <c:v>77218.969266627173</c:v>
                </c:pt>
                <c:pt idx="2">
                  <c:v>131015.74865319711</c:v>
                </c:pt>
                <c:pt idx="3">
                  <c:v>198782.96479116211</c:v>
                </c:pt>
                <c:pt idx="4">
                  <c:v>280971.50420041359</c:v>
                </c:pt>
                <c:pt idx="5">
                  <c:v>376031.68243446929</c:v>
                </c:pt>
                <c:pt idx="6">
                  <c:v>479843.77576056466</c:v>
                </c:pt>
                <c:pt idx="7">
                  <c:v>585873.2606197322</c:v>
                </c:pt>
                <c:pt idx="8">
                  <c:v>686359.39042213454</c:v>
                </c:pt>
                <c:pt idx="9">
                  <c:v>774285.37784477242</c:v>
                </c:pt>
                <c:pt idx="10">
                  <c:v>845259.932356606</c:v>
                </c:pt>
                <c:pt idx="11">
                  <c:v>898339.34933615034</c:v>
                </c:pt>
                <c:pt idx="12">
                  <c:v>935463.46890478604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7-4237-B55D-2C21820A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88495"/>
        <c:axId val="402806239"/>
      </c:scatterChart>
      <c:valAx>
        <c:axId val="35278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06239"/>
        <c:crosses val="autoZero"/>
        <c:crossBetween val="midCat"/>
      </c:valAx>
      <c:valAx>
        <c:axId val="4028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8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chart" Target="../charts/chart2.xml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545602</xdr:colOff>
      <xdr:row>4</xdr:row>
      <xdr:rowOff>165350</xdr:rowOff>
    </xdr:from>
    <xdr:to>
      <xdr:col>11</xdr:col>
      <xdr:colOff>278902</xdr:colOff>
      <xdr:row>8</xdr:row>
      <xdr:rowOff>61987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7602" y="927350"/>
          <a:ext cx="3543300" cy="658637"/>
        </a:xfrm>
        <a:prstGeom prst="rect">
          <a:avLst/>
        </a:prstGeom>
      </xdr:spPr>
    </xdr:pic>
    <xdr:clientData/>
  </xdr:twoCellAnchor>
  <xdr:twoCellAnchor>
    <xdr:from>
      <xdr:col>6</xdr:col>
      <xdr:colOff>478247</xdr:colOff>
      <xdr:row>10</xdr:row>
      <xdr:rowOff>89696</xdr:rowOff>
    </xdr:from>
    <xdr:to>
      <xdr:col>12</xdr:col>
      <xdr:colOff>478247</xdr:colOff>
      <xdr:row>24</xdr:row>
      <xdr:rowOff>165896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488186</xdr:colOff>
      <xdr:row>3</xdr:row>
      <xdr:rowOff>161194</xdr:rowOff>
    </xdr:from>
    <xdr:to>
      <xdr:col>6</xdr:col>
      <xdr:colOff>49615</xdr:colOff>
      <xdr:row>7</xdr:row>
      <xdr:rowOff>170623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0186" y="732694"/>
          <a:ext cx="3371429" cy="7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6</xdr:row>
      <xdr:rowOff>0</xdr:rowOff>
    </xdr:from>
    <xdr:to>
      <xdr:col>7</xdr:col>
      <xdr:colOff>48341</xdr:colOff>
      <xdr:row>18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A8B8674-C11A-E984-0101-1AA9978F84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1733"/>
        <a:stretch/>
      </xdr:blipFill>
      <xdr:spPr>
        <a:xfrm>
          <a:off x="876300" y="1143000"/>
          <a:ext cx="4506041" cy="2438400"/>
        </a:xfrm>
        <a:prstGeom prst="rect">
          <a:avLst/>
        </a:prstGeom>
      </xdr:spPr>
    </xdr:pic>
    <xdr:clientData/>
  </xdr:twoCellAnchor>
  <xdr:twoCellAnchor editAs="oneCell">
    <xdr:from>
      <xdr:col>7</xdr:col>
      <xdr:colOff>485775</xdr:colOff>
      <xdr:row>10</xdr:row>
      <xdr:rowOff>76200</xdr:rowOff>
    </xdr:from>
    <xdr:to>
      <xdr:col>12</xdr:col>
      <xdr:colOff>568</xdr:colOff>
      <xdr:row>14</xdr:row>
      <xdr:rowOff>47727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4A316E6-B992-4C95-ACF6-4BDD179C4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1981200"/>
          <a:ext cx="4067743" cy="733527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21</xdr:row>
      <xdr:rowOff>190499</xdr:rowOff>
    </xdr:from>
    <xdr:to>
      <xdr:col>16</xdr:col>
      <xdr:colOff>301368</xdr:colOff>
      <xdr:row>27</xdr:row>
      <xdr:rowOff>47624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72525" y="4190999"/>
          <a:ext cx="4463793" cy="1000125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561975</xdr:colOff>
      <xdr:row>22</xdr:row>
      <xdr:rowOff>95250</xdr:rowOff>
    </xdr:from>
    <xdr:to>
      <xdr:col>6</xdr:col>
      <xdr:colOff>123355</xdr:colOff>
      <xdr:row>26</xdr:row>
      <xdr:rowOff>101413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3975" y="4286250"/>
          <a:ext cx="3371380" cy="768163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>
    <xdr:from>
      <xdr:col>6</xdr:col>
      <xdr:colOff>19050</xdr:colOff>
      <xdr:row>48</xdr:row>
      <xdr:rowOff>5443</xdr:rowOff>
    </xdr:from>
    <xdr:to>
      <xdr:col>11</xdr:col>
      <xdr:colOff>721178</xdr:colOff>
      <xdr:row>64</xdr:row>
      <xdr:rowOff>27214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6"/>
  <sheetViews>
    <sheetView topLeftCell="A2" zoomScale="85" zoomScaleNormal="85" workbookViewId="0">
      <selection activeCell="O8" sqref="O8"/>
    </sheetView>
  </sheetViews>
  <sheetFormatPr baseColWidth="10" defaultRowHeight="15" x14ac:dyDescent="0.25"/>
  <sheetData>
    <row r="4" spans="3:8" x14ac:dyDescent="0.25">
      <c r="H4" s="28" t="s">
        <v>22</v>
      </c>
    </row>
    <row r="9" spans="3:8" x14ac:dyDescent="0.25">
      <c r="E9" s="23" t="s">
        <v>19</v>
      </c>
      <c r="F9" s="4">
        <v>0.03</v>
      </c>
    </row>
    <row r="10" spans="3:8" x14ac:dyDescent="0.25">
      <c r="E10" s="23" t="s">
        <v>20</v>
      </c>
      <c r="F10" s="4">
        <v>0.38</v>
      </c>
    </row>
    <row r="11" spans="3:8" x14ac:dyDescent="0.25">
      <c r="E11" s="23" t="s">
        <v>21</v>
      </c>
      <c r="F11" s="4">
        <v>1000000</v>
      </c>
    </row>
    <row r="13" spans="3:8" x14ac:dyDescent="0.25">
      <c r="C13" s="29" t="s">
        <v>16</v>
      </c>
      <c r="D13" s="29" t="s">
        <v>17</v>
      </c>
      <c r="E13" s="29" t="s">
        <v>1</v>
      </c>
      <c r="F13" s="29" t="s">
        <v>18</v>
      </c>
    </row>
    <row r="14" spans="3:8" x14ac:dyDescent="0.25">
      <c r="C14" s="1">
        <v>0</v>
      </c>
      <c r="D14" s="1">
        <v>0</v>
      </c>
      <c r="E14" s="1">
        <v>1</v>
      </c>
      <c r="F14" s="1">
        <f>+$F$9*($F$11-D14)+$F$10*(D14/$F$11)*($F$11-D14)</f>
        <v>30000</v>
      </c>
    </row>
    <row r="15" spans="3:8" x14ac:dyDescent="0.25">
      <c r="C15" s="1">
        <f>+C14+$E$14</f>
        <v>1</v>
      </c>
      <c r="D15" s="1">
        <f>+D14+$E$14*F14</f>
        <v>30000</v>
      </c>
      <c r="F15" s="4">
        <f>+$F$9*($F$11-D15)+$F$10*(D15/$F$11)*($F$11-D15)</f>
        <v>40158</v>
      </c>
    </row>
    <row r="16" spans="3:8" x14ac:dyDescent="0.25">
      <c r="C16" s="1">
        <f t="shared" ref="C16:C23" si="0">+C15+$E$14</f>
        <v>2</v>
      </c>
      <c r="D16" s="4">
        <f t="shared" ref="D16:D26" si="1">+D15+$E$14*F15</f>
        <v>70158</v>
      </c>
      <c r="F16" s="4">
        <f>+$F$9*($F$11-D16)+$F$10*(D16/$F$11)*($F$11-D16)</f>
        <v>52684.884913679998</v>
      </c>
    </row>
    <row r="17" spans="3:6" x14ac:dyDescent="0.25">
      <c r="C17" s="1">
        <f t="shared" si="0"/>
        <v>3</v>
      </c>
      <c r="D17" s="4">
        <f>+D16+$E$14*F16</f>
        <v>122842.88491368</v>
      </c>
      <c r="F17" s="4">
        <f>+$F$9*($F$11-D17)+$F$10*(D17/$F$11)*($F$11-D17)</f>
        <v>67260.667457700052</v>
      </c>
    </row>
    <row r="18" spans="3:6" x14ac:dyDescent="0.25">
      <c r="C18" s="2">
        <f t="shared" si="0"/>
        <v>4</v>
      </c>
      <c r="D18" s="4">
        <f t="shared" si="1"/>
        <v>190103.55237138004</v>
      </c>
      <c r="F18" s="4">
        <f>+$F$9*($F$11-D18)+$F$10*(D18/$F$11)*($F$11-D18)</f>
        <v>82803.286292780162</v>
      </c>
    </row>
    <row r="19" spans="3:6" x14ac:dyDescent="0.25">
      <c r="C19" s="23">
        <f t="shared" si="0"/>
        <v>5</v>
      </c>
      <c r="D19" s="23">
        <f t="shared" si="1"/>
        <v>272906.83866416023</v>
      </c>
      <c r="E19" s="24"/>
      <c r="F19" s="23">
        <f>+$F$9*($F$11-D19)+$F$10*(D19/$F$11)*($F$11-D19)</f>
        <v>97215.699348383001</v>
      </c>
    </row>
    <row r="20" spans="3:6" x14ac:dyDescent="0.25">
      <c r="C20" s="1">
        <f t="shared" si="0"/>
        <v>6</v>
      </c>
      <c r="D20" s="4">
        <f t="shared" si="1"/>
        <v>370122.53801254323</v>
      </c>
      <c r="F20" s="4">
        <f>+$F$9*($F$11-D20)+$F$10*(D20/$F$11)*($F$11-D20)</f>
        <v>107486.42490934847</v>
      </c>
    </row>
    <row r="21" spans="3:6" x14ac:dyDescent="0.25">
      <c r="C21" s="1">
        <f t="shared" si="0"/>
        <v>7</v>
      </c>
      <c r="D21" s="4">
        <f t="shared" si="1"/>
        <v>477608.96292189171</v>
      </c>
      <c r="F21" s="4">
        <f>+$F$9*($F$11-D21)+$F$10*(D21/$F$11)*($F$11-D21)</f>
        <v>110481.21486659862</v>
      </c>
    </row>
    <row r="22" spans="3:6" x14ac:dyDescent="0.25">
      <c r="C22" s="1">
        <f t="shared" si="0"/>
        <v>8</v>
      </c>
      <c r="D22" s="4">
        <f t="shared" si="1"/>
        <v>588090.17778849031</v>
      </c>
      <c r="F22" s="4">
        <f>+$F$9*($F$11-D22)+$F$10*(D22/$F$11)*($F$11-D22)</f>
        <v>104408.5404856783</v>
      </c>
    </row>
    <row r="23" spans="3:6" x14ac:dyDescent="0.25">
      <c r="C23" s="1">
        <f t="shared" si="0"/>
        <v>9</v>
      </c>
      <c r="D23" s="4">
        <f t="shared" si="1"/>
        <v>692498.71827416867</v>
      </c>
      <c r="F23" s="4">
        <f>+$F$9*($F$11-D23)+$F$10*(D23/$F$11)*($F$11-D23)</f>
        <v>90143.850967639781</v>
      </c>
    </row>
    <row r="24" spans="3:6" x14ac:dyDescent="0.25">
      <c r="C24" s="1">
        <f>+C23+$E$14</f>
        <v>10</v>
      </c>
      <c r="D24" s="4">
        <f t="shared" si="1"/>
        <v>782642.56924180849</v>
      </c>
      <c r="F24" s="4">
        <f>+$F$9*($F$11-D24)+$F$10*(D24/$F$11)*($F$11-D24)</f>
        <v>71163.730582653763</v>
      </c>
    </row>
    <row r="25" spans="3:6" x14ac:dyDescent="0.25">
      <c r="C25" s="4">
        <f t="shared" ref="C25:C26" si="2">+C24+$E$14</f>
        <v>11</v>
      </c>
      <c r="D25" s="4">
        <f>+D24+$E$14*F24</f>
        <v>853806.29982446227</v>
      </c>
      <c r="F25" s="4">
        <f>+$F$9*($F$11-D25)+$F$10*(D25/$F$11)*($F$11-D25)</f>
        <v>51817.829842984756</v>
      </c>
    </row>
    <row r="26" spans="3:6" x14ac:dyDescent="0.25">
      <c r="C26" s="4">
        <f t="shared" si="2"/>
        <v>12</v>
      </c>
      <c r="D26" s="4">
        <f t="shared" si="1"/>
        <v>905624.12966744707</v>
      </c>
      <c r="F26" s="4">
        <f>+$F$9*($F$11-D26)+$F$10*(D26/$F$11)*($F$11-D26)</f>
        <v>35309.520973956503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6:P63"/>
  <sheetViews>
    <sheetView tabSelected="1" topLeftCell="A31" zoomScale="70" zoomScaleNormal="70" workbookViewId="0">
      <selection activeCell="O63" sqref="O63"/>
    </sheetView>
  </sheetViews>
  <sheetFormatPr baseColWidth="10" defaultRowHeight="15" x14ac:dyDescent="0.25"/>
  <cols>
    <col min="8" max="8" width="18.140625" customWidth="1"/>
    <col min="9" max="9" width="15.85546875" customWidth="1"/>
  </cols>
  <sheetData>
    <row r="26" spans="3:16" x14ac:dyDescent="0.25">
      <c r="H26" s="3"/>
    </row>
    <row r="27" spans="3:16" x14ac:dyDescent="0.25">
      <c r="H27" s="3"/>
    </row>
    <row r="28" spans="3:16" x14ac:dyDescent="0.25">
      <c r="H28" s="3"/>
    </row>
    <row r="29" spans="3:16" ht="18.75" x14ac:dyDescent="0.3">
      <c r="D29" s="23" t="s">
        <v>19</v>
      </c>
      <c r="E29" s="23" t="s">
        <v>20</v>
      </c>
      <c r="F29" s="23" t="s">
        <v>21</v>
      </c>
      <c r="H29" s="3"/>
      <c r="M29" s="8" t="s">
        <v>3</v>
      </c>
      <c r="N29" s="8" t="s">
        <v>4</v>
      </c>
    </row>
    <row r="30" spans="3:16" ht="18.75" x14ac:dyDescent="0.3">
      <c r="D30" s="4">
        <v>0.03</v>
      </c>
      <c r="E30" s="4">
        <v>0.38</v>
      </c>
      <c r="F30" s="4">
        <v>1000000</v>
      </c>
      <c r="G30" s="7" t="s">
        <v>3</v>
      </c>
      <c r="K30" s="7" t="s">
        <v>4</v>
      </c>
    </row>
    <row r="31" spans="3:16" ht="18.75" x14ac:dyDescent="0.3">
      <c r="C31" s="3"/>
      <c r="D31" s="3"/>
      <c r="E31" s="3"/>
      <c r="F31" s="3"/>
      <c r="G31" s="19" t="s">
        <v>3</v>
      </c>
      <c r="H31" s="3"/>
      <c r="I31" s="19" t="s">
        <v>4</v>
      </c>
      <c r="J31" s="3"/>
      <c r="K31" s="3"/>
      <c r="L31" s="3"/>
      <c r="M31" s="3"/>
      <c r="N31" s="3"/>
      <c r="O31" s="3"/>
      <c r="P31" s="3"/>
    </row>
    <row r="32" spans="3:16" ht="21" x14ac:dyDescent="0.35">
      <c r="C32" s="9" t="s">
        <v>0</v>
      </c>
      <c r="D32" s="9" t="s">
        <v>5</v>
      </c>
      <c r="E32" s="9" t="s">
        <v>2</v>
      </c>
      <c r="F32" s="10" t="s">
        <v>1</v>
      </c>
      <c r="G32" s="22" t="s">
        <v>6</v>
      </c>
      <c r="H32" s="11" t="s">
        <v>7</v>
      </c>
      <c r="I32" s="21" t="s">
        <v>8</v>
      </c>
      <c r="J32" s="20" t="s">
        <v>9</v>
      </c>
      <c r="K32" s="12" t="s">
        <v>10</v>
      </c>
      <c r="L32" s="13" t="s">
        <v>11</v>
      </c>
      <c r="M32" s="14" t="s">
        <v>12</v>
      </c>
      <c r="N32" s="14" t="s">
        <v>13</v>
      </c>
      <c r="O32" s="15" t="s">
        <v>14</v>
      </c>
      <c r="P32" s="5" t="s">
        <v>15</v>
      </c>
    </row>
    <row r="33" spans="3:16" x14ac:dyDescent="0.25">
      <c r="C33" s="4">
        <v>0</v>
      </c>
      <c r="D33" s="4">
        <v>0</v>
      </c>
      <c r="E33" s="4">
        <f>+$D$30*($F$30-D33)+$E$30*(D33/$F$30)*($F$30-D33)</f>
        <v>30000</v>
      </c>
      <c r="F33" s="4">
        <v>1</v>
      </c>
      <c r="G33" s="4">
        <f>+C33+($F$33/2)</f>
        <v>0.5</v>
      </c>
      <c r="H33" s="17">
        <f>+($F$33/2)*E33</f>
        <v>15000</v>
      </c>
      <c r="I33" s="4">
        <f>+D33+H33</f>
        <v>15000</v>
      </c>
      <c r="J33" s="18">
        <f>+($F$33/2)*($D$30*($F$30-I33)+$E$30*(I33/$F$30)*($F$30-I33))</f>
        <v>17582.25</v>
      </c>
      <c r="K33" s="4">
        <f>+D33+J33</f>
        <v>17582.25</v>
      </c>
      <c r="L33" s="16">
        <f>+($F$33/2)*($D$30*($F$30-K33)+$E$30*(K33/$F$30)*($F$30-K33))</f>
        <v>18018.158002138123</v>
      </c>
      <c r="M33" s="4">
        <f>+C33+$F$33</f>
        <v>1</v>
      </c>
      <c r="N33" s="4">
        <f>+D33+2*L33</f>
        <v>36036.316004276247</v>
      </c>
      <c r="O33" s="6">
        <f>+($F$33/2)*($D$30*($F$30-N33)+$E$30*(N33/$F$30)*($F$30-N33))</f>
        <v>21059.618247227932</v>
      </c>
      <c r="P33" s="4">
        <f>+D33+(1/3)*(H33+2*J33+2*L33+O33)</f>
        <v>35753.478083834721</v>
      </c>
    </row>
    <row r="34" spans="3:16" x14ac:dyDescent="0.25">
      <c r="C34" s="4">
        <f>+C33+$F$33</f>
        <v>1</v>
      </c>
      <c r="D34" s="4">
        <f>+D33+$F$33*E33</f>
        <v>30000</v>
      </c>
      <c r="E34" s="4">
        <f t="shared" ref="E34:E45" si="0">+$D$30*($F$30-D34)+$E$30*(D34/$F$30)*($F$30-D34)</f>
        <v>40158</v>
      </c>
      <c r="G34" s="4">
        <f t="shared" ref="G34:G45" si="1">+C34+($F$33/2)</f>
        <v>1.5</v>
      </c>
      <c r="H34" s="17">
        <f t="shared" ref="H34:H45" si="2">+($F$33/2)*E34</f>
        <v>20079</v>
      </c>
      <c r="I34" s="4">
        <f t="shared" ref="I34:I45" si="3">+D34+H34</f>
        <v>50079</v>
      </c>
      <c r="J34" s="18">
        <f t="shared" ref="J34:J45" si="4">+($F$33/2)*($D$30*($F$30-I34)+$E$30*(I34/$F$30)*($F$30-I34))</f>
        <v>23287.322814209998</v>
      </c>
      <c r="K34" s="4">
        <f t="shared" ref="K34:K45" si="5">+D34+J34</f>
        <v>53287.322814209998</v>
      </c>
      <c r="L34" s="16">
        <f t="shared" ref="L34:L45" si="6">+($F$33/2)*($D$30*($F$30-K34)+$E$30*(K34/$F$30)*($F$30-K34))</f>
        <v>23785.769125672647</v>
      </c>
      <c r="M34" s="4">
        <f t="shared" ref="M34:M45" si="7">+C34+$F$33</f>
        <v>2</v>
      </c>
      <c r="N34" s="4">
        <f t="shared" ref="N34:N45" si="8">+D34+2*L34</f>
        <v>77571.538251345293</v>
      </c>
      <c r="O34" s="6">
        <f t="shared" ref="O34:O45" si="9">+($F$33/2)*($D$30*($F$30-N34)+$E$30*(N34/$F$30)*($F$30-N34))</f>
        <v>27431.723920116237</v>
      </c>
      <c r="P34" s="4">
        <f t="shared" ref="P34:P45" si="10">+D34+(1/3)*(H34+2*J34+2*L34+O34)</f>
        <v>77218.969266627173</v>
      </c>
    </row>
    <row r="35" spans="3:16" x14ac:dyDescent="0.25">
      <c r="C35" s="2">
        <f t="shared" ref="C35:C45" si="11">+C34+$F$33</f>
        <v>2</v>
      </c>
      <c r="D35" s="4">
        <f t="shared" ref="D35:D38" si="12">+D34+$F$33*E34</f>
        <v>70158</v>
      </c>
      <c r="E35" s="4">
        <f t="shared" si="0"/>
        <v>52684.884913679998</v>
      </c>
      <c r="F35" s="27"/>
      <c r="G35" s="4">
        <f t="shared" si="1"/>
        <v>2.5</v>
      </c>
      <c r="H35" s="17">
        <f t="shared" si="2"/>
        <v>26342.442456839999</v>
      </c>
      <c r="I35" s="4">
        <f t="shared" si="3"/>
        <v>96500.442456839999</v>
      </c>
      <c r="J35" s="18">
        <f t="shared" si="4"/>
        <v>30118.233705017483</v>
      </c>
      <c r="K35" s="4">
        <f t="shared" si="5"/>
        <v>100276.23370501748</v>
      </c>
      <c r="L35" s="16">
        <f t="shared" si="6"/>
        <v>30637.829519626033</v>
      </c>
      <c r="M35" s="4">
        <f t="shared" si="7"/>
        <v>3</v>
      </c>
      <c r="N35" s="4">
        <f t="shared" si="8"/>
        <v>131433.65903925206</v>
      </c>
      <c r="O35" s="6">
        <f t="shared" si="9"/>
        <v>34718.6770534643</v>
      </c>
      <c r="P35" s="4">
        <f t="shared" si="10"/>
        <v>131015.74865319711</v>
      </c>
    </row>
    <row r="36" spans="3:16" x14ac:dyDescent="0.25">
      <c r="C36" s="4">
        <f t="shared" si="11"/>
        <v>3</v>
      </c>
      <c r="D36" s="4">
        <f t="shared" si="12"/>
        <v>122842.88491368</v>
      </c>
      <c r="E36" s="4">
        <f t="shared" si="0"/>
        <v>67260.667457700052</v>
      </c>
      <c r="G36" s="4">
        <f t="shared" si="1"/>
        <v>3.5</v>
      </c>
      <c r="H36" s="17">
        <f t="shared" si="2"/>
        <v>33630.333728850026</v>
      </c>
      <c r="I36" s="4">
        <f t="shared" si="3"/>
        <v>156473.21864253003</v>
      </c>
      <c r="J36" s="18">
        <f t="shared" si="4"/>
        <v>37730.878313495683</v>
      </c>
      <c r="K36" s="4">
        <f t="shared" si="5"/>
        <v>160573.76322717569</v>
      </c>
      <c r="L36" s="16">
        <f t="shared" si="6"/>
        <v>38201.461211737696</v>
      </c>
      <c r="M36" s="4">
        <f t="shared" si="7"/>
        <v>4</v>
      </c>
      <c r="N36" s="4">
        <f t="shared" si="8"/>
        <v>199245.80733715539</v>
      </c>
      <c r="O36" s="6">
        <f t="shared" si="9"/>
        <v>42325.226853129578</v>
      </c>
      <c r="P36" s="4">
        <f t="shared" si="10"/>
        <v>198782.96479116211</v>
      </c>
    </row>
    <row r="37" spans="3:16" x14ac:dyDescent="0.25">
      <c r="C37" s="25">
        <f t="shared" si="11"/>
        <v>4</v>
      </c>
      <c r="D37" s="25">
        <f t="shared" si="12"/>
        <v>190103.55237138004</v>
      </c>
      <c r="E37" s="25">
        <f t="shared" si="0"/>
        <v>82803.286292780162</v>
      </c>
      <c r="F37" s="26"/>
      <c r="G37" s="25">
        <f t="shared" si="1"/>
        <v>4.5</v>
      </c>
      <c r="H37" s="25">
        <f t="shared" si="2"/>
        <v>41401.643146390081</v>
      </c>
      <c r="I37" s="25">
        <f t="shared" si="3"/>
        <v>231505.19551777013</v>
      </c>
      <c r="J37" s="25">
        <f t="shared" si="4"/>
        <v>45330.424660782788</v>
      </c>
      <c r="K37" s="25">
        <f t="shared" si="5"/>
        <v>235433.97703216283</v>
      </c>
      <c r="L37" s="25">
        <f t="shared" si="6"/>
        <v>45669.406047804114</v>
      </c>
      <c r="M37" s="25">
        <f t="shared" si="7"/>
        <v>5</v>
      </c>
      <c r="N37" s="25">
        <f t="shared" si="8"/>
        <v>281442.36446698825</v>
      </c>
      <c r="O37" s="25">
        <f t="shared" si="9"/>
        <v>49202.550923536823</v>
      </c>
      <c r="P37" s="25">
        <f t="shared" si="10"/>
        <v>280971.50420041359</v>
      </c>
    </row>
    <row r="38" spans="3:16" x14ac:dyDescent="0.25">
      <c r="C38" s="4">
        <f t="shared" si="11"/>
        <v>5</v>
      </c>
      <c r="D38" s="4">
        <f t="shared" si="12"/>
        <v>272906.83866416023</v>
      </c>
      <c r="E38" s="4">
        <f t="shared" si="0"/>
        <v>97215.699348383001</v>
      </c>
      <c r="G38" s="4">
        <f t="shared" si="1"/>
        <v>5.5</v>
      </c>
      <c r="H38" s="17">
        <f t="shared" si="2"/>
        <v>48607.849674191501</v>
      </c>
      <c r="I38" s="4">
        <f t="shared" si="3"/>
        <v>321514.68833835173</v>
      </c>
      <c r="J38" s="18">
        <f t="shared" si="4"/>
        <v>51624.448443923146</v>
      </c>
      <c r="K38" s="4">
        <f t="shared" si="5"/>
        <v>324531.28710808337</v>
      </c>
      <c r="L38" s="16">
        <f t="shared" si="6"/>
        <v>51782.069544629034</v>
      </c>
      <c r="M38" s="4">
        <f t="shared" si="7"/>
        <v>6</v>
      </c>
      <c r="N38" s="4">
        <f t="shared" si="8"/>
        <v>376470.97775341826</v>
      </c>
      <c r="O38" s="6">
        <f t="shared" si="9"/>
        <v>53953.645659631387</v>
      </c>
      <c r="P38" s="4">
        <f t="shared" si="10"/>
        <v>376031.68243446929</v>
      </c>
    </row>
    <row r="39" spans="3:16" x14ac:dyDescent="0.25">
      <c r="C39" s="4">
        <f t="shared" si="11"/>
        <v>6</v>
      </c>
      <c r="D39" s="4">
        <f t="shared" ref="D39:D42" si="13">+D38+$F$33*E38</f>
        <v>370122.53801254323</v>
      </c>
      <c r="E39" s="4">
        <f t="shared" si="0"/>
        <v>107486.42490934847</v>
      </c>
      <c r="G39" s="4">
        <f t="shared" si="1"/>
        <v>6.5</v>
      </c>
      <c r="H39" s="17">
        <f t="shared" si="2"/>
        <v>53743.212454674234</v>
      </c>
      <c r="I39" s="4">
        <f t="shared" si="3"/>
        <v>423865.75046721747</v>
      </c>
      <c r="J39" s="18">
        <f t="shared" si="4"/>
        <v>55040.693192126935</v>
      </c>
      <c r="K39" s="4">
        <f t="shared" si="5"/>
        <v>425163.23120467016</v>
      </c>
      <c r="L39" s="16">
        <f t="shared" si="6"/>
        <v>55058.44855882207</v>
      </c>
      <c r="M39" s="4">
        <f t="shared" si="7"/>
        <v>7</v>
      </c>
      <c r="N39" s="4">
        <f t="shared" si="8"/>
        <v>480239.43513018737</v>
      </c>
      <c r="O39" s="6">
        <f t="shared" si="9"/>
        <v>55222.217287492116</v>
      </c>
      <c r="P39" s="4">
        <f t="shared" si="10"/>
        <v>479843.77576056466</v>
      </c>
    </row>
    <row r="40" spans="3:16" x14ac:dyDescent="0.25">
      <c r="C40" s="4">
        <f t="shared" si="11"/>
        <v>7</v>
      </c>
      <c r="D40" s="4">
        <f t="shared" si="13"/>
        <v>477608.96292189171</v>
      </c>
      <c r="E40" s="4">
        <f t="shared" si="0"/>
        <v>110481.21486659862</v>
      </c>
      <c r="G40" s="4">
        <f t="shared" si="1"/>
        <v>7.5</v>
      </c>
      <c r="H40" s="17">
        <f t="shared" si="2"/>
        <v>55240.607433299308</v>
      </c>
      <c r="I40" s="4">
        <f t="shared" si="3"/>
        <v>532849.57035519101</v>
      </c>
      <c r="J40" s="18">
        <f t="shared" si="4"/>
        <v>54302.228532893212</v>
      </c>
      <c r="K40" s="4">
        <f t="shared" si="5"/>
        <v>531911.19145478494</v>
      </c>
      <c r="L40" s="16">
        <f t="shared" si="6"/>
        <v>54327.850541566077</v>
      </c>
      <c r="M40" s="4">
        <f t="shared" si="7"/>
        <v>8</v>
      </c>
      <c r="N40" s="4">
        <f t="shared" si="8"/>
        <v>586264.66400502389</v>
      </c>
      <c r="O40" s="6">
        <f t="shared" si="9"/>
        <v>52292.127511303705</v>
      </c>
      <c r="P40" s="4">
        <f t="shared" si="10"/>
        <v>585873.2606197322</v>
      </c>
    </row>
    <row r="41" spans="3:16" x14ac:dyDescent="0.25">
      <c r="C41" s="4">
        <f t="shared" si="11"/>
        <v>8</v>
      </c>
      <c r="D41" s="4">
        <f t="shared" si="13"/>
        <v>588090.17778849031</v>
      </c>
      <c r="E41" s="4">
        <f t="shared" si="0"/>
        <v>104408.5404856783</v>
      </c>
      <c r="G41" s="4">
        <f t="shared" si="1"/>
        <v>8.5</v>
      </c>
      <c r="H41" s="17">
        <f t="shared" si="2"/>
        <v>52204.270242839149</v>
      </c>
      <c r="I41" s="4">
        <f t="shared" si="3"/>
        <v>640294.44803132943</v>
      </c>
      <c r="J41" s="18">
        <f t="shared" si="4"/>
        <v>49155.90217133113</v>
      </c>
      <c r="K41" s="4">
        <f t="shared" si="5"/>
        <v>637246.07995982142</v>
      </c>
      <c r="L41" s="16">
        <f t="shared" si="6"/>
        <v>49362.376372378523</v>
      </c>
      <c r="M41" s="4">
        <f t="shared" si="7"/>
        <v>9</v>
      </c>
      <c r="N41" s="4">
        <f t="shared" si="8"/>
        <v>686814.9305332473</v>
      </c>
      <c r="O41" s="6">
        <f t="shared" si="9"/>
        <v>45566.810570674308</v>
      </c>
      <c r="P41" s="4">
        <f t="shared" si="10"/>
        <v>686359.39042213454</v>
      </c>
    </row>
    <row r="42" spans="3:16" x14ac:dyDescent="0.25">
      <c r="C42" s="4">
        <f t="shared" si="11"/>
        <v>9</v>
      </c>
      <c r="D42" s="4">
        <f t="shared" si="13"/>
        <v>692498.71827416867</v>
      </c>
      <c r="E42" s="4">
        <f t="shared" si="0"/>
        <v>90143.850967639781</v>
      </c>
      <c r="G42" s="4">
        <f t="shared" si="1"/>
        <v>9.5</v>
      </c>
      <c r="H42" s="17">
        <f t="shared" si="2"/>
        <v>45071.92548381989</v>
      </c>
      <c r="I42" s="4">
        <f t="shared" si="3"/>
        <v>737570.64375798858</v>
      </c>
      <c r="J42" s="18">
        <f t="shared" si="4"/>
        <v>40712.876296269002</v>
      </c>
      <c r="K42" s="4">
        <f t="shared" si="5"/>
        <v>733211.59457043768</v>
      </c>
      <c r="L42" s="16">
        <f t="shared" si="6"/>
        <v>41168.172991447056</v>
      </c>
      <c r="M42" s="4">
        <f t="shared" si="7"/>
        <v>10</v>
      </c>
      <c r="N42" s="4">
        <f t="shared" si="8"/>
        <v>774835.06425706274</v>
      </c>
      <c r="O42" s="6">
        <f t="shared" si="9"/>
        <v>36525.954652559136</v>
      </c>
      <c r="P42" s="4">
        <f t="shared" si="10"/>
        <v>774285.37784477242</v>
      </c>
    </row>
    <row r="43" spans="3:16" x14ac:dyDescent="0.25">
      <c r="C43" s="4">
        <f t="shared" si="11"/>
        <v>10</v>
      </c>
      <c r="D43" s="4">
        <f t="shared" ref="D43:D45" si="14">+D42+$F$33*E42</f>
        <v>782642.56924180849</v>
      </c>
      <c r="E43" s="4">
        <f t="shared" si="0"/>
        <v>71163.730582653763</v>
      </c>
      <c r="G43" s="4">
        <f t="shared" si="1"/>
        <v>10.5</v>
      </c>
      <c r="H43" s="17">
        <f t="shared" si="2"/>
        <v>35581.865291326882</v>
      </c>
      <c r="I43" s="4">
        <f t="shared" si="3"/>
        <v>818224.43453313538</v>
      </c>
      <c r="J43" s="18">
        <f t="shared" si="4"/>
        <v>30985.943242555557</v>
      </c>
      <c r="K43" s="4">
        <f t="shared" si="5"/>
        <v>813628.5124843641</v>
      </c>
      <c r="L43" s="16">
        <f t="shared" si="6"/>
        <v>31606.631982535098</v>
      </c>
      <c r="M43" s="4">
        <f t="shared" si="7"/>
        <v>11</v>
      </c>
      <c r="N43" s="4">
        <f t="shared" si="8"/>
        <v>845855.83320687874</v>
      </c>
      <c r="O43" s="6">
        <f t="shared" si="9"/>
        <v>27085.0736028842</v>
      </c>
      <c r="P43" s="4">
        <f t="shared" si="10"/>
        <v>845259.932356606</v>
      </c>
    </row>
    <row r="44" spans="3:16" x14ac:dyDescent="0.25">
      <c r="C44" s="4">
        <f t="shared" si="11"/>
        <v>11</v>
      </c>
      <c r="D44" s="4">
        <f t="shared" si="14"/>
        <v>853806.29982446227</v>
      </c>
      <c r="E44" s="4">
        <f t="shared" si="0"/>
        <v>51817.829842984756</v>
      </c>
      <c r="G44" s="4">
        <f t="shared" si="1"/>
        <v>11.5</v>
      </c>
      <c r="H44" s="17">
        <f t="shared" si="2"/>
        <v>25908.914921492378</v>
      </c>
      <c r="I44" s="4">
        <f t="shared" si="3"/>
        <v>879715.21474595461</v>
      </c>
      <c r="J44" s="18">
        <f t="shared" si="4"/>
        <v>21909.379359993061</v>
      </c>
      <c r="K44" s="4">
        <f t="shared" si="5"/>
        <v>875715.67918445531</v>
      </c>
      <c r="L44" s="16">
        <f t="shared" si="6"/>
        <v>22543.433211076226</v>
      </c>
      <c r="M44" s="4">
        <f t="shared" si="7"/>
        <v>12</v>
      </c>
      <c r="N44" s="4">
        <f t="shared" si="8"/>
        <v>898893.16624661477</v>
      </c>
      <c r="O44" s="6">
        <f t="shared" si="9"/>
        <v>18784.608471433385</v>
      </c>
      <c r="P44" s="4">
        <f t="shared" si="10"/>
        <v>898339.34933615034</v>
      </c>
    </row>
    <row r="45" spans="3:16" x14ac:dyDescent="0.25">
      <c r="C45" s="4">
        <f t="shared" si="11"/>
        <v>12</v>
      </c>
      <c r="D45" s="4">
        <f t="shared" si="14"/>
        <v>905624.12966744707</v>
      </c>
      <c r="E45" s="4">
        <f t="shared" si="0"/>
        <v>35309.520973956503</v>
      </c>
      <c r="G45" s="4">
        <f t="shared" si="1"/>
        <v>12.5</v>
      </c>
      <c r="H45" s="17">
        <f t="shared" si="2"/>
        <v>17654.760486978252</v>
      </c>
      <c r="I45" s="4">
        <f t="shared" si="3"/>
        <v>923278.89015442529</v>
      </c>
      <c r="J45" s="18">
        <f t="shared" si="4"/>
        <v>14609.463066114837</v>
      </c>
      <c r="K45" s="4">
        <f t="shared" si="5"/>
        <v>920233.59273356188</v>
      </c>
      <c r="L45" s="16">
        <f t="shared" si="6"/>
        <v>15143.204341262714</v>
      </c>
      <c r="M45" s="4">
        <f t="shared" si="7"/>
        <v>13</v>
      </c>
      <c r="N45" s="4">
        <f t="shared" si="8"/>
        <v>935910.53834997246</v>
      </c>
      <c r="O45" s="6">
        <f t="shared" si="9"/>
        <v>12357.922410283481</v>
      </c>
      <c r="P45" s="4">
        <f t="shared" si="10"/>
        <v>935463.46890478604</v>
      </c>
    </row>
    <row r="50" spans="3:4" ht="18.75" x14ac:dyDescent="0.3">
      <c r="C50" s="9" t="s">
        <v>0</v>
      </c>
      <c r="D50" s="5" t="s">
        <v>15</v>
      </c>
    </row>
    <row r="51" spans="3:4" x14ac:dyDescent="0.25">
      <c r="C51" s="4">
        <v>0</v>
      </c>
      <c r="D51" s="4">
        <v>35753.478083834721</v>
      </c>
    </row>
    <row r="52" spans="3:4" x14ac:dyDescent="0.25">
      <c r="C52" s="4">
        <f>+C51+$F$33</f>
        <v>1</v>
      </c>
      <c r="D52" s="4">
        <v>77218.969266627173</v>
      </c>
    </row>
    <row r="53" spans="3:4" x14ac:dyDescent="0.25">
      <c r="C53" s="2">
        <f t="shared" ref="C53:C63" si="15">+C52+$F$33</f>
        <v>2</v>
      </c>
      <c r="D53" s="4">
        <v>131015.74865319711</v>
      </c>
    </row>
    <row r="54" spans="3:4" x14ac:dyDescent="0.25">
      <c r="C54" s="4">
        <f t="shared" si="15"/>
        <v>3</v>
      </c>
      <c r="D54" s="4">
        <v>198782.96479116211</v>
      </c>
    </row>
    <row r="55" spans="3:4" x14ac:dyDescent="0.25">
      <c r="C55" s="25">
        <f t="shared" si="15"/>
        <v>4</v>
      </c>
      <c r="D55" s="25">
        <v>280971.50420041359</v>
      </c>
    </row>
    <row r="56" spans="3:4" x14ac:dyDescent="0.25">
      <c r="C56" s="4">
        <f t="shared" si="15"/>
        <v>5</v>
      </c>
      <c r="D56" s="4">
        <v>376031.68243446929</v>
      </c>
    </row>
    <row r="57" spans="3:4" x14ac:dyDescent="0.25">
      <c r="C57" s="4">
        <f t="shared" si="15"/>
        <v>6</v>
      </c>
      <c r="D57" s="4">
        <v>479843.77576056466</v>
      </c>
    </row>
    <row r="58" spans="3:4" x14ac:dyDescent="0.25">
      <c r="C58" s="4">
        <f t="shared" si="15"/>
        <v>7</v>
      </c>
      <c r="D58" s="4">
        <v>585873.2606197322</v>
      </c>
    </row>
    <row r="59" spans="3:4" x14ac:dyDescent="0.25">
      <c r="C59" s="4">
        <f t="shared" si="15"/>
        <v>8</v>
      </c>
      <c r="D59" s="4">
        <v>686359.39042213454</v>
      </c>
    </row>
    <row r="60" spans="3:4" x14ac:dyDescent="0.25">
      <c r="C60" s="4">
        <f t="shared" si="15"/>
        <v>9</v>
      </c>
      <c r="D60" s="4">
        <v>774285.37784477242</v>
      </c>
    </row>
    <row r="61" spans="3:4" x14ac:dyDescent="0.25">
      <c r="C61" s="4">
        <f t="shared" si="15"/>
        <v>10</v>
      </c>
      <c r="D61" s="4">
        <v>845259.932356606</v>
      </c>
    </row>
    <row r="62" spans="3:4" x14ac:dyDescent="0.25">
      <c r="C62" s="4">
        <f t="shared" si="15"/>
        <v>11</v>
      </c>
      <c r="D62" s="4">
        <v>898339.34933615034</v>
      </c>
    </row>
    <row r="63" spans="3:4" x14ac:dyDescent="0.25">
      <c r="C63" s="4">
        <f t="shared" si="15"/>
        <v>12</v>
      </c>
      <c r="D63" s="4">
        <v>935463.46890478604</v>
      </c>
    </row>
  </sheetData>
  <pageMargins left="0.7" right="0.7" top="0.75" bottom="0.75" header="0.3" footer="0.3"/>
  <pageSetup paperSize="9" orientation="portrait" horizontalDpi="360" verticalDpi="360" r:id="rId1"/>
  <ignoredErrors>
    <ignoredError sqref="K33:K34 K35:K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EULER</vt:lpstr>
      <vt:lpstr>RUNGE-HUTTA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2024-11-26T03:54:49Z</dcterms:created>
  <dcterms:modified xsi:type="dcterms:W3CDTF">2024-11-28T06:30:57Z</dcterms:modified>
</cp:coreProperties>
</file>