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Analisis Numerico\EcuacionesDiferenciales\"/>
    </mc:Choice>
  </mc:AlternateContent>
  <bookViews>
    <workbookView xWindow="0" yWindow="0" windowWidth="20490" windowHeight="7800" activeTab="1"/>
  </bookViews>
  <sheets>
    <sheet name="EULER" sheetId="1" r:id="rId1"/>
    <sheet name="RUNGE-HUT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J34" i="3"/>
  <c r="J33" i="3"/>
  <c r="P34" i="3"/>
  <c r="P35" i="3"/>
  <c r="P36" i="3"/>
  <c r="P37" i="3"/>
  <c r="P38" i="3"/>
  <c r="P33" i="3"/>
  <c r="O34" i="3"/>
  <c r="O35" i="3"/>
  <c r="O36" i="3"/>
  <c r="O37" i="3"/>
  <c r="O38" i="3"/>
  <c r="O33" i="3"/>
  <c r="N34" i="3"/>
  <c r="N35" i="3"/>
  <c r="N36" i="3"/>
  <c r="N37" i="3"/>
  <c r="N38" i="3"/>
  <c r="N33" i="3"/>
  <c r="M34" i="3"/>
  <c r="M35" i="3"/>
  <c r="M36" i="3"/>
  <c r="M37" i="3"/>
  <c r="M38" i="3"/>
  <c r="M33" i="3"/>
  <c r="L34" i="3"/>
  <c r="L35" i="3"/>
  <c r="L36" i="3"/>
  <c r="L37" i="3"/>
  <c r="L38" i="3"/>
  <c r="L33" i="3"/>
  <c r="J35" i="3"/>
  <c r="J36" i="3"/>
  <c r="J37" i="3"/>
  <c r="K37" i="3" s="1"/>
  <c r="J38" i="3"/>
  <c r="K33" i="3"/>
  <c r="K34" i="3"/>
  <c r="K35" i="3"/>
  <c r="K36" i="3"/>
  <c r="K38" i="3"/>
  <c r="I34" i="3"/>
  <c r="I35" i="3"/>
  <c r="I36" i="3"/>
  <c r="I37" i="3"/>
  <c r="I38" i="3"/>
  <c r="I33" i="3"/>
  <c r="H34" i="3"/>
  <c r="H35" i="3"/>
  <c r="H36" i="3"/>
  <c r="H37" i="3"/>
  <c r="H38" i="3"/>
  <c r="H33" i="3"/>
  <c r="G34" i="3"/>
  <c r="G35" i="3"/>
  <c r="G36" i="3"/>
  <c r="G37" i="3"/>
  <c r="G38" i="3"/>
  <c r="G33" i="3"/>
  <c r="E35" i="3"/>
  <c r="E36" i="3"/>
  <c r="E37" i="3"/>
  <c r="E38" i="3"/>
  <c r="D36" i="3"/>
  <c r="D37" i="3" s="1"/>
  <c r="D38" i="3" s="1"/>
  <c r="E34" i="3"/>
  <c r="E33" i="3"/>
  <c r="D34" i="3" s="1"/>
  <c r="C35" i="3"/>
  <c r="C36" i="3" s="1"/>
  <c r="C37" i="3" s="1"/>
  <c r="C38" i="3" s="1"/>
  <c r="C34" i="3"/>
  <c r="D15" i="1"/>
  <c r="F14" i="1"/>
  <c r="C15" i="1"/>
  <c r="F15" i="1" s="1"/>
  <c r="D16" i="1" l="1"/>
  <c r="C16" i="1"/>
  <c r="C17" i="1" s="1"/>
  <c r="C18" i="1" s="1"/>
  <c r="C19" i="1" s="1"/>
  <c r="C20" i="1" s="1"/>
  <c r="C21" i="1" s="1"/>
  <c r="C22" i="1" s="1"/>
  <c r="C23" i="1" s="1"/>
  <c r="F23" i="1" s="1"/>
  <c r="D17" i="1"/>
  <c r="F22" i="1"/>
  <c r="C24" i="1"/>
  <c r="F24" i="1" s="1"/>
  <c r="F21" i="1"/>
  <c r="F17" i="1"/>
  <c r="F16" i="1"/>
  <c r="F19" i="1"/>
  <c r="F20" i="1" l="1"/>
  <c r="F18" i="1"/>
  <c r="D18" i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<sst xmlns="http://schemas.openxmlformats.org/spreadsheetml/2006/main" count="24" uniqueCount="17">
  <si>
    <t>t</t>
  </si>
  <si>
    <t>y</t>
  </si>
  <si>
    <t>h</t>
  </si>
  <si>
    <t>f(t,y)</t>
  </si>
  <si>
    <t>A</t>
  </si>
  <si>
    <t>B</t>
  </si>
  <si>
    <t>y euler</t>
  </si>
  <si>
    <t>ti + (h/2)</t>
  </si>
  <si>
    <t>K1=(h/2) f(ti, yi)</t>
  </si>
  <si>
    <t>yi + (h/2)(ti, yi)</t>
  </si>
  <si>
    <t>k2</t>
  </si>
  <si>
    <t>yi + k2</t>
  </si>
  <si>
    <t>k3</t>
  </si>
  <si>
    <t>ti +h</t>
  </si>
  <si>
    <t>yi +2* k3</t>
  </si>
  <si>
    <t>k4</t>
  </si>
  <si>
    <t>y runge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</si>
</sst>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0" xfId="0"/>
    <xf numFmtId="0" fontId="0" fillId="0" borderId="1" xfId="0" applyBorder="1"/>
    <xf numFmtId="0" fontId="1" fillId="10" borderId="0" xfId="0" applyFont="1" applyFill="1"/>
    <xf numFmtId="0" fontId="0" fillId="11" borderId="1" xfId="0" applyFill="1" applyBorder="1"/>
    <xf numFmtId="0" fontId="0" fillId="4" borderId="1" xfId="0" applyFill="1" applyBorder="1"/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0" fillId="2" borderId="1" xfId="0" applyFill="1" applyBorder="1"/>
    <xf numFmtId="0" fontId="0" fillId="15" borderId="1" xfId="0" applyFill="1" applyBorder="1"/>
    <xf numFmtId="0" fontId="0" fillId="7" borderId="1" xfId="0" applyFill="1" applyBorder="1"/>
    <xf numFmtId="0" fontId="3" fillId="16" borderId="1" xfId="0" applyFont="1" applyFill="1" applyBorder="1" applyAlignment="1">
      <alignment horizontal="center"/>
    </xf>
    <xf numFmtId="0" fontId="0" fillId="12" borderId="0" xfId="0" applyFill="1"/>
    <xf numFmtId="0" fontId="4" fillId="12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53149606299209E-2"/>
          <c:y val="0.17171296296296298"/>
          <c:w val="0.8807386264216973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EULER!$D$13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EULER!$C$14:$C$24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EULER!$D$14:$D$24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1.2275586784502581</c:v>
                </c:pt>
                <c:pt idx="3">
                  <c:v>1.3761290251900502</c:v>
                </c:pt>
                <c:pt idx="4">
                  <c:v>1.5369952776437663</c:v>
                </c:pt>
                <c:pt idx="5">
                  <c:v>1.6998698571752056</c:v>
                </c:pt>
                <c:pt idx="6">
                  <c:v>1.8536495864224249</c:v>
                </c:pt>
                <c:pt idx="7">
                  <c:v>1.9872701249579119</c:v>
                </c:pt>
                <c:pt idx="8">
                  <c:v>2.0905877759128235</c:v>
                </c:pt>
                <c:pt idx="9">
                  <c:v>2.1552141417378099</c:v>
                </c:pt>
                <c:pt idx="10">
                  <c:v>2.1752319202918842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F-494C-977B-598F8050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057424"/>
        <c:axId val="749058256"/>
      </c:scatterChart>
      <c:valAx>
        <c:axId val="7490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58256"/>
        <c:crosses val="autoZero"/>
        <c:crossBetween val="midCat"/>
      </c:valAx>
      <c:valAx>
        <c:axId val="7490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RUNGE</a:t>
            </a:r>
            <a:r>
              <a:rPr lang="en-US" baseline="0"/>
              <a:t> - KUTTA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'RUNGE-HUTTA'!$D$32</c:f>
              <c:strCache>
                <c:ptCount val="1"/>
                <c:pt idx="0">
                  <c:v>y euler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'RUNGE-HUTTA'!$C$33:$C$38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'RUNGE-HUTTA'!$D$33:$D$38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1.4971406934795841</c:v>
                </c:pt>
                <c:pt idx="3">
                  <c:v>1.8228898525424624</c:v>
                </c:pt>
                <c:pt idx="4">
                  <c:v>2.0901309296134363</c:v>
                </c:pt>
                <c:pt idx="5">
                  <c:v>2.2193836612634086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4BF3-B9C8-062405AA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36384"/>
        <c:axId val="746438048"/>
      </c:scatterChart>
      <c:valAx>
        <c:axId val="7464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8048"/>
        <c:crosses val="autoZero"/>
        <c:crossBetween val="midCat"/>
      </c:valAx>
      <c:valAx>
        <c:axId val="746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28575</xdr:rowOff>
    </xdr:from>
    <xdr:to>
      <xdr:col>9</xdr:col>
      <xdr:colOff>84952</xdr:colOff>
      <xdr:row>4</xdr:row>
      <xdr:rowOff>190432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9575"/>
          <a:ext cx="6180952" cy="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6</xdr:col>
      <xdr:colOff>495300</xdr:colOff>
      <xdr:row>9</xdr:row>
      <xdr:rowOff>87137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143000"/>
          <a:ext cx="3543300" cy="658637"/>
        </a:xfrm>
        <a:prstGeom prst="rect">
          <a:avLst/>
        </a:prstGeom>
      </xdr:spPr>
    </xdr:pic>
    <xdr:clientData/>
  </xdr:twoCellAnchor>
  <xdr:twoCellAnchor>
    <xdr:from>
      <xdr:col>7</xdr:col>
      <xdr:colOff>511865</xdr:colOff>
      <xdr:row>9</xdr:row>
      <xdr:rowOff>168137</xdr:rowOff>
    </xdr:from>
    <xdr:to>
      <xdr:col>13</xdr:col>
      <xdr:colOff>511865</xdr:colOff>
      <xdr:row>24</xdr:row>
      <xdr:rowOff>53837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9525</xdr:rowOff>
    </xdr:from>
    <xdr:to>
      <xdr:col>7</xdr:col>
      <xdr:colOff>1123242</xdr:colOff>
      <xdr:row>4</xdr:row>
      <xdr:rowOff>9477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90525"/>
          <a:ext cx="5666667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3</xdr:row>
      <xdr:rowOff>123825</xdr:rowOff>
    </xdr:from>
    <xdr:to>
      <xdr:col>6</xdr:col>
      <xdr:colOff>638175</xdr:colOff>
      <xdr:row>7</xdr:row>
      <xdr:rowOff>81058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07BC34-ADF3-4935-A4DF-7C7729A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695325"/>
          <a:ext cx="4457700" cy="719233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6</xdr:row>
      <xdr:rowOff>123825</xdr:rowOff>
    </xdr:from>
    <xdr:to>
      <xdr:col>6</xdr:col>
      <xdr:colOff>591266</xdr:colOff>
      <xdr:row>25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8B8674-C11A-E984-0101-1AA9978F8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" y="1266825"/>
          <a:ext cx="4506041" cy="35718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12</xdr:col>
      <xdr:colOff>724468</xdr:colOff>
      <xdr:row>8</xdr:row>
      <xdr:rowOff>162027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4A316E6-B992-4C95-ACF6-4BDD179C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952500"/>
          <a:ext cx="4067743" cy="733527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25</xdr:row>
      <xdr:rowOff>114300</xdr:rowOff>
    </xdr:from>
    <xdr:to>
      <xdr:col>6</xdr:col>
      <xdr:colOff>418665</xdr:colOff>
      <xdr:row>27</xdr:row>
      <xdr:rowOff>180919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4475" y="4876800"/>
          <a:ext cx="3476190" cy="4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20</xdr:row>
      <xdr:rowOff>161924</xdr:rowOff>
    </xdr:from>
    <xdr:to>
      <xdr:col>16</xdr:col>
      <xdr:colOff>501393</xdr:colOff>
      <xdr:row>26</xdr:row>
      <xdr:rowOff>19049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2550" y="3971924"/>
          <a:ext cx="4463793" cy="10001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27</xdr:row>
      <xdr:rowOff>133350</xdr:rowOff>
    </xdr:from>
    <xdr:to>
      <xdr:col>3</xdr:col>
      <xdr:colOff>676101</xdr:colOff>
      <xdr:row>29</xdr:row>
      <xdr:rowOff>161868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5" y="5276850"/>
          <a:ext cx="1390476" cy="457143"/>
        </a:xfrm>
        <a:prstGeom prst="rect">
          <a:avLst/>
        </a:prstGeom>
      </xdr:spPr>
    </xdr:pic>
    <xdr:clientData/>
  </xdr:twoCellAnchor>
  <xdr:twoCellAnchor>
    <xdr:from>
      <xdr:col>16</xdr:col>
      <xdr:colOff>523687</xdr:colOff>
      <xdr:row>25</xdr:row>
      <xdr:rowOff>54516</xdr:rowOff>
    </xdr:from>
    <xdr:to>
      <xdr:col>22</xdr:col>
      <xdr:colOff>522934</xdr:colOff>
      <xdr:row>38</xdr:row>
      <xdr:rowOff>93068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F24"/>
  <sheetViews>
    <sheetView topLeftCell="A10" zoomScale="115" zoomScaleNormal="115" workbookViewId="0">
      <selection activeCell="E15" sqref="E15"/>
    </sheetView>
  </sheetViews>
  <sheetFormatPr baseColWidth="10" defaultRowHeight="15" x14ac:dyDescent="0.25"/>
  <sheetData>
    <row r="13" spans="3:6" x14ac:dyDescent="0.25">
      <c r="C13" s="1" t="s">
        <v>0</v>
      </c>
      <c r="D13" s="1" t="s">
        <v>1</v>
      </c>
      <c r="E13" s="1" t="s">
        <v>2</v>
      </c>
      <c r="F13" s="1" t="s">
        <v>3</v>
      </c>
    </row>
    <row r="14" spans="3:6" x14ac:dyDescent="0.25">
      <c r="C14" s="2">
        <v>0</v>
      </c>
      <c r="D14" s="2">
        <v>1</v>
      </c>
      <c r="E14" s="2">
        <v>0.1</v>
      </c>
      <c r="F14" s="2">
        <f>+COS(2*C14)+SIN(3*C14)</f>
        <v>1</v>
      </c>
    </row>
    <row r="15" spans="3:6" x14ac:dyDescent="0.25">
      <c r="C15" s="2">
        <f>+C14+$E$14</f>
        <v>0.1</v>
      </c>
      <c r="D15" s="2">
        <f>+D14+$E$14*F14</f>
        <v>1.1000000000000001</v>
      </c>
      <c r="F15" s="3">
        <f>+COS(2*C15)+SIN(3*C15)</f>
        <v>1.2755867845025812</v>
      </c>
    </row>
    <row r="16" spans="3:6" x14ac:dyDescent="0.25">
      <c r="C16" s="2">
        <f t="shared" ref="C16:C23" si="0">+C15+$E$14</f>
        <v>0.2</v>
      </c>
      <c r="D16" s="2">
        <f t="shared" ref="D16:D24" si="1">+D15+$E$14*F15</f>
        <v>1.2275586784502581</v>
      </c>
      <c r="F16" s="3">
        <f t="shared" ref="F16:F24" si="2">+COS(2*C16)+SIN(3*C16)</f>
        <v>1.4857034673979206</v>
      </c>
    </row>
    <row r="17" spans="3:6" x14ac:dyDescent="0.25">
      <c r="C17" s="2">
        <f t="shared" si="0"/>
        <v>0.30000000000000004</v>
      </c>
      <c r="D17" s="2">
        <f t="shared" si="1"/>
        <v>1.3761290251900502</v>
      </c>
      <c r="F17" s="3">
        <f t="shared" si="2"/>
        <v>1.6086625245371617</v>
      </c>
    </row>
    <row r="18" spans="3:6" x14ac:dyDescent="0.25">
      <c r="C18" s="8">
        <f t="shared" si="0"/>
        <v>0.4</v>
      </c>
      <c r="D18" s="8">
        <f t="shared" si="1"/>
        <v>1.5369952776437663</v>
      </c>
      <c r="F18" s="3">
        <f t="shared" si="2"/>
        <v>1.6287457953143918</v>
      </c>
    </row>
    <row r="19" spans="3:6" x14ac:dyDescent="0.25">
      <c r="C19" s="2">
        <f t="shared" si="0"/>
        <v>0.5</v>
      </c>
      <c r="D19" s="2">
        <f t="shared" si="1"/>
        <v>1.6998698571752056</v>
      </c>
      <c r="F19" s="3">
        <f t="shared" si="2"/>
        <v>1.5377972924721943</v>
      </c>
    </row>
    <row r="20" spans="3:6" x14ac:dyDescent="0.25">
      <c r="C20" s="2">
        <f t="shared" si="0"/>
        <v>0.6</v>
      </c>
      <c r="D20" s="2">
        <f t="shared" si="1"/>
        <v>1.8536495864224249</v>
      </c>
      <c r="F20" s="3">
        <f t="shared" si="2"/>
        <v>1.336205385354869</v>
      </c>
    </row>
    <row r="21" spans="3:6" x14ac:dyDescent="0.25">
      <c r="C21" s="2">
        <f t="shared" si="0"/>
        <v>0.7</v>
      </c>
      <c r="D21" s="2">
        <f t="shared" si="1"/>
        <v>1.9872701249579119</v>
      </c>
      <c r="F21" s="3">
        <f t="shared" si="2"/>
        <v>1.033176509549115</v>
      </c>
    </row>
    <row r="22" spans="3:6" x14ac:dyDescent="0.25">
      <c r="C22" s="2">
        <f t="shared" si="0"/>
        <v>0.79999999999999993</v>
      </c>
      <c r="D22" s="2">
        <f t="shared" si="1"/>
        <v>2.0905877759128235</v>
      </c>
      <c r="F22" s="3">
        <f t="shared" si="2"/>
        <v>0.64626365824986232</v>
      </c>
    </row>
    <row r="23" spans="3:6" x14ac:dyDescent="0.25">
      <c r="C23" s="2">
        <f t="shared" si="0"/>
        <v>0.89999999999999991</v>
      </c>
      <c r="D23" s="2">
        <f t="shared" si="1"/>
        <v>2.1552141417378099</v>
      </c>
      <c r="F23" s="3">
        <f t="shared" si="2"/>
        <v>0.20017778554074328</v>
      </c>
    </row>
    <row r="24" spans="3:6" x14ac:dyDescent="0.25">
      <c r="C24" s="2">
        <f>+C23+$E$14</f>
        <v>0.99999999999999989</v>
      </c>
      <c r="D24" s="2">
        <f t="shared" si="1"/>
        <v>2.1752319202918842</v>
      </c>
      <c r="F24" s="3">
        <f t="shared" si="2"/>
        <v>-0.27502682848727456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8:P44"/>
  <sheetViews>
    <sheetView tabSelected="1" topLeftCell="A26" zoomScaleNormal="100" workbookViewId="0">
      <selection activeCell="D36" sqref="D36"/>
    </sheetView>
  </sheetViews>
  <sheetFormatPr baseColWidth="10" defaultRowHeight="15" x14ac:dyDescent="0.25"/>
  <cols>
    <col min="8" max="8" width="18.140625" customWidth="1"/>
    <col min="9" max="9" width="15.85546875" customWidth="1"/>
  </cols>
  <sheetData>
    <row r="28" spans="3:16" x14ac:dyDescent="0.25">
      <c r="H28" s="22"/>
    </row>
    <row r="29" spans="3:16" ht="18.75" x14ac:dyDescent="0.3">
      <c r="M29" s="10" t="s">
        <v>4</v>
      </c>
      <c r="N29" s="10" t="s">
        <v>5</v>
      </c>
    </row>
    <row r="30" spans="3:16" ht="18.75" x14ac:dyDescent="0.3">
      <c r="G30" s="9" t="s">
        <v>4</v>
      </c>
      <c r="K30" s="9" t="s">
        <v>5</v>
      </c>
    </row>
    <row r="31" spans="3:16" ht="18.75" x14ac:dyDescent="0.3">
      <c r="C31" s="4"/>
      <c r="D31" s="4"/>
      <c r="E31" s="4"/>
      <c r="F31" s="4"/>
      <c r="G31" s="21" t="s">
        <v>4</v>
      </c>
      <c r="H31" s="4"/>
      <c r="I31" s="21" t="s">
        <v>5</v>
      </c>
      <c r="J31" s="4"/>
      <c r="K31" s="4"/>
      <c r="L31" s="4"/>
      <c r="M31" s="4"/>
      <c r="N31" s="4"/>
      <c r="O31" s="4"/>
      <c r="P31" s="4"/>
    </row>
    <row r="32" spans="3:16" ht="21" x14ac:dyDescent="0.35">
      <c r="C32" s="11" t="s">
        <v>0</v>
      </c>
      <c r="D32" s="11" t="s">
        <v>6</v>
      </c>
      <c r="E32" s="11" t="s">
        <v>3</v>
      </c>
      <c r="F32" s="12" t="s">
        <v>2</v>
      </c>
      <c r="G32" s="25" t="s">
        <v>7</v>
      </c>
      <c r="H32" s="13" t="s">
        <v>8</v>
      </c>
      <c r="I32" s="24" t="s">
        <v>9</v>
      </c>
      <c r="J32" s="23" t="s">
        <v>10</v>
      </c>
      <c r="K32" s="14" t="s">
        <v>11</v>
      </c>
      <c r="L32" s="15" t="s">
        <v>12</v>
      </c>
      <c r="M32" s="16" t="s">
        <v>13</v>
      </c>
      <c r="N32" s="16" t="s">
        <v>14</v>
      </c>
      <c r="O32" s="17" t="s">
        <v>15</v>
      </c>
      <c r="P32" s="6" t="s">
        <v>16</v>
      </c>
    </row>
    <row r="33" spans="3:16" x14ac:dyDescent="0.25">
      <c r="C33" s="5">
        <v>0</v>
      </c>
      <c r="D33" s="5">
        <v>1</v>
      </c>
      <c r="E33" s="5">
        <f>+COS(2*C33)+SIN(3*C33)</f>
        <v>1</v>
      </c>
      <c r="F33" s="5">
        <v>0.2</v>
      </c>
      <c r="G33" s="5">
        <f>+C33+($F$33/2)</f>
        <v>0.1</v>
      </c>
      <c r="H33" s="19">
        <f>+($F$33/2)*E33</f>
        <v>0.1</v>
      </c>
      <c r="I33" s="5">
        <f>+D33+H33</f>
        <v>1.1000000000000001</v>
      </c>
      <c r="J33" s="20">
        <f>+($F$33/2)*(COS(2*G33)+SIN(3*G33))</f>
        <v>0.12755867845025812</v>
      </c>
      <c r="K33" s="5">
        <f>+D33+J33</f>
        <v>1.127558678450258</v>
      </c>
      <c r="L33" s="18">
        <f>+($F$33/2)*(COS(2*G33)+SIN(3*G33))</f>
        <v>0.12755867845025812</v>
      </c>
      <c r="M33" s="5">
        <f>+C33+$F$33</f>
        <v>0.2</v>
      </c>
      <c r="N33" s="5">
        <f>+D33+2*L33</f>
        <v>1.2551173569005163</v>
      </c>
      <c r="O33" s="7">
        <f>+($F$33/2)*(COS(2*M33)+SIN(3*M33))</f>
        <v>0.14857034673979205</v>
      </c>
      <c r="P33" s="5">
        <f>+D33+(1/3)*(H33+2*J33+2*L33+O33)</f>
        <v>1.2529350201802747</v>
      </c>
    </row>
    <row r="34" spans="3:16" x14ac:dyDescent="0.25">
      <c r="C34" s="5">
        <f>+C33+$F$33</f>
        <v>0.2</v>
      </c>
      <c r="D34" s="5">
        <f>+D33+$F$33*E33</f>
        <v>1.2</v>
      </c>
      <c r="E34" s="5">
        <f>+COS(2*C34)+SIN(3*C34)</f>
        <v>1.4857034673979206</v>
      </c>
      <c r="G34" s="5">
        <f t="shared" ref="G34:G38" si="0">+C34+($F$33/2)</f>
        <v>0.30000000000000004</v>
      </c>
      <c r="H34" s="19">
        <f t="shared" ref="H34:H38" si="1">+($F$33/2)*E34</f>
        <v>0.14857034673979205</v>
      </c>
      <c r="I34" s="5">
        <f t="shared" ref="I34:I38" si="2">+D34+H34</f>
        <v>1.348570346739792</v>
      </c>
      <c r="J34" s="20">
        <f>+($F$33/2)*(COS(2*G34)+SIN(3*G34))</f>
        <v>0.16086625245371619</v>
      </c>
      <c r="K34" s="5">
        <f t="shared" ref="K34:K38" si="3">+D34+J34</f>
        <v>1.3608662524537161</v>
      </c>
      <c r="L34" s="18">
        <f t="shared" ref="L34:L38" si="4">+($F$33/2)*(COS(2*G34)+SIN(3*G34))</f>
        <v>0.16086625245371619</v>
      </c>
      <c r="M34" s="5">
        <f t="shared" ref="M34:M38" si="5">+C34+$F$33</f>
        <v>0.4</v>
      </c>
      <c r="N34" s="5">
        <f t="shared" ref="N34:N38" si="6">+D34+2*L34</f>
        <v>1.5217325049074324</v>
      </c>
      <c r="O34" s="7">
        <f t="shared" ref="O34:O38" si="7">+($F$33/2)*(COS(2*M34)+SIN(3*M34))</f>
        <v>0.16287457953143919</v>
      </c>
      <c r="P34" s="5">
        <f t="shared" ref="P34:P38" si="8">+D34+(1/3)*(H34+2*J34+2*L34+O34)</f>
        <v>1.5183033120286986</v>
      </c>
    </row>
    <row r="35" spans="3:16" x14ac:dyDescent="0.25">
      <c r="C35" s="26">
        <f t="shared" ref="C35:C44" si="9">+C34+$F$33</f>
        <v>0.4</v>
      </c>
      <c r="D35" s="26">
        <f>+D34+$F$33*E34</f>
        <v>1.4971406934795841</v>
      </c>
      <c r="E35" s="26">
        <f t="shared" ref="E35:E38" si="10">+COS(2*C35)+SIN(3*C35)</f>
        <v>1.6287457953143918</v>
      </c>
      <c r="F35" s="27"/>
      <c r="G35" s="26">
        <f t="shared" si="0"/>
        <v>0.5</v>
      </c>
      <c r="H35" s="26">
        <f t="shared" si="1"/>
        <v>0.16287457953143919</v>
      </c>
      <c r="I35" s="26">
        <f t="shared" si="2"/>
        <v>1.6600152730110234</v>
      </c>
      <c r="J35" s="26">
        <f t="shared" ref="J34:J38" si="11">+($F$33/2)*(COS(2*G35)+SIN(3*G35))</f>
        <v>0.15377972924721944</v>
      </c>
      <c r="K35" s="26">
        <f t="shared" si="3"/>
        <v>1.6509204227268035</v>
      </c>
      <c r="L35" s="26">
        <f t="shared" si="4"/>
        <v>0.15377972924721944</v>
      </c>
      <c r="M35" s="26">
        <f t="shared" si="5"/>
        <v>0.60000000000000009</v>
      </c>
      <c r="N35" s="26">
        <f t="shared" si="6"/>
        <v>1.8047001519740231</v>
      </c>
      <c r="O35" s="26">
        <f t="shared" si="7"/>
        <v>0.13362053853548686</v>
      </c>
      <c r="P35" s="26">
        <f t="shared" si="8"/>
        <v>1.8010120384981854</v>
      </c>
    </row>
    <row r="36" spans="3:16" x14ac:dyDescent="0.25">
      <c r="C36" s="5">
        <f t="shared" si="9"/>
        <v>0.60000000000000009</v>
      </c>
      <c r="D36" s="5">
        <f t="shared" ref="D35:D38" si="12">+D35+$F$33*E35</f>
        <v>1.8228898525424624</v>
      </c>
      <c r="E36" s="5">
        <f t="shared" si="10"/>
        <v>1.3362053853548685</v>
      </c>
      <c r="G36" s="5">
        <f t="shared" si="0"/>
        <v>0.70000000000000007</v>
      </c>
      <c r="H36" s="19">
        <f t="shared" si="1"/>
        <v>0.13362053853548686</v>
      </c>
      <c r="I36" s="5">
        <f t="shared" si="2"/>
        <v>1.9565103910779493</v>
      </c>
      <c r="J36" s="20">
        <f t="shared" si="11"/>
        <v>0.10331765095491147</v>
      </c>
      <c r="K36" s="5">
        <f t="shared" si="3"/>
        <v>1.9262075034973738</v>
      </c>
      <c r="L36" s="18">
        <f t="shared" si="4"/>
        <v>0.10331765095491147</v>
      </c>
      <c r="M36" s="5">
        <f t="shared" si="5"/>
        <v>0.8</v>
      </c>
      <c r="N36" s="5">
        <f t="shared" si="6"/>
        <v>2.0295251544522852</v>
      </c>
      <c r="O36" s="7">
        <f t="shared" si="7"/>
        <v>6.4626365824986182E-2</v>
      </c>
      <c r="P36" s="5">
        <f t="shared" si="8"/>
        <v>2.0267290219358354</v>
      </c>
    </row>
    <row r="37" spans="3:16" x14ac:dyDescent="0.25">
      <c r="C37" s="5">
        <f t="shared" si="9"/>
        <v>0.8</v>
      </c>
      <c r="D37" s="5">
        <f t="shared" si="12"/>
        <v>2.0901309296134363</v>
      </c>
      <c r="E37" s="5">
        <f t="shared" si="10"/>
        <v>0.64626365824986176</v>
      </c>
      <c r="G37" s="5">
        <f t="shared" si="0"/>
        <v>0.9</v>
      </c>
      <c r="H37" s="19">
        <f t="shared" si="1"/>
        <v>6.4626365824986182E-2</v>
      </c>
      <c r="I37" s="5">
        <f t="shared" si="2"/>
        <v>2.1547572954384226</v>
      </c>
      <c r="J37" s="20">
        <f t="shared" si="11"/>
        <v>2.0017778554074269E-2</v>
      </c>
      <c r="K37" s="5">
        <f t="shared" si="3"/>
        <v>2.1101487081675105</v>
      </c>
      <c r="L37" s="18">
        <f t="shared" si="4"/>
        <v>2.0017778554074269E-2</v>
      </c>
      <c r="M37" s="5">
        <f t="shared" si="5"/>
        <v>1</v>
      </c>
      <c r="N37" s="5">
        <f t="shared" si="6"/>
        <v>2.1301664867215848</v>
      </c>
      <c r="O37" s="7">
        <f t="shared" si="7"/>
        <v>-2.7502682848727523E-2</v>
      </c>
      <c r="P37" s="5">
        <f t="shared" si="8"/>
        <v>2.1291958620109548</v>
      </c>
    </row>
    <row r="38" spans="3:16" x14ac:dyDescent="0.25">
      <c r="C38" s="5">
        <f t="shared" si="9"/>
        <v>1</v>
      </c>
      <c r="D38" s="5">
        <f t="shared" si="12"/>
        <v>2.2193836612634086</v>
      </c>
      <c r="E38" s="5">
        <f t="shared" si="10"/>
        <v>-0.27502682848727522</v>
      </c>
      <c r="G38" s="5">
        <f t="shared" si="0"/>
        <v>1.1000000000000001</v>
      </c>
      <c r="H38" s="19">
        <f t="shared" si="1"/>
        <v>-2.7502682848727523E-2</v>
      </c>
      <c r="I38" s="5">
        <f t="shared" si="2"/>
        <v>2.1918809784146811</v>
      </c>
      <c r="J38" s="20">
        <f t="shared" si="11"/>
        <v>-7.4624681139859456E-2</v>
      </c>
      <c r="K38" s="5">
        <f t="shared" si="3"/>
        <v>2.1447589801235489</v>
      </c>
      <c r="L38" s="18">
        <f t="shared" si="4"/>
        <v>-7.4624681139859456E-2</v>
      </c>
      <c r="M38" s="5">
        <f t="shared" si="5"/>
        <v>1.2</v>
      </c>
      <c r="N38" s="5">
        <f t="shared" si="6"/>
        <v>2.0701342989836897</v>
      </c>
      <c r="O38" s="7">
        <f t="shared" si="7"/>
        <v>-0.11799141588360976</v>
      </c>
      <c r="P38" s="5">
        <f t="shared" si="8"/>
        <v>2.0713860534994835</v>
      </c>
    </row>
    <row r="39" spans="3:16" x14ac:dyDescent="0.25">
      <c r="C39" s="4"/>
    </row>
    <row r="40" spans="3:16" x14ac:dyDescent="0.25">
      <c r="C40" s="4"/>
    </row>
    <row r="41" spans="3:16" x14ac:dyDescent="0.25">
      <c r="C41" s="4"/>
    </row>
    <row r="42" spans="3:16" x14ac:dyDescent="0.25">
      <c r="C42" s="4"/>
    </row>
    <row r="43" spans="3:16" x14ac:dyDescent="0.25">
      <c r="C43" s="4"/>
    </row>
    <row r="44" spans="3:16" x14ac:dyDescent="0.25">
      <c r="C44" s="4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EULER</vt:lpstr>
      <vt:lpstr>RUNGE-HUTTA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2024-11-26T03:54:49Z</dcterms:created>
  <dcterms:modified xsi:type="dcterms:W3CDTF">2024-11-26T05:13:27Z</dcterms:modified>
</cp:coreProperties>
</file>