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<sst xmlns="http://schemas.openxmlformats.org/spreadsheetml/2006/main" count="13" uniqueCount="13">
  <si>
    <t>Code</t>
  </si>
  <si>
    <t>Ideal</t>
  </si>
  <si>
    <t>Real</t>
  </si>
  <si>
    <t>Regression</t>
  </si>
  <si>
    <t>Calibration</t>
  </si>
  <si>
    <t>m</t>
  </si>
  <si>
    <t>b</t>
  </si>
  <si>
    <t xml:space="preserve">sum x</t>
  </si>
  <si>
    <t xml:space="preserve">sum y</t>
  </si>
  <si>
    <t xml:space="preserve">sum xy</t>
  </si>
  <si>
    <t xml:space="preserve">sum x2</t>
  </si>
  <si>
    <t xml:space="preserve">max code</t>
  </si>
  <si>
    <t xml:space="preserve">min code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</si>
</sst>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Sheet1!$A$2:$A$12</c:f>
            </c:numRef>
          </c:cat>
          <c:val>
            <c:numRef>
              <c:f>Sheet1!$B$2:$B$12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490</c:v>
                </c:pt>
                <c:pt idx="2">
                  <c:v>880</c:v>
                </c:pt>
                <c:pt idx="3">
                  <c:v>1270</c:v>
                </c:pt>
                <c:pt idx="4">
                  <c:v>1660</c:v>
                </c:pt>
                <c:pt idx="5">
                  <c:v>2050</c:v>
                </c:pt>
                <c:pt idx="6">
                  <c:v>2440</c:v>
                </c:pt>
                <c:pt idx="7">
                  <c:v>2830</c:v>
                </c:pt>
                <c:pt idx="8">
                  <c:v>3220</c:v>
                </c:pt>
                <c:pt idx="9">
                  <c:v>3610</c:v>
                </c:pt>
                <c:pt idx="10">
                  <c:v>4000</c:v>
                </c:pt>
              </c:numCache>
            </c:numRef>
          </c:cat>
          <c:val>
            <c:numRef>
              <c:f>Sheet1!$C$2:$C$12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none"/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490</c:v>
                </c:pt>
                <c:pt idx="2">
                  <c:v>880</c:v>
                </c:pt>
                <c:pt idx="3">
                  <c:v>1270</c:v>
                </c:pt>
                <c:pt idx="4">
                  <c:v>1660</c:v>
                </c:pt>
                <c:pt idx="5">
                  <c:v>2050</c:v>
                </c:pt>
                <c:pt idx="6">
                  <c:v>2440</c:v>
                </c:pt>
                <c:pt idx="7">
                  <c:v>2830</c:v>
                </c:pt>
                <c:pt idx="8">
                  <c:v>3220</c:v>
                </c:pt>
                <c:pt idx="9">
                  <c:v>3610</c:v>
                </c:pt>
                <c:pt idx="10">
                  <c:v>4000</c:v>
                </c:pt>
              </c:numCache>
            </c:numRef>
          </c:cat>
          <c:val>
            <c:numRef>
              <c:f>Sheet1!$D$2:$D$12</c:f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 w="28575" cap="rnd">
              <a:solidFill>
                <a:schemeClr val="accent4"/>
              </a:solidFill>
              <a:round/>
            </a:ln>
          </c:spPr>
          <c:marker>
            <c:symbol val="none"/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490</c:v>
                </c:pt>
                <c:pt idx="2">
                  <c:v>880</c:v>
                </c:pt>
                <c:pt idx="3">
                  <c:v>1270</c:v>
                </c:pt>
                <c:pt idx="4">
                  <c:v>1660</c:v>
                </c:pt>
                <c:pt idx="5">
                  <c:v>2050</c:v>
                </c:pt>
                <c:pt idx="6">
                  <c:v>2440</c:v>
                </c:pt>
                <c:pt idx="7">
                  <c:v>2830</c:v>
                </c:pt>
                <c:pt idx="8">
                  <c:v>3220</c:v>
                </c:pt>
                <c:pt idx="9">
                  <c:v>3610</c:v>
                </c:pt>
                <c:pt idx="10">
                  <c:v>4000</c:v>
                </c:pt>
              </c:numCache>
            </c:numRef>
          </c:cat>
          <c:val>
            <c:numRef>
              <c:f>Sheet1!$E$2:$E$12</c:f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0"/>
        <c:smooth val="0"/>
        <c:axId val="511721983"/>
        <c:axId val="511721984"/>
      </c:lineChart>
      <c:catAx>
        <c:axId val="511721983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84"/>
        <c:crosses val="autoZero"/>
        <c:auto val="1"/>
        <c:lblAlgn val="ctr"/>
        <c:lblOffset val="100"/>
        <c:noMultiLvlLbl val="0"/>
      </c:catAx>
      <c:valAx>
        <c:axId val="51172198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8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029074" y="85724"/>
      <a:ext cx="7229474" cy="48101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266699</xdr:colOff>
      <xdr:row>0</xdr:row>
      <xdr:rowOff>85723</xdr:rowOff>
    </xdr:from>
    <xdr:to>
      <xdr:col>18</xdr:col>
      <xdr:colOff>180974</xdr:colOff>
      <xdr:row>27</xdr:row>
      <xdr:rowOff>9524</xdr:rowOff>
    </xdr:to>
    <xdr:graphicFrame>
      <xdr:nvGraphicFramePr>
        <xdr:cNvPr id="626515152" name=""/>
        <xdr:cNvGraphicFramePr>
          <a:graphicFrameLocks xmlns:a="http://schemas.openxmlformats.org/drawingml/2006/main"/>
        </xdr:cNvGraphicFramePr>
      </xdr:nvGraphicFramePr>
      <xdr:xfrm>
        <a:off x="4029074" y="85724"/>
        <a:ext cx="7229474" cy="48101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4" max="4" width="10.7109375"/>
    <col customWidth="1" min="5" max="5" width="10.00390625"/>
  </cols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ht="14.25">
      <c r="A2">
        <v>100</v>
      </c>
      <c r="B2">
        <f t="shared" ref="B2:B9" si="0">A2*5/4095</f>
        <v>0.1221001221001221</v>
      </c>
      <c r="C2">
        <v>0.13</v>
      </c>
      <c r="D2">
        <f t="shared" ref="D2:D9" si="1">B$15*A2+B$16</f>
        <v>0.17999999999999999</v>
      </c>
    </row>
    <row r="3" ht="14.25">
      <c r="A3">
        <f t="shared" ref="A3:A10" si="2">A2+390</f>
        <v>490</v>
      </c>
      <c r="B3">
        <f t="shared" si="0"/>
        <v>0.59829059829059827</v>
      </c>
      <c r="C3">
        <v>0.58999999999999997</v>
      </c>
      <c r="D3">
        <f t="shared" si="1"/>
        <v>0.61363636363636376</v>
      </c>
      <c r="E3">
        <v>0.56999999999999995</v>
      </c>
    </row>
    <row r="4" ht="14.25">
      <c r="A4">
        <f t="shared" si="2"/>
        <v>880</v>
      </c>
      <c r="B4">
        <f t="shared" si="0"/>
        <v>1.0744810744810744</v>
      </c>
      <c r="C4">
        <v>1.04</v>
      </c>
      <c r="D4">
        <f t="shared" si="1"/>
        <v>1.0472727272727274</v>
      </c>
      <c r="E4">
        <v>1.05</v>
      </c>
    </row>
    <row r="5" ht="14.25">
      <c r="A5">
        <f t="shared" si="2"/>
        <v>1270</v>
      </c>
      <c r="B5">
        <f t="shared" si="0"/>
        <v>1.5506715506715507</v>
      </c>
      <c r="C5">
        <v>1.49</v>
      </c>
      <c r="D5">
        <f t="shared" si="1"/>
        <v>1.480909090909091</v>
      </c>
      <c r="E5">
        <v>1.54</v>
      </c>
    </row>
    <row r="6" ht="14.25">
      <c r="A6">
        <f t="shared" si="2"/>
        <v>1660</v>
      </c>
      <c r="B6">
        <f t="shared" si="0"/>
        <v>2.0268620268620268</v>
      </c>
      <c r="C6">
        <v>1.9399999999999999</v>
      </c>
      <c r="D6">
        <f t="shared" si="1"/>
        <v>1.9145454545454548</v>
      </c>
      <c r="E6">
        <v>2.02</v>
      </c>
    </row>
    <row r="7" ht="14.25">
      <c r="A7">
        <f t="shared" si="2"/>
        <v>2050</v>
      </c>
      <c r="B7">
        <f t="shared" si="0"/>
        <v>2.503052503052503</v>
      </c>
      <c r="C7">
        <v>2.3900000000000001</v>
      </c>
      <c r="D7">
        <f t="shared" si="1"/>
        <v>2.3481818181818181</v>
      </c>
      <c r="E7">
        <v>2.5</v>
      </c>
    </row>
    <row r="8" ht="14.25">
      <c r="A8">
        <f t="shared" si="2"/>
        <v>2440</v>
      </c>
      <c r="B8">
        <f t="shared" si="0"/>
        <v>2.9792429792429793</v>
      </c>
      <c r="C8">
        <v>2.8300000000000001</v>
      </c>
      <c r="D8">
        <f t="shared" si="1"/>
        <v>2.7818181818181817</v>
      </c>
      <c r="E8">
        <v>2.9399999999999999</v>
      </c>
    </row>
    <row r="9" ht="14.25">
      <c r="A9">
        <f t="shared" si="2"/>
        <v>2830</v>
      </c>
      <c r="B9">
        <f t="shared" si="0"/>
        <v>3.4554334554334556</v>
      </c>
      <c r="C9">
        <v>3.2599999999999998</v>
      </c>
      <c r="D9">
        <f t="shared" si="1"/>
        <v>3.2154545454545453</v>
      </c>
      <c r="E9">
        <v>3.4300000000000002</v>
      </c>
    </row>
    <row r="10" ht="14.25">
      <c r="A10">
        <f t="shared" si="2"/>
        <v>3220</v>
      </c>
      <c r="B10">
        <f t="shared" ref="B10:B12" si="3">A10*5/4095</f>
        <v>3.9316239316239314</v>
      </c>
      <c r="C10">
        <v>3.6699999999999999</v>
      </c>
      <c r="D10">
        <f t="shared" ref="D10:D12" si="4">B$15*A10+B$16</f>
        <v>3.6490909090909089</v>
      </c>
      <c r="E10">
        <v>3.8599999999999999</v>
      </c>
    </row>
    <row r="11" ht="14.25">
      <c r="A11">
        <f t="shared" ref="A11:A12" si="5">A10+390</f>
        <v>3610</v>
      </c>
      <c r="B11">
        <f t="shared" si="3"/>
        <v>4.4078144078144081</v>
      </c>
      <c r="C11">
        <v>4.0599999999999996</v>
      </c>
      <c r="D11">
        <f t="shared" si="4"/>
        <v>4.082727272727273</v>
      </c>
      <c r="E11">
        <v>4.29</v>
      </c>
    </row>
    <row r="12" ht="14.25">
      <c r="A12">
        <f t="shared" si="5"/>
        <v>4000</v>
      </c>
      <c r="B12">
        <f t="shared" si="3"/>
        <v>4.8840048840048844</v>
      </c>
      <c r="C12">
        <v>4.4299999999999997</v>
      </c>
      <c r="D12">
        <f t="shared" si="4"/>
        <v>4.5163636363636366</v>
      </c>
    </row>
    <row r="13" ht="14.25"/>
    <row r="14" ht="14.25"/>
    <row r="15" ht="14.25">
      <c r="A15" t="s">
        <v>5</v>
      </c>
      <c r="B15">
        <f>(11*C19-A19*B19)/(11*D19-A19*A19)</f>
        <v>0.001111888111888112</v>
      </c>
    </row>
    <row r="16" ht="14.25">
      <c r="A16" t="s">
        <v>6</v>
      </c>
      <c r="B16">
        <f>(B19*D19-A19*C19)/(11*D19-A19*A19)</f>
        <v>0.068811188811188806</v>
      </c>
    </row>
    <row r="18" ht="14.25">
      <c r="A18" t="s">
        <v>7</v>
      </c>
      <c r="B18" t="s">
        <v>8</v>
      </c>
      <c r="C18" t="s">
        <v>9</v>
      </c>
      <c r="D18" t="s">
        <v>10</v>
      </c>
    </row>
    <row r="19" ht="14.25">
      <c r="A19">
        <f>SUM(A2:A12)</f>
        <v>22550</v>
      </c>
      <c r="B19">
        <f>SUM(C2:C12)</f>
        <v>25.829999999999998</v>
      </c>
      <c r="C19">
        <f>SUMPRODUCT(A2:A12,C2:C12)</f>
        <v>71554.5</v>
      </c>
      <c r="D19">
        <f>SUMSQ(A2:A12)</f>
        <v>62958500</v>
      </c>
    </row>
    <row r="20" ht="14.25"/>
    <row r="21" ht="14.25">
      <c r="A21" t="s">
        <v>11</v>
      </c>
      <c r="B21" t="s">
        <v>12</v>
      </c>
      <c r="C21">
        <f>SQRT(RSQ(C2:C12,A2:A12))</f>
        <v>0.99955771265455284</v>
      </c>
    </row>
    <row r="22" ht="14.25">
      <c r="A22" s="1">
        <f>FLOOR(D12/5*4095,1)</f>
        <v>3698</v>
      </c>
      <c r="B22" s="1">
        <f>FLOOR(D2/5*4095,1)</f>
        <v>147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2023-08-29T04:58:40Z</dcterms:modified>
</cp:coreProperties>
</file>