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0" windowWidth="14400" windowHeight="13050" firstSheet="5" activeTab="5"/>
  </bookViews>
  <sheets>
    <sheet name="Annual" sheetId="2" r:id="rId1"/>
    <sheet name="Monthly" sheetId="3" r:id="rId2"/>
    <sheet name="Quarterly" sheetId="4" r:id="rId3"/>
    <sheet name="DataForExport" sheetId="5" r:id="rId4"/>
    <sheet name="FAME Persistence2" sheetId="21" state="veryHidden" r:id="rId5"/>
    <sheet name="Projection" sheetId="6" r:id="rId6"/>
  </sheets>
  <calcPr calcId="145621"/>
</workbook>
</file>

<file path=xl/calcChain.xml><?xml version="1.0" encoding="utf-8"?>
<calcChain xmlns="http://schemas.openxmlformats.org/spreadsheetml/2006/main">
  <c r="D32" i="6" l="1"/>
  <c r="D31" i="6"/>
  <c r="D30" i="6"/>
  <c r="D29" i="6"/>
  <c r="D28" i="6"/>
  <c r="D27" i="6"/>
  <c r="D26" i="6"/>
  <c r="D25" i="6"/>
  <c r="D24" i="6"/>
  <c r="D23" i="6"/>
  <c r="D22" i="6"/>
  <c r="D20" i="6"/>
  <c r="D19" i="6"/>
  <c r="D18" i="6"/>
  <c r="D17" i="6"/>
  <c r="D16" i="6"/>
  <c r="D15" i="6"/>
  <c r="D13" i="6"/>
  <c r="D12" i="6"/>
  <c r="D11" i="6"/>
  <c r="E23" i="6"/>
  <c r="E24" i="6" s="1"/>
  <c r="E25" i="6" s="1"/>
  <c r="E26" i="6" s="1"/>
  <c r="E27" i="6" s="1"/>
  <c r="E28" i="6" s="1"/>
  <c r="E29" i="6" s="1"/>
  <c r="E30" i="6" s="1"/>
  <c r="E31" i="6" s="1"/>
  <c r="E32" i="6" s="1"/>
  <c r="E22" i="6"/>
  <c r="E16" i="6"/>
  <c r="E17" i="6" s="1"/>
  <c r="E18" i="6" s="1"/>
  <c r="E19" i="6" s="1"/>
  <c r="E20" i="6" s="1"/>
  <c r="E15" i="6"/>
  <c r="E9" i="6"/>
  <c r="E8" i="6"/>
  <c r="E7" i="6"/>
  <c r="E5" i="6"/>
  <c r="E4" i="6"/>
  <c r="E3" i="6"/>
  <c r="F12" i="6"/>
  <c r="F13" i="6" s="1"/>
  <c r="F23" i="6" l="1"/>
  <c r="F24" i="6"/>
  <c r="F25" i="6"/>
  <c r="F26" i="6"/>
  <c r="F27" i="6" s="1"/>
  <c r="F28" i="6" s="1"/>
  <c r="F29" i="6" s="1"/>
  <c r="F30" i="6" s="1"/>
  <c r="F31" i="6" s="1"/>
  <c r="F32" i="6" s="1"/>
  <c r="F22" i="6"/>
  <c r="C22" i="6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B23" i="6"/>
  <c r="B24" i="6"/>
  <c r="B25" i="6"/>
  <c r="B26" i="6" s="1"/>
  <c r="B27" i="6" s="1"/>
  <c r="B28" i="6" s="1"/>
  <c r="B29" i="6" s="1"/>
  <c r="B30" i="6" s="1"/>
  <c r="B31" i="6" s="1"/>
  <c r="B32" i="6" s="1"/>
  <c r="B22" i="6"/>
  <c r="F20" i="6"/>
  <c r="F19" i="6"/>
  <c r="F18" i="6"/>
  <c r="F17" i="6"/>
  <c r="F16" i="6"/>
  <c r="F15" i="6"/>
  <c r="C21" i="6"/>
  <c r="D21" i="6"/>
  <c r="E21" i="6"/>
  <c r="F21" i="6"/>
  <c r="B21" i="6"/>
  <c r="C15" i="6" l="1"/>
  <c r="C16" i="6" s="1"/>
  <c r="C17" i="6" s="1"/>
  <c r="C18" i="6" s="1"/>
  <c r="C19" i="6" s="1"/>
  <c r="C20" i="6" s="1"/>
  <c r="B14" i="6"/>
  <c r="B15" i="6" s="1"/>
  <c r="B16" i="6" s="1"/>
  <c r="B17" i="6" s="1"/>
  <c r="B18" i="6" s="1"/>
  <c r="B19" i="6" s="1"/>
  <c r="B20" i="6" s="1"/>
  <c r="C12" i="6"/>
  <c r="C13" i="6" s="1"/>
  <c r="C11" i="6"/>
  <c r="E10" i="6"/>
  <c r="E6" i="6"/>
  <c r="D6" i="6"/>
  <c r="C6" i="6"/>
  <c r="C7" i="6" s="1"/>
  <c r="C8" i="6" s="1"/>
  <c r="C9" i="6" s="1"/>
  <c r="B6" i="6"/>
  <c r="B7" i="6" s="1"/>
  <c r="B8" i="6" s="1"/>
  <c r="B9" i="6" s="1"/>
  <c r="C3" i="6"/>
  <c r="C4" i="6" s="1"/>
  <c r="C5" i="6" s="1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2" i="5"/>
  <c r="F108" i="5"/>
  <c r="F109" i="5"/>
  <c r="F110" i="5"/>
  <c r="F111" i="5"/>
  <c r="F11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2" i="5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2" i="3"/>
  <c r="B11" i="6" l="1"/>
  <c r="B12" i="6" s="1"/>
  <c r="B13" i="6" s="1"/>
  <c r="B3" i="6"/>
  <c r="B4" i="6" s="1"/>
  <c r="B5" i="6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2" i="5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2" i="5"/>
  <c r="E108" i="5"/>
  <c r="E109" i="5"/>
  <c r="E110" i="5"/>
  <c r="E111" i="5"/>
  <c r="E11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2" i="3"/>
  <c r="E3" i="5" l="1"/>
  <c r="E7" i="5"/>
  <c r="E11" i="5"/>
  <c r="E15" i="5"/>
  <c r="E19" i="5"/>
  <c r="E23" i="5"/>
  <c r="E27" i="5"/>
  <c r="E31" i="5"/>
  <c r="E35" i="5"/>
  <c r="E39" i="5"/>
  <c r="E43" i="5"/>
  <c r="E47" i="5"/>
  <c r="E51" i="5"/>
  <c r="E55" i="5"/>
  <c r="E59" i="5"/>
  <c r="E63" i="5"/>
  <c r="E67" i="5"/>
  <c r="E71" i="5"/>
  <c r="E75" i="5"/>
  <c r="E79" i="5"/>
  <c r="E83" i="5"/>
  <c r="E87" i="5"/>
  <c r="E91" i="5"/>
  <c r="E95" i="5"/>
  <c r="E99" i="5"/>
  <c r="E103" i="5"/>
  <c r="E107" i="5"/>
  <c r="E4" i="5"/>
  <c r="E5" i="5"/>
  <c r="E6" i="5"/>
  <c r="E8" i="5"/>
  <c r="E9" i="5"/>
  <c r="E10" i="5"/>
  <c r="E12" i="5"/>
  <c r="E13" i="5"/>
  <c r="E14" i="5"/>
  <c r="E16" i="5"/>
  <c r="E17" i="5"/>
  <c r="E18" i="5"/>
  <c r="E20" i="5"/>
  <c r="E21" i="5"/>
  <c r="E22" i="5"/>
  <c r="E24" i="5"/>
  <c r="E25" i="5"/>
  <c r="E26" i="5"/>
  <c r="E28" i="5"/>
  <c r="E29" i="5"/>
  <c r="E30" i="5"/>
  <c r="E32" i="5"/>
  <c r="E33" i="5"/>
  <c r="E34" i="5"/>
  <c r="E36" i="5"/>
  <c r="E37" i="5"/>
  <c r="E38" i="5"/>
  <c r="E40" i="5"/>
  <c r="E41" i="5"/>
  <c r="E42" i="5"/>
  <c r="E44" i="5"/>
  <c r="E45" i="5"/>
  <c r="E46" i="5"/>
  <c r="E48" i="5"/>
  <c r="E49" i="5"/>
  <c r="E50" i="5"/>
  <c r="E52" i="5"/>
  <c r="E53" i="5"/>
  <c r="E54" i="5"/>
  <c r="E56" i="5"/>
  <c r="E57" i="5"/>
  <c r="E58" i="5"/>
  <c r="E60" i="5"/>
  <c r="E61" i="5"/>
  <c r="E62" i="5"/>
  <c r="E64" i="5"/>
  <c r="E65" i="5"/>
  <c r="E66" i="5"/>
  <c r="E68" i="5"/>
  <c r="E69" i="5"/>
  <c r="E70" i="5"/>
  <c r="E72" i="5"/>
  <c r="E73" i="5"/>
  <c r="E74" i="5"/>
  <c r="E76" i="5"/>
  <c r="E77" i="5"/>
  <c r="E78" i="5"/>
  <c r="E80" i="5"/>
  <c r="E81" i="5"/>
  <c r="E82" i="5"/>
  <c r="E84" i="5"/>
  <c r="E85" i="5"/>
  <c r="E86" i="5"/>
  <c r="E88" i="5"/>
  <c r="E89" i="5"/>
  <c r="E90" i="5"/>
  <c r="E92" i="5"/>
  <c r="E93" i="5"/>
  <c r="E94" i="5"/>
  <c r="E96" i="5"/>
  <c r="E97" i="5"/>
  <c r="E98" i="5"/>
  <c r="E100" i="5"/>
  <c r="E101" i="5"/>
  <c r="E102" i="5"/>
  <c r="E104" i="5"/>
  <c r="E105" i="5"/>
  <c r="E106" i="5"/>
  <c r="E2" i="5"/>
</calcChain>
</file>

<file path=xl/sharedStrings.xml><?xml version="1.0" encoding="utf-8"?>
<sst xmlns="http://schemas.openxmlformats.org/spreadsheetml/2006/main" count="38" uniqueCount="35">
  <si>
    <t>Quarterly</t>
  </si>
  <si>
    <t>observation_date</t>
  </si>
  <si>
    <t>DPCCRG3A086NBEA_PC1_20130228</t>
  </si>
  <si>
    <t>UNRATE_20110603</t>
  </si>
  <si>
    <t>UNRATE_20110708</t>
  </si>
  <si>
    <t>BPCCRO1Q156NBEA_20140926</t>
  </si>
  <si>
    <t>DPCCRV1Q225SBEA_PC1_20140926</t>
  </si>
  <si>
    <t>GDPC1_20110624</t>
  </si>
  <si>
    <t>GDPC1_20110729</t>
  </si>
  <si>
    <t>PCECTPI_PC1_20110624</t>
  </si>
  <si>
    <t>PCECTPI_PC1_20110729</t>
  </si>
  <si>
    <t>PCEinf</t>
  </si>
  <si>
    <t>CorePCEinf</t>
  </si>
  <si>
    <t>GDPgrowth</t>
  </si>
  <si>
    <t>Unemp</t>
  </si>
  <si>
    <t>QtrlyDates</t>
  </si>
  <si>
    <t>FFR</t>
  </si>
  <si>
    <t>Date</t>
  </si>
  <si>
    <t>annualPCEinf</t>
  </si>
  <si>
    <t>annGDPgrowth</t>
  </si>
  <si>
    <t>urate</t>
  </si>
  <si>
    <t>core</t>
  </si>
  <si>
    <t>fedFunds</t>
  </si>
  <si>
    <t>UNRATE_20121207</t>
  </si>
  <si>
    <t>FAMEDATE</t>
  </si>
  <si>
    <t>FAMEdates</t>
  </si>
  <si>
    <t>$A$1</t>
  </si>
  <si>
    <t>1985</t>
  </si>
  <si>
    <t>GDPC1_PC1_20121129</t>
  </si>
  <si>
    <t>PCECTPI_PC1_20121129</t>
  </si>
  <si>
    <t>FEDFUNDS_20160502</t>
  </si>
  <si>
    <t>FFR quarterly</t>
  </si>
  <si>
    <t>Projection</t>
  </si>
  <si>
    <t>A1:A145</t>
  </si>
  <si>
    <t>2020Q4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</si>
</sst>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0.0"/>
  </numFmts>
  <fonts count="2" x14ac:knownFonts="1"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164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1" fillId="0" borderId="0" xfId="1"/>
    <xf numFmtId="164" fontId="1" fillId="0" borderId="0" xfId="1" applyNumberFormat="1" applyFont="1" applyFill="1" applyBorder="1" applyAlignment="1" applyProtection="1"/>
    <xf numFmtId="165" fontId="1" fillId="0" borderId="0" xfId="1" applyNumberFormat="1" applyFont="1" applyFill="1" applyBorder="1" applyAlignment="1" applyProtection="1"/>
    <xf numFmtId="164" fontId="0" fillId="0" borderId="0" xfId="0" applyNumberFormat="1"/>
    <xf numFmtId="0" fontId="0" fillId="0" borderId="0" xfId="0" quotePrefix="1"/>
    <xf numFmtId="22" fontId="0" fillId="0" borderId="0" xfId="0" applyNumberFormat="1"/>
    <xf numFmtId="0" fontId="1" fillId="0" borderId="0" xfId="1"/>
    <xf numFmtId="164" fontId="1" fillId="0" borderId="0" xfId="1" applyNumberFormat="1" applyFont="1" applyFill="1" applyBorder="1" applyAlignment="1" applyProtection="1"/>
    <xf numFmtId="165" fontId="1" fillId="0" borderId="0" xfId="1" applyNumberFormat="1" applyFont="1" applyFill="1" applyBorder="1" applyAlignment="1" applyProtection="1"/>
    <xf numFmtId="2" fontId="0" fillId="0" borderId="0" xfId="0" applyNumberFormat="1"/>
    <xf numFmtId="0" fontId="1" fillId="0" borderId="0" xfId="1"/>
    <xf numFmtId="2" fontId="1" fillId="0" borderId="0" xfId="1" applyNumberFormat="1" applyFont="1" applyFill="1" applyBorder="1" applyAlignment="1" applyProtection="1"/>
    <xf numFmtId="0" fontId="1" fillId="0" borderId="0" xfId="1"/>
    <xf numFmtId="164" fontId="1" fillId="0" borderId="0" xfId="1" applyNumberFormat="1" applyFont="1" applyFill="1" applyBorder="1" applyAlignment="1" applyProtection="1"/>
    <xf numFmtId="165" fontId="0" fillId="0" borderId="0" xfId="0" applyNumberFormat="1"/>
    <xf numFmtId="0" fontId="0" fillId="0" borderId="0" xfId="0"/>
    <xf numFmtId="165" fontId="0" fillId="0" borderId="0" xfId="0" applyNumberFormat="1" applyFont="1" applyFill="1" applyBorder="1" applyAlignment="1" applyProtection="1"/>
    <xf numFmtId="0" fontId="0" fillId="0" borderId="0" xfId="0"/>
    <xf numFmtId="165" fontId="0" fillId="0" borderId="0" xfId="0" applyNumberFormat="1" applyFont="1" applyFill="1" applyBorder="1" applyAlignment="1" applyProtection="1"/>
    <xf numFmtId="0" fontId="0" fillId="3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/>
  </sheetViews>
  <sheetFormatPr defaultRowHeight="12.75" x14ac:dyDescent="0.2"/>
  <cols>
    <col min="1" max="1" width="14.7109375" customWidth="1"/>
    <col min="2" max="2" width="30.7109375" customWidth="1"/>
  </cols>
  <sheetData>
    <row r="1" spans="1:2" x14ac:dyDescent="0.2">
      <c r="A1" t="s">
        <v>1</v>
      </c>
      <c r="B1" t="s">
        <v>2</v>
      </c>
    </row>
    <row r="2" spans="1:2" x14ac:dyDescent="0.2">
      <c r="A2" s="1">
        <v>30682</v>
      </c>
      <c r="B2" s="2">
        <v>4.1522600000000001</v>
      </c>
    </row>
    <row r="3" spans="1:2" x14ac:dyDescent="0.2">
      <c r="A3" s="1">
        <v>31048</v>
      </c>
      <c r="B3" s="2">
        <v>3.7938200000000002</v>
      </c>
    </row>
    <row r="4" spans="1:2" x14ac:dyDescent="0.2">
      <c r="A4" s="1">
        <v>31413</v>
      </c>
      <c r="B4" s="2">
        <v>3.7673299999999998</v>
      </c>
    </row>
    <row r="5" spans="1:2" x14ac:dyDescent="0.2">
      <c r="A5" s="1">
        <v>31778</v>
      </c>
      <c r="B5" s="2">
        <v>3.80321</v>
      </c>
    </row>
    <row r="6" spans="1:2" x14ac:dyDescent="0.2">
      <c r="A6" s="1">
        <v>32143</v>
      </c>
      <c r="B6" s="2">
        <v>4.3353900000000003</v>
      </c>
    </row>
    <row r="7" spans="1:2" x14ac:dyDescent="0.2">
      <c r="A7" s="1">
        <v>32509</v>
      </c>
      <c r="B7" s="2">
        <v>4.1254499999999998</v>
      </c>
    </row>
    <row r="8" spans="1:2" x14ac:dyDescent="0.2">
      <c r="A8" s="1">
        <v>32874</v>
      </c>
      <c r="B8" s="2">
        <v>4.2682000000000002</v>
      </c>
    </row>
    <row r="9" spans="1:2" x14ac:dyDescent="0.2">
      <c r="A9" s="1">
        <v>33239</v>
      </c>
      <c r="B9" s="2">
        <v>3.8931300000000002</v>
      </c>
    </row>
    <row r="10" spans="1:2" x14ac:dyDescent="0.2">
      <c r="A10" s="1">
        <v>33604</v>
      </c>
      <c r="B10" s="2">
        <v>3.3641999999999999</v>
      </c>
    </row>
    <row r="11" spans="1:2" x14ac:dyDescent="0.2">
      <c r="A11" s="1">
        <v>33970</v>
      </c>
      <c r="B11" s="2">
        <v>2.3640400000000001</v>
      </c>
    </row>
    <row r="12" spans="1:2" x14ac:dyDescent="0.2">
      <c r="A12" s="1">
        <v>34335</v>
      </c>
      <c r="B12" s="2">
        <v>2.2083200000000001</v>
      </c>
    </row>
    <row r="13" spans="1:2" x14ac:dyDescent="0.2">
      <c r="A13" s="1">
        <v>34700</v>
      </c>
      <c r="B13" s="2">
        <v>2.3035100000000002</v>
      </c>
    </row>
    <row r="14" spans="1:2" x14ac:dyDescent="0.2">
      <c r="A14" s="1">
        <v>35065</v>
      </c>
      <c r="B14" s="2">
        <v>1.94004</v>
      </c>
    </row>
    <row r="15" spans="1:2" x14ac:dyDescent="0.2">
      <c r="A15" s="1">
        <v>35431</v>
      </c>
      <c r="B15" s="2">
        <v>1.9159999999999999</v>
      </c>
    </row>
    <row r="16" spans="1:2" x14ac:dyDescent="0.2">
      <c r="A16" s="1">
        <v>35796</v>
      </c>
      <c r="B16" s="2">
        <v>1.45021</v>
      </c>
    </row>
    <row r="17" spans="1:2" x14ac:dyDescent="0.2">
      <c r="A17" s="1">
        <v>36161</v>
      </c>
      <c r="B17" s="2">
        <v>1.48725</v>
      </c>
    </row>
    <row r="18" spans="1:2" x14ac:dyDescent="0.2">
      <c r="A18" s="1">
        <v>36526</v>
      </c>
      <c r="B18" s="2">
        <v>1.7377800000000001</v>
      </c>
    </row>
    <row r="19" spans="1:2" x14ac:dyDescent="0.2">
      <c r="A19" s="1">
        <v>36892</v>
      </c>
      <c r="B19" s="2">
        <v>1.7870900000000001</v>
      </c>
    </row>
    <row r="20" spans="1:2" x14ac:dyDescent="0.2">
      <c r="A20" s="1">
        <v>37257</v>
      </c>
      <c r="B20" s="2">
        <v>1.732</v>
      </c>
    </row>
    <row r="21" spans="1:2" x14ac:dyDescent="0.2">
      <c r="A21" s="1">
        <v>37622</v>
      </c>
      <c r="B21" s="2">
        <v>1.51817</v>
      </c>
    </row>
    <row r="22" spans="1:2" x14ac:dyDescent="0.2">
      <c r="A22" s="1">
        <v>37987</v>
      </c>
      <c r="B22" s="2">
        <v>2.07883</v>
      </c>
    </row>
    <row r="23" spans="1:2" x14ac:dyDescent="0.2">
      <c r="A23" s="1">
        <v>38353</v>
      </c>
      <c r="B23" s="2">
        <v>2.2338100000000001</v>
      </c>
    </row>
    <row r="24" spans="1:2" x14ac:dyDescent="0.2">
      <c r="A24" s="1">
        <v>38718</v>
      </c>
      <c r="B24" s="2">
        <v>2.2650000000000001</v>
      </c>
    </row>
    <row r="25" spans="1:2" x14ac:dyDescent="0.2">
      <c r="A25" s="1">
        <v>39083</v>
      </c>
      <c r="B25" s="2">
        <v>2.3136000000000001</v>
      </c>
    </row>
    <row r="26" spans="1:2" x14ac:dyDescent="0.2">
      <c r="A26" s="1">
        <v>39448</v>
      </c>
      <c r="B26" s="2">
        <v>2.2832599999999998</v>
      </c>
    </row>
    <row r="27" spans="1:2" x14ac:dyDescent="0.2">
      <c r="A27" s="1">
        <v>39814</v>
      </c>
      <c r="B27" s="2">
        <v>1.41656</v>
      </c>
    </row>
    <row r="28" spans="1:2" x14ac:dyDescent="0.2">
      <c r="A28" s="1">
        <v>40179</v>
      </c>
      <c r="B28" s="2">
        <v>1.54603</v>
      </c>
    </row>
    <row r="29" spans="1:2" x14ac:dyDescent="0.2">
      <c r="A29" s="1">
        <v>40544</v>
      </c>
      <c r="B29" s="2">
        <v>1.4408300000000001</v>
      </c>
    </row>
    <row r="30" spans="1:2" x14ac:dyDescent="0.2">
      <c r="A30" s="1">
        <v>40909</v>
      </c>
      <c r="B30" s="2">
        <v>1.70122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7"/>
  <sheetViews>
    <sheetView topLeftCell="C1" zoomScaleNormal="100" workbookViewId="0">
      <selection activeCell="L2" sqref="L2:L113"/>
    </sheetView>
  </sheetViews>
  <sheetFormatPr defaultRowHeight="12.75" x14ac:dyDescent="0.2"/>
  <cols>
    <col min="1" max="1" width="14.7109375" customWidth="1"/>
    <col min="2" max="4" width="17.7109375" customWidth="1"/>
    <col min="6" max="6" width="10.140625" bestFit="1" customWidth="1"/>
    <col min="8" max="8" width="12.5703125" customWidth="1"/>
    <col min="11" max="11" width="10.140625" bestFit="1" customWidth="1"/>
  </cols>
  <sheetData>
    <row r="1" spans="1:12" x14ac:dyDescent="0.2">
      <c r="A1" s="6" t="s">
        <v>1</v>
      </c>
      <c r="B1" s="6" t="s">
        <v>3</v>
      </c>
      <c r="C1" s="6" t="s">
        <v>4</v>
      </c>
      <c r="D1" s="6" t="s">
        <v>23</v>
      </c>
      <c r="F1" s="3" t="s">
        <v>15</v>
      </c>
      <c r="I1" s="16" t="s">
        <v>30</v>
      </c>
      <c r="K1" s="3" t="s">
        <v>31</v>
      </c>
    </row>
    <row r="2" spans="1:12" x14ac:dyDescent="0.2">
      <c r="A2" s="7">
        <v>31048</v>
      </c>
      <c r="B2" s="8">
        <v>7.3</v>
      </c>
      <c r="C2" s="8">
        <v>7.3</v>
      </c>
      <c r="D2" s="8">
        <v>7.3</v>
      </c>
      <c r="F2" s="1">
        <v>31048</v>
      </c>
      <c r="G2">
        <f>VLOOKUP(F2,A2:D331,4)</f>
        <v>7.3</v>
      </c>
      <c r="H2" s="19">
        <v>31048</v>
      </c>
      <c r="I2" s="17">
        <v>8.35</v>
      </c>
      <c r="J2" s="15">
        <f>AVERAGE(I2:I4)</f>
        <v>8.4766666666666666</v>
      </c>
      <c r="K2" s="9">
        <f>F2</f>
        <v>31048</v>
      </c>
      <c r="L2">
        <f>VLOOKUP(K2,H2:J331,3)</f>
        <v>8.4766666666666666</v>
      </c>
    </row>
    <row r="3" spans="1:12" x14ac:dyDescent="0.2">
      <c r="A3" s="7">
        <v>31079</v>
      </c>
      <c r="B3" s="8">
        <v>7.2</v>
      </c>
      <c r="C3" s="8">
        <v>7.2</v>
      </c>
      <c r="D3" s="8">
        <v>7.2</v>
      </c>
      <c r="F3" s="1">
        <v>31138</v>
      </c>
      <c r="G3">
        <f t="shared" ref="G3:G66" si="0">VLOOKUP(F3,A3:D332,4)</f>
        <v>7.3</v>
      </c>
      <c r="H3" s="19">
        <v>31079</v>
      </c>
      <c r="I3" s="17">
        <v>8.5</v>
      </c>
      <c r="J3" s="15">
        <f t="shared" ref="J3:J66" si="1">AVERAGE(I3:I5)</f>
        <v>8.4499999999999993</v>
      </c>
      <c r="K3" s="9">
        <f t="shared" ref="K3:K66" si="2">F3</f>
        <v>31138</v>
      </c>
      <c r="L3">
        <f t="shared" ref="L3:L66" si="3">VLOOKUP(K3,H3:J332,3)</f>
        <v>7.9233333333333329</v>
      </c>
    </row>
    <row r="4" spans="1:12" x14ac:dyDescent="0.2">
      <c r="A4" s="7">
        <v>31107</v>
      </c>
      <c r="B4" s="8">
        <v>7.2</v>
      </c>
      <c r="C4" s="8">
        <v>7.2</v>
      </c>
      <c r="D4" s="8">
        <v>7.2</v>
      </c>
      <c r="F4" s="1">
        <v>31229</v>
      </c>
      <c r="G4">
        <f t="shared" si="0"/>
        <v>7.4</v>
      </c>
      <c r="H4" s="19">
        <v>31107</v>
      </c>
      <c r="I4" s="17">
        <v>8.58</v>
      </c>
      <c r="J4" s="15">
        <f t="shared" si="1"/>
        <v>8.2733333333333334</v>
      </c>
      <c r="K4" s="9">
        <f t="shared" si="2"/>
        <v>31229</v>
      </c>
      <c r="L4">
        <f t="shared" si="3"/>
        <v>7.9000000000000012</v>
      </c>
    </row>
    <row r="5" spans="1:12" x14ac:dyDescent="0.2">
      <c r="A5" s="7">
        <v>31138</v>
      </c>
      <c r="B5" s="8">
        <v>7.3</v>
      </c>
      <c r="C5" s="8">
        <v>7.3</v>
      </c>
      <c r="D5" s="8">
        <v>7.3</v>
      </c>
      <c r="F5" s="1">
        <v>31321</v>
      </c>
      <c r="G5">
        <f t="shared" si="0"/>
        <v>7.1</v>
      </c>
      <c r="H5" s="19">
        <v>31138</v>
      </c>
      <c r="I5" s="17">
        <v>8.27</v>
      </c>
      <c r="J5" s="15">
        <f t="shared" si="1"/>
        <v>7.9233333333333329</v>
      </c>
      <c r="K5" s="9">
        <f t="shared" si="2"/>
        <v>31321</v>
      </c>
      <c r="L5">
        <f t="shared" si="3"/>
        <v>8.1033333333333335</v>
      </c>
    </row>
    <row r="6" spans="1:12" x14ac:dyDescent="0.2">
      <c r="A6" s="7">
        <v>31168</v>
      </c>
      <c r="B6" s="8">
        <v>7.2</v>
      </c>
      <c r="C6" s="8">
        <v>7.2</v>
      </c>
      <c r="D6" s="8">
        <v>7.2</v>
      </c>
      <c r="F6" s="1">
        <v>31413</v>
      </c>
      <c r="G6">
        <f t="shared" si="0"/>
        <v>6.7</v>
      </c>
      <c r="H6" s="19">
        <v>31168</v>
      </c>
      <c r="I6" s="17">
        <v>7.97</v>
      </c>
      <c r="J6" s="15">
        <f t="shared" si="1"/>
        <v>7.793333333333333</v>
      </c>
      <c r="K6" s="9">
        <f t="shared" si="2"/>
        <v>31413</v>
      </c>
      <c r="L6">
        <f t="shared" si="3"/>
        <v>7.8266666666666671</v>
      </c>
    </row>
    <row r="7" spans="1:12" x14ac:dyDescent="0.2">
      <c r="A7" s="7">
        <v>31199</v>
      </c>
      <c r="B7" s="8">
        <v>7.4</v>
      </c>
      <c r="C7" s="8">
        <v>7.4</v>
      </c>
      <c r="D7" s="8">
        <v>7.4</v>
      </c>
      <c r="F7" s="1">
        <v>31503</v>
      </c>
      <c r="G7">
        <f t="shared" si="0"/>
        <v>7.1</v>
      </c>
      <c r="H7" s="19">
        <v>31199</v>
      </c>
      <c r="I7" s="17">
        <v>7.53</v>
      </c>
      <c r="J7" s="15">
        <f t="shared" si="1"/>
        <v>7.7700000000000005</v>
      </c>
      <c r="K7" s="9">
        <f t="shared" si="2"/>
        <v>31503</v>
      </c>
      <c r="L7">
        <f t="shared" si="3"/>
        <v>6.919999999999999</v>
      </c>
    </row>
    <row r="8" spans="1:12" x14ac:dyDescent="0.2">
      <c r="A8" s="7">
        <v>31229</v>
      </c>
      <c r="B8" s="8">
        <v>7.4</v>
      </c>
      <c r="C8" s="8">
        <v>7.4</v>
      </c>
      <c r="D8" s="8">
        <v>7.4</v>
      </c>
      <c r="F8" s="1">
        <v>31594</v>
      </c>
      <c r="G8">
        <f t="shared" si="0"/>
        <v>7</v>
      </c>
      <c r="H8" s="19">
        <v>31229</v>
      </c>
      <c r="I8" s="17">
        <v>7.88</v>
      </c>
      <c r="J8" s="15">
        <f t="shared" si="1"/>
        <v>7.9000000000000012</v>
      </c>
      <c r="K8" s="9">
        <f t="shared" si="2"/>
        <v>31594</v>
      </c>
      <c r="L8">
        <f t="shared" si="3"/>
        <v>6.206666666666667</v>
      </c>
    </row>
    <row r="9" spans="1:12" x14ac:dyDescent="0.2">
      <c r="A9" s="7">
        <v>31260</v>
      </c>
      <c r="B9" s="8">
        <v>7.1</v>
      </c>
      <c r="C9" s="8">
        <v>7.1</v>
      </c>
      <c r="D9" s="8">
        <v>7.1</v>
      </c>
      <c r="F9" s="1">
        <v>31686</v>
      </c>
      <c r="G9">
        <f t="shared" si="0"/>
        <v>7</v>
      </c>
      <c r="H9" s="19">
        <v>31260</v>
      </c>
      <c r="I9" s="17">
        <v>7.9</v>
      </c>
      <c r="J9" s="15">
        <f t="shared" si="1"/>
        <v>7.9366666666666674</v>
      </c>
      <c r="K9" s="9">
        <f t="shared" si="2"/>
        <v>31686</v>
      </c>
      <c r="L9">
        <f t="shared" si="3"/>
        <v>6.2666666666666666</v>
      </c>
    </row>
    <row r="10" spans="1:12" x14ac:dyDescent="0.2">
      <c r="A10" s="7">
        <v>31291</v>
      </c>
      <c r="B10" s="8">
        <v>7.1</v>
      </c>
      <c r="C10" s="8">
        <v>7.1</v>
      </c>
      <c r="D10" s="8">
        <v>7.1</v>
      </c>
      <c r="F10" s="1">
        <v>31778</v>
      </c>
      <c r="G10">
        <f t="shared" si="0"/>
        <v>6.6</v>
      </c>
      <c r="H10" s="19">
        <v>31291</v>
      </c>
      <c r="I10" s="17">
        <v>7.92</v>
      </c>
      <c r="J10" s="15">
        <f t="shared" si="1"/>
        <v>7.9866666666666672</v>
      </c>
      <c r="K10" s="9">
        <f t="shared" si="2"/>
        <v>31778</v>
      </c>
      <c r="L10">
        <f t="shared" si="3"/>
        <v>6.22</v>
      </c>
    </row>
    <row r="11" spans="1:12" x14ac:dyDescent="0.2">
      <c r="A11" s="7">
        <v>31321</v>
      </c>
      <c r="B11" s="8">
        <v>7.1</v>
      </c>
      <c r="C11" s="8">
        <v>7.1</v>
      </c>
      <c r="D11" s="8">
        <v>7.1</v>
      </c>
      <c r="F11" s="1">
        <v>31868</v>
      </c>
      <c r="G11">
        <f t="shared" si="0"/>
        <v>6.3</v>
      </c>
      <c r="H11" s="19">
        <v>31321</v>
      </c>
      <c r="I11" s="17">
        <v>7.99</v>
      </c>
      <c r="J11" s="15">
        <f t="shared" si="1"/>
        <v>8.1033333333333335</v>
      </c>
      <c r="K11" s="9">
        <f t="shared" si="2"/>
        <v>31868</v>
      </c>
      <c r="L11">
        <f t="shared" si="3"/>
        <v>6.6499999999999995</v>
      </c>
    </row>
    <row r="12" spans="1:12" x14ac:dyDescent="0.2">
      <c r="A12" s="7">
        <v>31352</v>
      </c>
      <c r="B12" s="8">
        <v>7</v>
      </c>
      <c r="C12" s="8">
        <v>7</v>
      </c>
      <c r="D12" s="8">
        <v>7</v>
      </c>
      <c r="F12" s="1">
        <v>31959</v>
      </c>
      <c r="G12">
        <f t="shared" si="0"/>
        <v>6.1</v>
      </c>
      <c r="H12" s="19">
        <v>31352</v>
      </c>
      <c r="I12" s="17">
        <v>8.0500000000000007</v>
      </c>
      <c r="J12" s="15">
        <f t="shared" si="1"/>
        <v>8.1533333333333342</v>
      </c>
      <c r="K12" s="9">
        <f t="shared" si="2"/>
        <v>31959</v>
      </c>
      <c r="L12">
        <f t="shared" si="3"/>
        <v>6.8433333333333337</v>
      </c>
    </row>
    <row r="13" spans="1:12" x14ac:dyDescent="0.2">
      <c r="A13" s="7">
        <v>31382</v>
      </c>
      <c r="B13" s="8">
        <v>7</v>
      </c>
      <c r="C13" s="8">
        <v>7</v>
      </c>
      <c r="D13" s="8">
        <v>7</v>
      </c>
      <c r="F13" s="1">
        <v>32051</v>
      </c>
      <c r="G13">
        <f t="shared" si="0"/>
        <v>6</v>
      </c>
      <c r="H13" s="19">
        <v>31382</v>
      </c>
      <c r="I13" s="17">
        <v>8.27</v>
      </c>
      <c r="J13" s="15">
        <f t="shared" si="1"/>
        <v>8.09</v>
      </c>
      <c r="K13" s="9">
        <f t="shared" si="2"/>
        <v>32051</v>
      </c>
      <c r="L13">
        <f t="shared" si="3"/>
        <v>6.916666666666667</v>
      </c>
    </row>
    <row r="14" spans="1:12" x14ac:dyDescent="0.2">
      <c r="A14" s="7">
        <v>31413</v>
      </c>
      <c r="B14" s="8">
        <v>6.7</v>
      </c>
      <c r="C14" s="8">
        <v>6.7</v>
      </c>
      <c r="D14" s="8">
        <v>6.7</v>
      </c>
      <c r="F14" s="1">
        <v>32143</v>
      </c>
      <c r="G14">
        <f t="shared" si="0"/>
        <v>5.7</v>
      </c>
      <c r="H14" s="19">
        <v>31413</v>
      </c>
      <c r="I14" s="17">
        <v>8.14</v>
      </c>
      <c r="J14" s="15">
        <f t="shared" si="1"/>
        <v>7.8266666666666671</v>
      </c>
      <c r="K14" s="9">
        <f t="shared" si="2"/>
        <v>32143</v>
      </c>
      <c r="L14">
        <f t="shared" si="3"/>
        <v>6.663333333333334</v>
      </c>
    </row>
    <row r="15" spans="1:12" x14ac:dyDescent="0.2">
      <c r="A15" s="7">
        <v>31444</v>
      </c>
      <c r="B15" s="8">
        <v>7.2</v>
      </c>
      <c r="C15" s="8">
        <v>7.2</v>
      </c>
      <c r="D15" s="8">
        <v>7.2</v>
      </c>
      <c r="F15" s="1">
        <v>32234</v>
      </c>
      <c r="G15">
        <f t="shared" si="0"/>
        <v>5.4</v>
      </c>
      <c r="H15" s="19">
        <v>31444</v>
      </c>
      <c r="I15" s="17">
        <v>7.86</v>
      </c>
      <c r="J15" s="15">
        <f t="shared" si="1"/>
        <v>7.4433333333333325</v>
      </c>
      <c r="K15" s="9">
        <f t="shared" si="2"/>
        <v>32234</v>
      </c>
      <c r="L15">
        <f t="shared" si="3"/>
        <v>7.1566666666666663</v>
      </c>
    </row>
    <row r="16" spans="1:12" x14ac:dyDescent="0.2">
      <c r="A16" s="7">
        <v>31472</v>
      </c>
      <c r="B16" s="8">
        <v>7.2</v>
      </c>
      <c r="C16" s="8">
        <v>7.2</v>
      </c>
      <c r="D16" s="8">
        <v>7.2</v>
      </c>
      <c r="F16" s="1">
        <v>32325</v>
      </c>
      <c r="G16">
        <f t="shared" si="0"/>
        <v>5.4</v>
      </c>
      <c r="H16" s="19">
        <v>31472</v>
      </c>
      <c r="I16" s="17">
        <v>7.48</v>
      </c>
      <c r="J16" s="15">
        <f t="shared" si="1"/>
        <v>7.1066666666666665</v>
      </c>
      <c r="K16" s="9">
        <f t="shared" si="2"/>
        <v>32325</v>
      </c>
      <c r="L16">
        <f t="shared" si="3"/>
        <v>7.9833333333333334</v>
      </c>
    </row>
    <row r="17" spans="1:12" x14ac:dyDescent="0.2">
      <c r="A17" s="7">
        <v>31503</v>
      </c>
      <c r="B17" s="8">
        <v>7.1</v>
      </c>
      <c r="C17" s="8">
        <v>7.1</v>
      </c>
      <c r="D17" s="8">
        <v>7.1</v>
      </c>
      <c r="F17" s="1">
        <v>32417</v>
      </c>
      <c r="G17">
        <f t="shared" si="0"/>
        <v>5.4</v>
      </c>
      <c r="H17" s="19">
        <v>31503</v>
      </c>
      <c r="I17" s="17">
        <v>6.99</v>
      </c>
      <c r="J17" s="15">
        <f t="shared" si="1"/>
        <v>6.919999999999999</v>
      </c>
      <c r="K17" s="9">
        <f t="shared" si="2"/>
        <v>32417</v>
      </c>
      <c r="L17">
        <f t="shared" si="3"/>
        <v>8.4699999999999989</v>
      </c>
    </row>
    <row r="18" spans="1:12" x14ac:dyDescent="0.2">
      <c r="A18" s="7">
        <v>31533</v>
      </c>
      <c r="B18" s="8">
        <v>7.2</v>
      </c>
      <c r="C18" s="8">
        <v>7.2</v>
      </c>
      <c r="D18" s="8">
        <v>7.2</v>
      </c>
      <c r="F18" s="1">
        <v>32509</v>
      </c>
      <c r="G18">
        <f t="shared" si="0"/>
        <v>5.4</v>
      </c>
      <c r="H18" s="19">
        <v>31533</v>
      </c>
      <c r="I18" s="17">
        <v>6.85</v>
      </c>
      <c r="J18" s="15">
        <f t="shared" si="1"/>
        <v>6.7766666666666664</v>
      </c>
      <c r="K18" s="9">
        <f t="shared" si="2"/>
        <v>32509</v>
      </c>
      <c r="L18">
        <f t="shared" si="3"/>
        <v>9.4433333333333334</v>
      </c>
    </row>
    <row r="19" spans="1:12" x14ac:dyDescent="0.2">
      <c r="A19" s="7">
        <v>31564</v>
      </c>
      <c r="B19" s="8">
        <v>7.2</v>
      </c>
      <c r="C19" s="8">
        <v>7.2</v>
      </c>
      <c r="D19" s="8">
        <v>7.2</v>
      </c>
      <c r="F19" s="1">
        <v>32599</v>
      </c>
      <c r="G19">
        <f t="shared" si="0"/>
        <v>5.2</v>
      </c>
      <c r="H19" s="19">
        <v>31564</v>
      </c>
      <c r="I19" s="17">
        <v>6.92</v>
      </c>
      <c r="J19" s="15">
        <f t="shared" si="1"/>
        <v>6.55</v>
      </c>
      <c r="K19" s="9">
        <f t="shared" si="2"/>
        <v>32599</v>
      </c>
      <c r="L19">
        <f t="shared" si="3"/>
        <v>9.7266666666666666</v>
      </c>
    </row>
    <row r="20" spans="1:12" x14ac:dyDescent="0.2">
      <c r="A20" s="7">
        <v>31594</v>
      </c>
      <c r="B20" s="8">
        <v>7</v>
      </c>
      <c r="C20" s="8">
        <v>7</v>
      </c>
      <c r="D20" s="8">
        <v>7</v>
      </c>
      <c r="F20" s="1">
        <v>32690</v>
      </c>
      <c r="G20">
        <f t="shared" si="0"/>
        <v>5.2</v>
      </c>
      <c r="H20" s="19">
        <v>31594</v>
      </c>
      <c r="I20" s="17">
        <v>6.56</v>
      </c>
      <c r="J20" s="15">
        <f t="shared" si="1"/>
        <v>6.206666666666667</v>
      </c>
      <c r="K20" s="9">
        <f t="shared" si="2"/>
        <v>32690</v>
      </c>
      <c r="L20">
        <f t="shared" si="3"/>
        <v>9.0833333333333339</v>
      </c>
    </row>
    <row r="21" spans="1:12" x14ac:dyDescent="0.2">
      <c r="A21" s="7">
        <v>31625</v>
      </c>
      <c r="B21" s="8">
        <v>6.9</v>
      </c>
      <c r="C21" s="8">
        <v>6.9</v>
      </c>
      <c r="D21" s="8">
        <v>6.9</v>
      </c>
      <c r="F21" s="1">
        <v>32782</v>
      </c>
      <c r="G21">
        <f t="shared" si="0"/>
        <v>5.3</v>
      </c>
      <c r="H21" s="19">
        <v>31625</v>
      </c>
      <c r="I21" s="17">
        <v>6.17</v>
      </c>
      <c r="J21" s="15">
        <f t="shared" si="1"/>
        <v>5.9699999999999989</v>
      </c>
      <c r="K21" s="9">
        <f t="shared" si="2"/>
        <v>32782</v>
      </c>
      <c r="L21">
        <f t="shared" si="3"/>
        <v>8.6133333333333333</v>
      </c>
    </row>
    <row r="22" spans="1:12" x14ac:dyDescent="0.2">
      <c r="A22" s="7">
        <v>31656</v>
      </c>
      <c r="B22" s="8">
        <v>7</v>
      </c>
      <c r="C22" s="8">
        <v>7</v>
      </c>
      <c r="D22" s="8">
        <v>7</v>
      </c>
      <c r="F22" s="1">
        <v>32874</v>
      </c>
      <c r="G22">
        <f t="shared" si="0"/>
        <v>5.4</v>
      </c>
      <c r="H22" s="19">
        <v>31656</v>
      </c>
      <c r="I22" s="17">
        <v>5.89</v>
      </c>
      <c r="J22" s="15">
        <f t="shared" si="1"/>
        <v>5.9266666666666659</v>
      </c>
      <c r="K22" s="9">
        <f t="shared" si="2"/>
        <v>32874</v>
      </c>
      <c r="L22">
        <f t="shared" si="3"/>
        <v>8.25</v>
      </c>
    </row>
    <row r="23" spans="1:12" x14ac:dyDescent="0.2">
      <c r="A23" s="7">
        <v>31686</v>
      </c>
      <c r="B23" s="8">
        <v>7</v>
      </c>
      <c r="C23" s="8">
        <v>7</v>
      </c>
      <c r="D23" s="8">
        <v>7</v>
      </c>
      <c r="F23" s="1">
        <v>32964</v>
      </c>
      <c r="G23">
        <f t="shared" si="0"/>
        <v>5.4</v>
      </c>
      <c r="H23" s="19">
        <v>31686</v>
      </c>
      <c r="I23" s="17">
        <v>5.85</v>
      </c>
      <c r="J23" s="15">
        <f t="shared" si="1"/>
        <v>6.2666666666666666</v>
      </c>
      <c r="K23" s="9">
        <f t="shared" si="2"/>
        <v>32964</v>
      </c>
      <c r="L23">
        <f t="shared" si="3"/>
        <v>8.2433333333333323</v>
      </c>
    </row>
    <row r="24" spans="1:12" x14ac:dyDescent="0.2">
      <c r="A24" s="7">
        <v>31717</v>
      </c>
      <c r="B24" s="8">
        <v>6.9</v>
      </c>
      <c r="C24" s="8">
        <v>6.9</v>
      </c>
      <c r="D24" s="8">
        <v>6.9</v>
      </c>
      <c r="F24" s="1">
        <v>33055</v>
      </c>
      <c r="G24">
        <f t="shared" si="0"/>
        <v>5.5</v>
      </c>
      <c r="H24" s="19">
        <v>31717</v>
      </c>
      <c r="I24" s="17">
        <v>6.04</v>
      </c>
      <c r="J24" s="15">
        <f t="shared" si="1"/>
        <v>6.46</v>
      </c>
      <c r="K24" s="9">
        <f t="shared" si="2"/>
        <v>33055</v>
      </c>
      <c r="L24">
        <f t="shared" si="3"/>
        <v>8.16</v>
      </c>
    </row>
    <row r="25" spans="1:12" x14ac:dyDescent="0.2">
      <c r="A25" s="7">
        <v>31747</v>
      </c>
      <c r="B25" s="8">
        <v>6.6</v>
      </c>
      <c r="C25" s="8">
        <v>6.6</v>
      </c>
      <c r="D25" s="8">
        <v>6.6</v>
      </c>
      <c r="F25" s="1">
        <v>33147</v>
      </c>
      <c r="G25">
        <f t="shared" si="0"/>
        <v>5.9</v>
      </c>
      <c r="H25" s="19">
        <v>31747</v>
      </c>
      <c r="I25" s="17">
        <v>6.91</v>
      </c>
      <c r="J25" s="15">
        <f t="shared" si="1"/>
        <v>6.4799999999999995</v>
      </c>
      <c r="K25" s="9">
        <f t="shared" si="2"/>
        <v>33147</v>
      </c>
      <c r="L25">
        <f t="shared" si="3"/>
        <v>7.7433333333333323</v>
      </c>
    </row>
    <row r="26" spans="1:12" x14ac:dyDescent="0.2">
      <c r="A26" s="7">
        <v>31778</v>
      </c>
      <c r="B26" s="8">
        <v>6.6</v>
      </c>
      <c r="C26" s="8">
        <v>6.6</v>
      </c>
      <c r="D26" s="8">
        <v>6.6</v>
      </c>
      <c r="F26" s="1">
        <v>33239</v>
      </c>
      <c r="G26">
        <f t="shared" si="0"/>
        <v>6.4</v>
      </c>
      <c r="H26" s="19">
        <v>31778</v>
      </c>
      <c r="I26" s="17">
        <v>6.43</v>
      </c>
      <c r="J26" s="15">
        <f t="shared" si="1"/>
        <v>6.22</v>
      </c>
      <c r="K26" s="9">
        <f t="shared" si="2"/>
        <v>33239</v>
      </c>
      <c r="L26">
        <f t="shared" si="3"/>
        <v>6.4266666666666667</v>
      </c>
    </row>
    <row r="27" spans="1:12" x14ac:dyDescent="0.2">
      <c r="A27" s="7">
        <v>31809</v>
      </c>
      <c r="B27" s="8">
        <v>6.6</v>
      </c>
      <c r="C27" s="8">
        <v>6.6</v>
      </c>
      <c r="D27" s="8">
        <v>6.6</v>
      </c>
      <c r="F27" s="1">
        <v>33329</v>
      </c>
      <c r="G27">
        <f t="shared" si="0"/>
        <v>6.7</v>
      </c>
      <c r="H27" s="19">
        <v>31809</v>
      </c>
      <c r="I27" s="17">
        <v>6.1</v>
      </c>
      <c r="J27" s="15">
        <f t="shared" si="1"/>
        <v>6.2</v>
      </c>
      <c r="K27" s="9">
        <f t="shared" si="2"/>
        <v>33329</v>
      </c>
      <c r="L27">
        <f t="shared" si="3"/>
        <v>5.8633333333333342</v>
      </c>
    </row>
    <row r="28" spans="1:12" x14ac:dyDescent="0.2">
      <c r="A28" s="7">
        <v>31837</v>
      </c>
      <c r="B28" s="8">
        <v>6.6</v>
      </c>
      <c r="C28" s="8">
        <v>6.6</v>
      </c>
      <c r="D28" s="8">
        <v>6.6</v>
      </c>
      <c r="F28" s="1">
        <v>33420</v>
      </c>
      <c r="G28">
        <f t="shared" si="0"/>
        <v>6.8</v>
      </c>
      <c r="H28" s="19">
        <v>31837</v>
      </c>
      <c r="I28" s="17">
        <v>6.13</v>
      </c>
      <c r="J28" s="15">
        <f t="shared" si="1"/>
        <v>6.45</v>
      </c>
      <c r="K28" s="9">
        <f t="shared" si="2"/>
        <v>33420</v>
      </c>
      <c r="L28">
        <f t="shared" si="3"/>
        <v>5.6433333333333335</v>
      </c>
    </row>
    <row r="29" spans="1:12" x14ac:dyDescent="0.2">
      <c r="A29" s="7">
        <v>31868</v>
      </c>
      <c r="B29" s="8">
        <v>6.3</v>
      </c>
      <c r="C29" s="8">
        <v>6.3</v>
      </c>
      <c r="D29" s="8">
        <v>6.3</v>
      </c>
      <c r="F29" s="1">
        <v>33512</v>
      </c>
      <c r="G29">
        <f t="shared" si="0"/>
        <v>7</v>
      </c>
      <c r="H29" s="19">
        <v>31868</v>
      </c>
      <c r="I29" s="17">
        <v>6.37</v>
      </c>
      <c r="J29" s="15">
        <f t="shared" si="1"/>
        <v>6.6499999999999995</v>
      </c>
      <c r="K29" s="9">
        <f t="shared" si="2"/>
        <v>33512</v>
      </c>
      <c r="L29">
        <f t="shared" si="3"/>
        <v>4.8166666666666664</v>
      </c>
    </row>
    <row r="30" spans="1:12" x14ac:dyDescent="0.2">
      <c r="A30" s="7">
        <v>31898</v>
      </c>
      <c r="B30" s="8">
        <v>6.3</v>
      </c>
      <c r="C30" s="8">
        <v>6.3</v>
      </c>
      <c r="D30" s="8">
        <v>6.3</v>
      </c>
      <c r="F30" s="1">
        <v>33604</v>
      </c>
      <c r="G30">
        <f t="shared" si="0"/>
        <v>7.3</v>
      </c>
      <c r="H30" s="19">
        <v>31898</v>
      </c>
      <c r="I30" s="17">
        <v>6.85</v>
      </c>
      <c r="J30" s="15">
        <f t="shared" si="1"/>
        <v>6.72</v>
      </c>
      <c r="K30" s="9">
        <f t="shared" si="2"/>
        <v>33604</v>
      </c>
      <c r="L30">
        <f t="shared" si="3"/>
        <v>4.0233333333333334</v>
      </c>
    </row>
    <row r="31" spans="1:12" x14ac:dyDescent="0.2">
      <c r="A31" s="7">
        <v>31929</v>
      </c>
      <c r="B31" s="8">
        <v>6.2</v>
      </c>
      <c r="C31" s="8">
        <v>6.2</v>
      </c>
      <c r="D31" s="8">
        <v>6.2</v>
      </c>
      <c r="F31" s="1">
        <v>33695</v>
      </c>
      <c r="G31">
        <f t="shared" si="0"/>
        <v>7.4</v>
      </c>
      <c r="H31" s="19">
        <v>31929</v>
      </c>
      <c r="I31" s="17">
        <v>6.73</v>
      </c>
      <c r="J31" s="15">
        <f t="shared" si="1"/>
        <v>6.68</v>
      </c>
      <c r="K31" s="9">
        <f t="shared" si="2"/>
        <v>33695</v>
      </c>
      <c r="L31">
        <f t="shared" si="3"/>
        <v>3.7699999999999996</v>
      </c>
    </row>
    <row r="32" spans="1:12" x14ac:dyDescent="0.2">
      <c r="A32" s="7">
        <v>31959</v>
      </c>
      <c r="B32" s="8">
        <v>6.1</v>
      </c>
      <c r="C32" s="8">
        <v>6.1</v>
      </c>
      <c r="D32" s="8">
        <v>6.1</v>
      </c>
      <c r="F32" s="1">
        <v>33786</v>
      </c>
      <c r="G32">
        <f t="shared" si="0"/>
        <v>7.7</v>
      </c>
      <c r="H32" s="19">
        <v>31959</v>
      </c>
      <c r="I32" s="17">
        <v>6.58</v>
      </c>
      <c r="J32" s="15">
        <f t="shared" si="1"/>
        <v>6.8433333333333337</v>
      </c>
      <c r="K32" s="9">
        <f t="shared" si="2"/>
        <v>33786</v>
      </c>
      <c r="L32">
        <f t="shared" si="3"/>
        <v>3.2566666666666664</v>
      </c>
    </row>
    <row r="33" spans="1:12" x14ac:dyDescent="0.2">
      <c r="A33" s="7">
        <v>31990</v>
      </c>
      <c r="B33" s="8">
        <v>6</v>
      </c>
      <c r="C33" s="8">
        <v>6</v>
      </c>
      <c r="D33" s="8">
        <v>6</v>
      </c>
      <c r="F33" s="1">
        <v>33878</v>
      </c>
      <c r="G33">
        <f t="shared" si="0"/>
        <v>7.3</v>
      </c>
      <c r="H33" s="19">
        <v>31990</v>
      </c>
      <c r="I33" s="17">
        <v>6.73</v>
      </c>
      <c r="J33" s="15">
        <f t="shared" si="1"/>
        <v>7.0799999999999992</v>
      </c>
      <c r="K33" s="9">
        <f t="shared" si="2"/>
        <v>33878</v>
      </c>
      <c r="L33">
        <f t="shared" si="3"/>
        <v>3.0366666666666666</v>
      </c>
    </row>
    <row r="34" spans="1:12" x14ac:dyDescent="0.2">
      <c r="A34" s="7">
        <v>32021</v>
      </c>
      <c r="B34" s="8">
        <v>5.9</v>
      </c>
      <c r="C34" s="8">
        <v>5.9</v>
      </c>
      <c r="D34" s="8">
        <v>5.9</v>
      </c>
      <c r="F34" s="1">
        <v>33970</v>
      </c>
      <c r="G34">
        <f t="shared" si="0"/>
        <v>7.3</v>
      </c>
      <c r="H34" s="19">
        <v>32021</v>
      </c>
      <c r="I34" s="17">
        <v>7.22</v>
      </c>
      <c r="J34" s="15">
        <f t="shared" si="1"/>
        <v>7.0666666666666664</v>
      </c>
      <c r="K34" s="9">
        <f t="shared" si="2"/>
        <v>33970</v>
      </c>
      <c r="L34">
        <f t="shared" si="3"/>
        <v>3.0399999999999996</v>
      </c>
    </row>
    <row r="35" spans="1:12" x14ac:dyDescent="0.2">
      <c r="A35" s="7">
        <v>32051</v>
      </c>
      <c r="B35" s="8">
        <v>6</v>
      </c>
      <c r="C35" s="8">
        <v>6</v>
      </c>
      <c r="D35" s="8">
        <v>6</v>
      </c>
      <c r="F35" s="1">
        <v>34060</v>
      </c>
      <c r="G35">
        <f t="shared" si="0"/>
        <v>7.1</v>
      </c>
      <c r="H35" s="19">
        <v>32051</v>
      </c>
      <c r="I35" s="17">
        <v>7.29</v>
      </c>
      <c r="J35" s="15">
        <f t="shared" si="1"/>
        <v>6.916666666666667</v>
      </c>
      <c r="K35" s="9">
        <f t="shared" si="2"/>
        <v>34060</v>
      </c>
      <c r="L35">
        <f t="shared" si="3"/>
        <v>3</v>
      </c>
    </row>
    <row r="36" spans="1:12" x14ac:dyDescent="0.2">
      <c r="A36" s="7">
        <v>32082</v>
      </c>
      <c r="B36" s="8">
        <v>5.8</v>
      </c>
      <c r="C36" s="8">
        <v>5.8</v>
      </c>
      <c r="D36" s="8">
        <v>5.8</v>
      </c>
      <c r="F36" s="1">
        <v>34151</v>
      </c>
      <c r="G36">
        <f t="shared" si="0"/>
        <v>6.9</v>
      </c>
      <c r="H36" s="19">
        <v>32082</v>
      </c>
      <c r="I36" s="17">
        <v>6.69</v>
      </c>
      <c r="J36" s="15">
        <f t="shared" si="1"/>
        <v>6.7633333333333328</v>
      </c>
      <c r="K36" s="9">
        <f t="shared" si="2"/>
        <v>34151</v>
      </c>
      <c r="L36">
        <f t="shared" si="3"/>
        <v>3.06</v>
      </c>
    </row>
    <row r="37" spans="1:12" x14ac:dyDescent="0.2">
      <c r="A37" s="7">
        <v>32112</v>
      </c>
      <c r="B37" s="8">
        <v>5.7</v>
      </c>
      <c r="C37" s="8">
        <v>5.7</v>
      </c>
      <c r="D37" s="8">
        <v>5.7</v>
      </c>
      <c r="F37" s="1">
        <v>34243</v>
      </c>
      <c r="G37">
        <f t="shared" si="0"/>
        <v>6.8</v>
      </c>
      <c r="H37" s="19">
        <v>32112</v>
      </c>
      <c r="I37" s="17">
        <v>6.77</v>
      </c>
      <c r="J37" s="15">
        <f t="shared" si="1"/>
        <v>6.7266666666666666</v>
      </c>
      <c r="K37" s="9">
        <f t="shared" si="2"/>
        <v>34243</v>
      </c>
      <c r="L37">
        <f t="shared" si="3"/>
        <v>2.9899999999999998</v>
      </c>
    </row>
    <row r="38" spans="1:12" x14ac:dyDescent="0.2">
      <c r="A38" s="7">
        <v>32143</v>
      </c>
      <c r="B38" s="8">
        <v>5.7</v>
      </c>
      <c r="C38" s="8">
        <v>5.7</v>
      </c>
      <c r="D38" s="8">
        <v>5.7</v>
      </c>
      <c r="F38" s="1">
        <v>34335</v>
      </c>
      <c r="G38">
        <f t="shared" si="0"/>
        <v>6.6</v>
      </c>
      <c r="H38" s="19">
        <v>32143</v>
      </c>
      <c r="I38" s="17">
        <v>6.83</v>
      </c>
      <c r="J38" s="15">
        <f t="shared" si="1"/>
        <v>6.663333333333334</v>
      </c>
      <c r="K38" s="9">
        <f t="shared" si="2"/>
        <v>34335</v>
      </c>
      <c r="L38">
        <f t="shared" si="3"/>
        <v>3.2133333333333334</v>
      </c>
    </row>
    <row r="39" spans="1:12" x14ac:dyDescent="0.2">
      <c r="A39" s="7">
        <v>32174</v>
      </c>
      <c r="B39" s="8">
        <v>5.7</v>
      </c>
      <c r="C39" s="8">
        <v>5.7</v>
      </c>
      <c r="D39" s="8">
        <v>5.7</v>
      </c>
      <c r="F39" s="1">
        <v>34425</v>
      </c>
      <c r="G39">
        <f t="shared" si="0"/>
        <v>6.4</v>
      </c>
      <c r="H39" s="19">
        <v>32174</v>
      </c>
      <c r="I39" s="17">
        <v>6.58</v>
      </c>
      <c r="J39" s="15">
        <f t="shared" si="1"/>
        <v>6.6766666666666667</v>
      </c>
      <c r="K39" s="9">
        <f t="shared" si="2"/>
        <v>34425</v>
      </c>
      <c r="L39">
        <f t="shared" si="3"/>
        <v>3.94</v>
      </c>
    </row>
    <row r="40" spans="1:12" x14ac:dyDescent="0.2">
      <c r="A40" s="7">
        <v>32203</v>
      </c>
      <c r="B40" s="8">
        <v>5.7</v>
      </c>
      <c r="C40" s="8">
        <v>5.7</v>
      </c>
      <c r="D40" s="8">
        <v>5.7</v>
      </c>
      <c r="F40" s="1">
        <v>34516</v>
      </c>
      <c r="G40">
        <f t="shared" si="0"/>
        <v>6.1</v>
      </c>
      <c r="H40" s="19">
        <v>32203</v>
      </c>
      <c r="I40" s="17">
        <v>6.58</v>
      </c>
      <c r="J40" s="15">
        <f t="shared" si="1"/>
        <v>6.8466666666666667</v>
      </c>
      <c r="K40" s="9">
        <f t="shared" si="2"/>
        <v>34516</v>
      </c>
      <c r="L40">
        <f t="shared" si="3"/>
        <v>4.4866666666666672</v>
      </c>
    </row>
    <row r="41" spans="1:12" x14ac:dyDescent="0.2">
      <c r="A41" s="7">
        <v>32234</v>
      </c>
      <c r="B41" s="8">
        <v>5.4</v>
      </c>
      <c r="C41" s="8">
        <v>5.4</v>
      </c>
      <c r="D41" s="8">
        <v>5.4</v>
      </c>
      <c r="F41" s="1">
        <v>34608</v>
      </c>
      <c r="G41">
        <f t="shared" si="0"/>
        <v>5.8</v>
      </c>
      <c r="H41" s="19">
        <v>32234</v>
      </c>
      <c r="I41" s="17">
        <v>6.87</v>
      </c>
      <c r="J41" s="15">
        <f t="shared" si="1"/>
        <v>7.1566666666666663</v>
      </c>
      <c r="K41" s="9">
        <f t="shared" si="2"/>
        <v>34608</v>
      </c>
      <c r="L41">
        <f t="shared" si="3"/>
        <v>5.166666666666667</v>
      </c>
    </row>
    <row r="42" spans="1:12" x14ac:dyDescent="0.2">
      <c r="A42" s="7">
        <v>32264</v>
      </c>
      <c r="B42" s="8">
        <v>5.6</v>
      </c>
      <c r="C42" s="8">
        <v>5.6</v>
      </c>
      <c r="D42" s="8">
        <v>5.6</v>
      </c>
      <c r="F42" s="1">
        <v>34700</v>
      </c>
      <c r="G42">
        <f t="shared" si="0"/>
        <v>5.6</v>
      </c>
      <c r="H42" s="19">
        <v>32264</v>
      </c>
      <c r="I42" s="17">
        <v>7.09</v>
      </c>
      <c r="J42" s="15">
        <f t="shared" si="1"/>
        <v>7.45</v>
      </c>
      <c r="K42" s="9">
        <f t="shared" si="2"/>
        <v>34700</v>
      </c>
      <c r="L42">
        <f t="shared" si="3"/>
        <v>5.81</v>
      </c>
    </row>
    <row r="43" spans="1:12" x14ac:dyDescent="0.2">
      <c r="A43" s="7">
        <v>32295</v>
      </c>
      <c r="B43" s="8">
        <v>5.4</v>
      </c>
      <c r="C43" s="8">
        <v>5.4</v>
      </c>
      <c r="D43" s="8">
        <v>5.4</v>
      </c>
      <c r="F43" s="1">
        <v>34790</v>
      </c>
      <c r="G43">
        <f t="shared" si="0"/>
        <v>5.8</v>
      </c>
      <c r="H43" s="19">
        <v>32295</v>
      </c>
      <c r="I43" s="17">
        <v>7.51</v>
      </c>
      <c r="J43" s="15">
        <f t="shared" si="1"/>
        <v>7.7566666666666668</v>
      </c>
      <c r="K43" s="9">
        <f t="shared" si="2"/>
        <v>34790</v>
      </c>
      <c r="L43">
        <f t="shared" si="3"/>
        <v>6.02</v>
      </c>
    </row>
    <row r="44" spans="1:12" x14ac:dyDescent="0.2">
      <c r="A44" s="7">
        <v>32325</v>
      </c>
      <c r="B44" s="8">
        <v>5.4</v>
      </c>
      <c r="C44" s="8">
        <v>5.4</v>
      </c>
      <c r="D44" s="8">
        <v>5.4</v>
      </c>
      <c r="F44" s="1">
        <v>34881</v>
      </c>
      <c r="G44">
        <f t="shared" si="0"/>
        <v>5.7</v>
      </c>
      <c r="H44" s="19">
        <v>32325</v>
      </c>
      <c r="I44" s="17">
        <v>7.75</v>
      </c>
      <c r="J44" s="15">
        <f t="shared" si="1"/>
        <v>7.9833333333333334</v>
      </c>
      <c r="K44" s="9">
        <f t="shared" si="2"/>
        <v>34881</v>
      </c>
      <c r="L44">
        <f t="shared" si="3"/>
        <v>5.7966666666666669</v>
      </c>
    </row>
    <row r="45" spans="1:12" x14ac:dyDescent="0.2">
      <c r="A45" s="7">
        <v>32356</v>
      </c>
      <c r="B45" s="8">
        <v>5.6</v>
      </c>
      <c r="C45" s="8">
        <v>5.6</v>
      </c>
      <c r="D45" s="8">
        <v>5.6</v>
      </c>
      <c r="F45" s="1">
        <v>34973</v>
      </c>
      <c r="G45">
        <f t="shared" si="0"/>
        <v>5.5</v>
      </c>
      <c r="H45" s="19">
        <v>32356</v>
      </c>
      <c r="I45" s="17">
        <v>8.01</v>
      </c>
      <c r="J45" s="15">
        <f t="shared" si="1"/>
        <v>8.1666666666666661</v>
      </c>
      <c r="K45" s="9">
        <f t="shared" si="2"/>
        <v>34973</v>
      </c>
      <c r="L45">
        <f t="shared" si="3"/>
        <v>5.7199999999999989</v>
      </c>
    </row>
    <row r="46" spans="1:12" x14ac:dyDescent="0.2">
      <c r="A46" s="7">
        <v>32387</v>
      </c>
      <c r="B46" s="8">
        <v>5.4</v>
      </c>
      <c r="C46" s="8">
        <v>5.4</v>
      </c>
      <c r="D46" s="8">
        <v>5.4</v>
      </c>
      <c r="F46" s="1">
        <v>35065</v>
      </c>
      <c r="G46">
        <f t="shared" si="0"/>
        <v>5.6</v>
      </c>
      <c r="H46" s="19">
        <v>32387</v>
      </c>
      <c r="I46" s="17">
        <v>8.19</v>
      </c>
      <c r="J46" s="15">
        <f t="shared" si="1"/>
        <v>8.2800000000000011</v>
      </c>
      <c r="K46" s="9">
        <f t="shared" si="2"/>
        <v>35065</v>
      </c>
      <c r="L46">
        <f t="shared" si="3"/>
        <v>5.3633333333333333</v>
      </c>
    </row>
    <row r="47" spans="1:12" x14ac:dyDescent="0.2">
      <c r="A47" s="7">
        <v>32417</v>
      </c>
      <c r="B47" s="8">
        <v>5.4</v>
      </c>
      <c r="C47" s="8">
        <v>5.4</v>
      </c>
      <c r="D47" s="8">
        <v>5.4</v>
      </c>
      <c r="F47" s="1">
        <v>35156</v>
      </c>
      <c r="G47">
        <f t="shared" si="0"/>
        <v>5.6</v>
      </c>
      <c r="H47" s="19">
        <v>32417</v>
      </c>
      <c r="I47" s="17">
        <v>8.3000000000000007</v>
      </c>
      <c r="J47" s="15">
        <f t="shared" si="1"/>
        <v>8.4699999999999989</v>
      </c>
      <c r="K47" s="9">
        <f t="shared" si="2"/>
        <v>35156</v>
      </c>
      <c r="L47">
        <f t="shared" si="3"/>
        <v>5.2433333333333332</v>
      </c>
    </row>
    <row r="48" spans="1:12" x14ac:dyDescent="0.2">
      <c r="A48" s="7">
        <v>32448</v>
      </c>
      <c r="B48" s="8">
        <v>5.3</v>
      </c>
      <c r="C48" s="8">
        <v>5.3</v>
      </c>
      <c r="D48" s="8">
        <v>5.3</v>
      </c>
      <c r="F48" s="1">
        <v>35247</v>
      </c>
      <c r="G48">
        <f t="shared" si="0"/>
        <v>5.5</v>
      </c>
      <c r="H48" s="19">
        <v>32448</v>
      </c>
      <c r="I48" s="17">
        <v>8.35</v>
      </c>
      <c r="J48" s="15">
        <f t="shared" si="1"/>
        <v>8.7433333333333323</v>
      </c>
      <c r="K48" s="9">
        <f t="shared" si="2"/>
        <v>35247</v>
      </c>
      <c r="L48">
        <f t="shared" si="3"/>
        <v>5.3066666666666675</v>
      </c>
    </row>
    <row r="49" spans="1:12" x14ac:dyDescent="0.2">
      <c r="A49" s="7">
        <v>32478</v>
      </c>
      <c r="B49" s="8">
        <v>5.3</v>
      </c>
      <c r="C49" s="8">
        <v>5.3</v>
      </c>
      <c r="D49" s="8">
        <v>5.3</v>
      </c>
      <c r="F49" s="1">
        <v>35339</v>
      </c>
      <c r="G49">
        <f t="shared" si="0"/>
        <v>5.2</v>
      </c>
      <c r="H49" s="19">
        <v>32478</v>
      </c>
      <c r="I49" s="17">
        <v>8.76</v>
      </c>
      <c r="J49" s="15">
        <f t="shared" si="1"/>
        <v>9.08</v>
      </c>
      <c r="K49" s="9">
        <f t="shared" si="2"/>
        <v>35339</v>
      </c>
      <c r="L49">
        <f t="shared" si="3"/>
        <v>5.28</v>
      </c>
    </row>
    <row r="50" spans="1:12" x14ac:dyDescent="0.2">
      <c r="A50" s="7">
        <v>32509</v>
      </c>
      <c r="B50" s="8">
        <v>5.4</v>
      </c>
      <c r="C50" s="8">
        <v>5.4</v>
      </c>
      <c r="D50" s="8">
        <v>5.4</v>
      </c>
      <c r="F50" s="1">
        <v>35431</v>
      </c>
      <c r="G50">
        <f t="shared" si="0"/>
        <v>5.3</v>
      </c>
      <c r="H50" s="19">
        <v>32509</v>
      </c>
      <c r="I50" s="17">
        <v>9.1199999999999992</v>
      </c>
      <c r="J50" s="15">
        <f t="shared" si="1"/>
        <v>9.4433333333333334</v>
      </c>
      <c r="K50" s="9">
        <f t="shared" si="2"/>
        <v>35431</v>
      </c>
      <c r="L50">
        <f t="shared" si="3"/>
        <v>5.2766666666666673</v>
      </c>
    </row>
    <row r="51" spans="1:12" x14ac:dyDescent="0.2">
      <c r="A51" s="7">
        <v>32540</v>
      </c>
      <c r="B51" s="8">
        <v>5.2</v>
      </c>
      <c r="C51" s="8">
        <v>5.2</v>
      </c>
      <c r="D51" s="8">
        <v>5.2</v>
      </c>
      <c r="F51" s="1">
        <v>35521</v>
      </c>
      <c r="G51">
        <f t="shared" si="0"/>
        <v>5.0999999999999996</v>
      </c>
      <c r="H51" s="19">
        <v>32540</v>
      </c>
      <c r="I51" s="17">
        <v>9.36</v>
      </c>
      <c r="J51" s="15">
        <f t="shared" si="1"/>
        <v>9.6833333333333336</v>
      </c>
      <c r="K51" s="9">
        <f t="shared" si="2"/>
        <v>35521</v>
      </c>
      <c r="L51">
        <f t="shared" si="3"/>
        <v>5.5233333333333334</v>
      </c>
    </row>
    <row r="52" spans="1:12" x14ac:dyDescent="0.2">
      <c r="A52" s="7">
        <v>32568</v>
      </c>
      <c r="B52" s="8">
        <v>5</v>
      </c>
      <c r="C52" s="8">
        <v>5</v>
      </c>
      <c r="D52" s="8">
        <v>5</v>
      </c>
      <c r="F52" s="1">
        <v>35612</v>
      </c>
      <c r="G52">
        <f t="shared" si="0"/>
        <v>4.9000000000000004</v>
      </c>
      <c r="H52" s="19">
        <v>32568</v>
      </c>
      <c r="I52" s="17">
        <v>9.85</v>
      </c>
      <c r="J52" s="15">
        <f t="shared" si="1"/>
        <v>9.8333333333333339</v>
      </c>
      <c r="K52" s="9">
        <f t="shared" si="2"/>
        <v>35612</v>
      </c>
      <c r="L52">
        <f t="shared" si="3"/>
        <v>5.5333333333333323</v>
      </c>
    </row>
    <row r="53" spans="1:12" x14ac:dyDescent="0.2">
      <c r="A53" s="7">
        <v>32599</v>
      </c>
      <c r="B53" s="8">
        <v>5.2</v>
      </c>
      <c r="C53" s="8">
        <v>5.2</v>
      </c>
      <c r="D53" s="8">
        <v>5.2</v>
      </c>
      <c r="F53" s="1">
        <v>35704</v>
      </c>
      <c r="G53">
        <f t="shared" si="0"/>
        <v>4.7</v>
      </c>
      <c r="H53" s="19">
        <v>32599</v>
      </c>
      <c r="I53" s="17">
        <v>9.84</v>
      </c>
      <c r="J53" s="15">
        <f t="shared" si="1"/>
        <v>9.7266666666666666</v>
      </c>
      <c r="K53" s="9">
        <f t="shared" si="2"/>
        <v>35704</v>
      </c>
      <c r="L53">
        <f t="shared" si="3"/>
        <v>5.5066666666666668</v>
      </c>
    </row>
    <row r="54" spans="1:12" x14ac:dyDescent="0.2">
      <c r="A54" s="7">
        <v>32629</v>
      </c>
      <c r="B54" s="8">
        <v>5.2</v>
      </c>
      <c r="C54" s="8">
        <v>5.2</v>
      </c>
      <c r="D54" s="8">
        <v>5.2</v>
      </c>
      <c r="F54" s="1">
        <v>35796</v>
      </c>
      <c r="G54">
        <f t="shared" si="0"/>
        <v>4.5999999999999996</v>
      </c>
      <c r="H54" s="19">
        <v>32629</v>
      </c>
      <c r="I54" s="17">
        <v>9.81</v>
      </c>
      <c r="J54" s="15">
        <f t="shared" si="1"/>
        <v>9.5266666666666655</v>
      </c>
      <c r="K54" s="9">
        <f t="shared" si="2"/>
        <v>35796</v>
      </c>
      <c r="L54">
        <f t="shared" si="3"/>
        <v>5.5200000000000005</v>
      </c>
    </row>
    <row r="55" spans="1:12" x14ac:dyDescent="0.2">
      <c r="A55" s="7">
        <v>32660</v>
      </c>
      <c r="B55" s="8">
        <v>5.3</v>
      </c>
      <c r="C55" s="8">
        <v>5.3</v>
      </c>
      <c r="D55" s="8">
        <v>5.3</v>
      </c>
      <c r="F55" s="1">
        <v>35886</v>
      </c>
      <c r="G55">
        <f t="shared" si="0"/>
        <v>4.3</v>
      </c>
      <c r="H55" s="19">
        <v>32660</v>
      </c>
      <c r="I55" s="17">
        <v>9.5299999999999994</v>
      </c>
      <c r="J55" s="15">
        <f t="shared" si="1"/>
        <v>9.2533333333333321</v>
      </c>
      <c r="K55" s="9">
        <f t="shared" si="2"/>
        <v>35886</v>
      </c>
      <c r="L55">
        <f t="shared" si="3"/>
        <v>5.5</v>
      </c>
    </row>
    <row r="56" spans="1:12" x14ac:dyDescent="0.2">
      <c r="A56" s="7">
        <v>32690</v>
      </c>
      <c r="B56" s="8">
        <v>5.2</v>
      </c>
      <c r="C56" s="8">
        <v>5.2</v>
      </c>
      <c r="D56" s="8">
        <v>5.2</v>
      </c>
      <c r="F56" s="1">
        <v>35977</v>
      </c>
      <c r="G56">
        <f t="shared" si="0"/>
        <v>4.5</v>
      </c>
      <c r="H56" s="19">
        <v>32690</v>
      </c>
      <c r="I56" s="17">
        <v>9.24</v>
      </c>
      <c r="J56" s="15">
        <f t="shared" si="1"/>
        <v>9.0833333333333339</v>
      </c>
      <c r="K56" s="9">
        <f t="shared" si="2"/>
        <v>35977</v>
      </c>
      <c r="L56">
        <f t="shared" si="3"/>
        <v>5.5333333333333341</v>
      </c>
    </row>
    <row r="57" spans="1:12" x14ac:dyDescent="0.2">
      <c r="A57" s="7">
        <v>32721</v>
      </c>
      <c r="B57" s="8">
        <v>5.2</v>
      </c>
      <c r="C57" s="8">
        <v>5.2</v>
      </c>
      <c r="D57" s="8">
        <v>5.2</v>
      </c>
      <c r="F57" s="1">
        <v>36069</v>
      </c>
      <c r="G57">
        <f t="shared" si="0"/>
        <v>4.5</v>
      </c>
      <c r="H57" s="19">
        <v>32721</v>
      </c>
      <c r="I57" s="17">
        <v>8.99</v>
      </c>
      <c r="J57" s="15">
        <f t="shared" si="1"/>
        <v>8.9499999999999993</v>
      </c>
      <c r="K57" s="9">
        <f t="shared" si="2"/>
        <v>36069</v>
      </c>
      <c r="L57">
        <f t="shared" si="3"/>
        <v>4.8600000000000003</v>
      </c>
    </row>
    <row r="58" spans="1:12" x14ac:dyDescent="0.2">
      <c r="A58" s="7">
        <v>32752</v>
      </c>
      <c r="B58" s="8">
        <v>5.3</v>
      </c>
      <c r="C58" s="8">
        <v>5.3</v>
      </c>
      <c r="D58" s="8">
        <v>5.3</v>
      </c>
      <c r="F58" s="1">
        <v>36161</v>
      </c>
      <c r="G58">
        <f t="shared" si="0"/>
        <v>4.3</v>
      </c>
      <c r="H58" s="19">
        <v>32752</v>
      </c>
      <c r="I58" s="17">
        <v>9.02</v>
      </c>
      <c r="J58" s="15">
        <f t="shared" si="1"/>
        <v>8.8033333333333328</v>
      </c>
      <c r="K58" s="9">
        <f t="shared" si="2"/>
        <v>36161</v>
      </c>
      <c r="L58">
        <f t="shared" si="3"/>
        <v>4.7333333333333334</v>
      </c>
    </row>
    <row r="59" spans="1:12" x14ac:dyDescent="0.2">
      <c r="A59" s="7">
        <v>32782</v>
      </c>
      <c r="B59" s="8">
        <v>5.3</v>
      </c>
      <c r="C59" s="8">
        <v>5.3</v>
      </c>
      <c r="D59" s="8">
        <v>5.3</v>
      </c>
      <c r="F59" s="1">
        <v>36251</v>
      </c>
      <c r="G59">
        <f t="shared" si="0"/>
        <v>4.3</v>
      </c>
      <c r="H59" s="19">
        <v>32782</v>
      </c>
      <c r="I59" s="17">
        <v>8.84</v>
      </c>
      <c r="J59" s="15">
        <f t="shared" si="1"/>
        <v>8.6133333333333333</v>
      </c>
      <c r="K59" s="9">
        <f t="shared" si="2"/>
        <v>36251</v>
      </c>
      <c r="L59">
        <f t="shared" si="3"/>
        <v>4.746666666666667</v>
      </c>
    </row>
    <row r="60" spans="1:12" x14ac:dyDescent="0.2">
      <c r="A60" s="7">
        <v>32813</v>
      </c>
      <c r="B60" s="8">
        <v>5.4</v>
      </c>
      <c r="C60" s="8">
        <v>5.4</v>
      </c>
      <c r="D60" s="8">
        <v>5.4</v>
      </c>
      <c r="F60" s="1">
        <v>36342</v>
      </c>
      <c r="G60">
        <f t="shared" si="0"/>
        <v>4.3</v>
      </c>
      <c r="H60" s="19">
        <v>32813</v>
      </c>
      <c r="I60" s="17">
        <v>8.5500000000000007</v>
      </c>
      <c r="J60" s="15">
        <f t="shared" si="1"/>
        <v>8.41</v>
      </c>
      <c r="K60" s="9">
        <f t="shared" si="2"/>
        <v>36342</v>
      </c>
      <c r="L60">
        <f t="shared" si="3"/>
        <v>5.0933333333333337</v>
      </c>
    </row>
    <row r="61" spans="1:12" x14ac:dyDescent="0.2">
      <c r="A61" s="7">
        <v>32843</v>
      </c>
      <c r="B61" s="8">
        <v>5.4</v>
      </c>
      <c r="C61" s="8">
        <v>5.4</v>
      </c>
      <c r="D61" s="8">
        <v>5.4</v>
      </c>
      <c r="F61" s="1">
        <v>36434</v>
      </c>
      <c r="G61">
        <f t="shared" si="0"/>
        <v>4.0999999999999996</v>
      </c>
      <c r="H61" s="19">
        <v>32843</v>
      </c>
      <c r="I61" s="17">
        <v>8.4499999999999993</v>
      </c>
      <c r="J61" s="15">
        <f t="shared" si="1"/>
        <v>8.3066666666666666</v>
      </c>
      <c r="K61" s="9">
        <f t="shared" si="2"/>
        <v>36434</v>
      </c>
      <c r="L61">
        <f t="shared" si="3"/>
        <v>5.3066666666666675</v>
      </c>
    </row>
    <row r="62" spans="1:12" x14ac:dyDescent="0.2">
      <c r="A62" s="7">
        <v>32874</v>
      </c>
      <c r="B62" s="8">
        <v>5.4</v>
      </c>
      <c r="C62" s="8">
        <v>5.4</v>
      </c>
      <c r="D62" s="8">
        <v>5.4</v>
      </c>
      <c r="F62" s="1">
        <v>36526</v>
      </c>
      <c r="G62">
        <f t="shared" si="0"/>
        <v>4</v>
      </c>
      <c r="H62" s="19">
        <v>32874</v>
      </c>
      <c r="I62" s="17">
        <v>8.23</v>
      </c>
      <c r="J62" s="15">
        <f t="shared" si="1"/>
        <v>8.25</v>
      </c>
      <c r="K62" s="9">
        <f t="shared" si="2"/>
        <v>36526</v>
      </c>
      <c r="L62">
        <f t="shared" si="3"/>
        <v>5.6766666666666667</v>
      </c>
    </row>
    <row r="63" spans="1:12" x14ac:dyDescent="0.2">
      <c r="A63" s="7">
        <v>32905</v>
      </c>
      <c r="B63" s="8">
        <v>5.3</v>
      </c>
      <c r="C63" s="8">
        <v>5.3</v>
      </c>
      <c r="D63" s="8">
        <v>5.3</v>
      </c>
      <c r="F63" s="1">
        <v>36617</v>
      </c>
      <c r="G63">
        <f t="shared" si="0"/>
        <v>3.8</v>
      </c>
      <c r="H63" s="19">
        <v>32905</v>
      </c>
      <c r="I63" s="17">
        <v>8.24</v>
      </c>
      <c r="J63" s="15">
        <f t="shared" si="1"/>
        <v>8.26</v>
      </c>
      <c r="K63" s="9">
        <f t="shared" si="2"/>
        <v>36617</v>
      </c>
      <c r="L63">
        <f t="shared" si="3"/>
        <v>6.2733333333333334</v>
      </c>
    </row>
    <row r="64" spans="1:12" x14ac:dyDescent="0.2">
      <c r="A64" s="7">
        <v>32933</v>
      </c>
      <c r="B64" s="8">
        <v>5.2</v>
      </c>
      <c r="C64" s="8">
        <v>5.2</v>
      </c>
      <c r="D64" s="8">
        <v>5.2</v>
      </c>
      <c r="F64" s="1">
        <v>36708</v>
      </c>
      <c r="G64">
        <f t="shared" si="0"/>
        <v>4</v>
      </c>
      <c r="H64" s="19">
        <v>32933</v>
      </c>
      <c r="I64" s="17">
        <v>8.2799999999999994</v>
      </c>
      <c r="J64" s="15">
        <f t="shared" si="1"/>
        <v>8.24</v>
      </c>
      <c r="K64" s="9">
        <f t="shared" si="2"/>
        <v>36708</v>
      </c>
      <c r="L64">
        <f t="shared" si="3"/>
        <v>6.52</v>
      </c>
    </row>
    <row r="65" spans="1:12" x14ac:dyDescent="0.2">
      <c r="A65" s="7">
        <v>32964</v>
      </c>
      <c r="B65" s="8">
        <v>5.4</v>
      </c>
      <c r="C65" s="8">
        <v>5.4</v>
      </c>
      <c r="D65" s="8">
        <v>5.4</v>
      </c>
      <c r="F65" s="1">
        <v>36800</v>
      </c>
      <c r="G65">
        <f t="shared" si="0"/>
        <v>3.9</v>
      </c>
      <c r="H65" s="19">
        <v>32964</v>
      </c>
      <c r="I65" s="17">
        <v>8.26</v>
      </c>
      <c r="J65" s="15">
        <f t="shared" si="1"/>
        <v>8.2433333333333323</v>
      </c>
      <c r="K65" s="9">
        <f t="shared" si="2"/>
        <v>36800</v>
      </c>
      <c r="L65">
        <f t="shared" si="3"/>
        <v>6.4733333333333336</v>
      </c>
    </row>
    <row r="66" spans="1:12" x14ac:dyDescent="0.2">
      <c r="A66" s="7">
        <v>32994</v>
      </c>
      <c r="B66" s="8">
        <v>5.4</v>
      </c>
      <c r="C66" s="8">
        <v>5.4</v>
      </c>
      <c r="D66" s="8">
        <v>5.4</v>
      </c>
      <c r="F66" s="1">
        <v>36892</v>
      </c>
      <c r="G66">
        <f t="shared" si="0"/>
        <v>4.2</v>
      </c>
      <c r="H66" s="19">
        <v>32994</v>
      </c>
      <c r="I66" s="17">
        <v>8.18</v>
      </c>
      <c r="J66" s="15">
        <f t="shared" si="1"/>
        <v>8.2066666666666652</v>
      </c>
      <c r="K66" s="9">
        <f t="shared" si="2"/>
        <v>36892</v>
      </c>
      <c r="L66">
        <f t="shared" si="3"/>
        <v>5.5933333333333337</v>
      </c>
    </row>
    <row r="67" spans="1:12" x14ac:dyDescent="0.2">
      <c r="A67" s="7">
        <v>33025</v>
      </c>
      <c r="B67" s="8">
        <v>5.2</v>
      </c>
      <c r="C67" s="8">
        <v>5.2</v>
      </c>
      <c r="D67" s="8">
        <v>5.2</v>
      </c>
      <c r="F67" s="1">
        <v>36982</v>
      </c>
      <c r="G67">
        <f t="shared" ref="G67:G113" si="4">VLOOKUP(F67,A67:D396,4)</f>
        <v>4.4000000000000004</v>
      </c>
      <c r="H67" s="19">
        <v>33025</v>
      </c>
      <c r="I67" s="17">
        <v>8.2899999999999991</v>
      </c>
      <c r="J67" s="15">
        <f t="shared" ref="J67:J130" si="5">AVERAGE(I67:I69)</f>
        <v>8.19</v>
      </c>
      <c r="K67" s="9">
        <f t="shared" ref="K67:K113" si="6">F67</f>
        <v>36982</v>
      </c>
      <c r="L67">
        <f t="shared" ref="L67:L113" si="7">VLOOKUP(K67,H67:J396,3)</f>
        <v>4.3266666666666671</v>
      </c>
    </row>
    <row r="68" spans="1:12" x14ac:dyDescent="0.2">
      <c r="A68" s="7">
        <v>33055</v>
      </c>
      <c r="B68" s="8">
        <v>5.5</v>
      </c>
      <c r="C68" s="8">
        <v>5.5</v>
      </c>
      <c r="D68" s="8">
        <v>5.5</v>
      </c>
      <c r="F68" s="1">
        <v>37073</v>
      </c>
      <c r="G68">
        <f t="shared" si="4"/>
        <v>4.5999999999999996</v>
      </c>
      <c r="H68" s="19">
        <v>33055</v>
      </c>
      <c r="I68" s="17">
        <v>8.15</v>
      </c>
      <c r="J68" s="15">
        <f t="shared" si="5"/>
        <v>8.16</v>
      </c>
      <c r="K68" s="9">
        <f t="shared" si="6"/>
        <v>37073</v>
      </c>
      <c r="L68">
        <f t="shared" si="7"/>
        <v>3.4966666666666666</v>
      </c>
    </row>
    <row r="69" spans="1:12" x14ac:dyDescent="0.2">
      <c r="A69" s="7">
        <v>33086</v>
      </c>
      <c r="B69" s="8">
        <v>5.7</v>
      </c>
      <c r="C69" s="8">
        <v>5.7</v>
      </c>
      <c r="D69" s="8">
        <v>5.7</v>
      </c>
      <c r="F69" s="1">
        <v>37165</v>
      </c>
      <c r="G69">
        <f t="shared" si="4"/>
        <v>5.3</v>
      </c>
      <c r="H69" s="19">
        <v>33086</v>
      </c>
      <c r="I69" s="17">
        <v>8.1300000000000008</v>
      </c>
      <c r="J69" s="15">
        <f t="shared" si="5"/>
        <v>8.1466666666666665</v>
      </c>
      <c r="K69" s="9">
        <f t="shared" si="6"/>
        <v>37165</v>
      </c>
      <c r="L69">
        <f t="shared" si="7"/>
        <v>2.1333333333333333</v>
      </c>
    </row>
    <row r="70" spans="1:12" x14ac:dyDescent="0.2">
      <c r="A70" s="7">
        <v>33117</v>
      </c>
      <c r="B70" s="8">
        <v>5.9</v>
      </c>
      <c r="C70" s="8">
        <v>5.9</v>
      </c>
      <c r="D70" s="8">
        <v>5.9</v>
      </c>
      <c r="F70" s="1">
        <v>37257</v>
      </c>
      <c r="G70">
        <f t="shared" si="4"/>
        <v>5.7</v>
      </c>
      <c r="H70" s="19">
        <v>33117</v>
      </c>
      <c r="I70" s="17">
        <v>8.1999999999999993</v>
      </c>
      <c r="J70" s="15">
        <f t="shared" si="5"/>
        <v>8.0399999999999991</v>
      </c>
      <c r="K70" s="9">
        <f t="shared" si="6"/>
        <v>37257</v>
      </c>
      <c r="L70">
        <f t="shared" si="7"/>
        <v>1.7333333333333332</v>
      </c>
    </row>
    <row r="71" spans="1:12" x14ac:dyDescent="0.2">
      <c r="A71" s="7">
        <v>33147</v>
      </c>
      <c r="B71" s="8">
        <v>5.9</v>
      </c>
      <c r="C71" s="8">
        <v>5.9</v>
      </c>
      <c r="D71" s="8">
        <v>5.9</v>
      </c>
      <c r="F71" s="1">
        <v>37347</v>
      </c>
      <c r="G71">
        <f t="shared" si="4"/>
        <v>5.9</v>
      </c>
      <c r="H71" s="19">
        <v>33147</v>
      </c>
      <c r="I71" s="17">
        <v>8.11</v>
      </c>
      <c r="J71" s="15">
        <f t="shared" si="5"/>
        <v>7.7433333333333323</v>
      </c>
      <c r="K71" s="9">
        <f t="shared" si="6"/>
        <v>37347</v>
      </c>
      <c r="L71">
        <f t="shared" si="7"/>
        <v>1.75</v>
      </c>
    </row>
    <row r="72" spans="1:12" x14ac:dyDescent="0.2">
      <c r="A72" s="7">
        <v>33178</v>
      </c>
      <c r="B72" s="8">
        <v>6.2</v>
      </c>
      <c r="C72" s="8">
        <v>6.2</v>
      </c>
      <c r="D72" s="8">
        <v>6.2</v>
      </c>
      <c r="F72" s="1">
        <v>37438</v>
      </c>
      <c r="G72">
        <f t="shared" si="4"/>
        <v>5.8</v>
      </c>
      <c r="H72" s="19">
        <v>33178</v>
      </c>
      <c r="I72" s="17">
        <v>7.81</v>
      </c>
      <c r="J72" s="15">
        <f t="shared" si="5"/>
        <v>7.3433333333333337</v>
      </c>
      <c r="K72" s="9">
        <f t="shared" si="6"/>
        <v>37438</v>
      </c>
      <c r="L72">
        <f t="shared" si="7"/>
        <v>1.74</v>
      </c>
    </row>
    <row r="73" spans="1:12" x14ac:dyDescent="0.2">
      <c r="A73" s="7">
        <v>33208</v>
      </c>
      <c r="B73" s="8">
        <v>6.3</v>
      </c>
      <c r="C73" s="8">
        <v>6.3</v>
      </c>
      <c r="D73" s="8">
        <v>6.3</v>
      </c>
      <c r="F73" s="1">
        <v>37530</v>
      </c>
      <c r="G73">
        <f t="shared" si="4"/>
        <v>5.7</v>
      </c>
      <c r="H73" s="19">
        <v>33208</v>
      </c>
      <c r="I73" s="17">
        <v>7.31</v>
      </c>
      <c r="J73" s="15">
        <f t="shared" si="5"/>
        <v>6.8233333333333333</v>
      </c>
      <c r="K73" s="9">
        <f t="shared" si="6"/>
        <v>37530</v>
      </c>
      <c r="L73">
        <f t="shared" si="7"/>
        <v>1.4433333333333334</v>
      </c>
    </row>
    <row r="74" spans="1:12" x14ac:dyDescent="0.2">
      <c r="A74" s="7">
        <v>33239</v>
      </c>
      <c r="B74" s="8">
        <v>6.4</v>
      </c>
      <c r="C74" s="8">
        <v>6.4</v>
      </c>
      <c r="D74" s="8">
        <v>6.4</v>
      </c>
      <c r="F74" s="1">
        <v>37622</v>
      </c>
      <c r="G74">
        <f t="shared" si="4"/>
        <v>5.8</v>
      </c>
      <c r="H74" s="19">
        <v>33239</v>
      </c>
      <c r="I74" s="17">
        <v>6.91</v>
      </c>
      <c r="J74" s="15">
        <f t="shared" si="5"/>
        <v>6.4266666666666667</v>
      </c>
      <c r="K74" s="9">
        <f t="shared" si="6"/>
        <v>37622</v>
      </c>
      <c r="L74">
        <f t="shared" si="7"/>
        <v>1.25</v>
      </c>
    </row>
    <row r="75" spans="1:12" x14ac:dyDescent="0.2">
      <c r="A75" s="7">
        <v>33270</v>
      </c>
      <c r="B75" s="8">
        <v>6.6</v>
      </c>
      <c r="C75" s="8">
        <v>6.6</v>
      </c>
      <c r="D75" s="8">
        <v>6.6</v>
      </c>
      <c r="F75" s="1">
        <v>37712</v>
      </c>
      <c r="G75">
        <f t="shared" si="4"/>
        <v>6</v>
      </c>
      <c r="H75" s="19">
        <v>33270</v>
      </c>
      <c r="I75" s="17">
        <v>6.25</v>
      </c>
      <c r="J75" s="15">
        <f t="shared" si="5"/>
        <v>6.0933333333333337</v>
      </c>
      <c r="K75" s="9">
        <f t="shared" si="6"/>
        <v>37712</v>
      </c>
      <c r="L75">
        <f t="shared" si="7"/>
        <v>1.2466666666666668</v>
      </c>
    </row>
    <row r="76" spans="1:12" x14ac:dyDescent="0.2">
      <c r="A76" s="7">
        <v>33298</v>
      </c>
      <c r="B76" s="8">
        <v>6.8</v>
      </c>
      <c r="C76" s="8">
        <v>6.8</v>
      </c>
      <c r="D76" s="8">
        <v>6.8</v>
      </c>
      <c r="F76" s="1">
        <v>37803</v>
      </c>
      <c r="G76">
        <f t="shared" si="4"/>
        <v>6.2</v>
      </c>
      <c r="H76" s="19">
        <v>33298</v>
      </c>
      <c r="I76" s="17">
        <v>6.12</v>
      </c>
      <c r="J76" s="15">
        <f t="shared" si="5"/>
        <v>5.9366666666666674</v>
      </c>
      <c r="K76" s="9">
        <f t="shared" si="6"/>
        <v>37803</v>
      </c>
      <c r="L76">
        <f t="shared" si="7"/>
        <v>1.0166666666666666</v>
      </c>
    </row>
    <row r="77" spans="1:12" x14ac:dyDescent="0.2">
      <c r="A77" s="7">
        <v>33329</v>
      </c>
      <c r="B77" s="8">
        <v>6.7</v>
      </c>
      <c r="C77" s="8">
        <v>6.7</v>
      </c>
      <c r="D77" s="8">
        <v>6.7</v>
      </c>
      <c r="F77" s="1">
        <v>37895</v>
      </c>
      <c r="G77">
        <f t="shared" si="4"/>
        <v>6</v>
      </c>
      <c r="H77" s="19">
        <v>33329</v>
      </c>
      <c r="I77" s="17">
        <v>5.91</v>
      </c>
      <c r="J77" s="15">
        <f t="shared" si="5"/>
        <v>5.8633333333333342</v>
      </c>
      <c r="K77" s="9">
        <f t="shared" si="6"/>
        <v>37895</v>
      </c>
      <c r="L77">
        <f t="shared" si="7"/>
        <v>0.99666666666666659</v>
      </c>
    </row>
    <row r="78" spans="1:12" x14ac:dyDescent="0.2">
      <c r="A78" s="7">
        <v>33359</v>
      </c>
      <c r="B78" s="8">
        <v>6.9</v>
      </c>
      <c r="C78" s="8">
        <v>6.9</v>
      </c>
      <c r="D78" s="8">
        <v>6.9</v>
      </c>
      <c r="F78" s="1">
        <v>37987</v>
      </c>
      <c r="G78">
        <f t="shared" si="4"/>
        <v>5.7</v>
      </c>
      <c r="H78" s="19">
        <v>33359</v>
      </c>
      <c r="I78" s="17">
        <v>5.78</v>
      </c>
      <c r="J78" s="15">
        <f t="shared" si="5"/>
        <v>5.833333333333333</v>
      </c>
      <c r="K78" s="9">
        <f t="shared" si="6"/>
        <v>37987</v>
      </c>
      <c r="L78">
        <f t="shared" si="7"/>
        <v>1.0033333333333332</v>
      </c>
    </row>
    <row r="79" spans="1:12" x14ac:dyDescent="0.2">
      <c r="A79" s="7">
        <v>33390</v>
      </c>
      <c r="B79" s="8">
        <v>6.9</v>
      </c>
      <c r="C79" s="8">
        <v>6.9</v>
      </c>
      <c r="D79" s="8">
        <v>6.9</v>
      </c>
      <c r="F79" s="1">
        <v>38078</v>
      </c>
      <c r="G79">
        <f t="shared" si="4"/>
        <v>5.6</v>
      </c>
      <c r="H79" s="19">
        <v>33390</v>
      </c>
      <c r="I79" s="17">
        <v>5.9</v>
      </c>
      <c r="J79" s="15">
        <f t="shared" si="5"/>
        <v>5.7933333333333339</v>
      </c>
      <c r="K79" s="9">
        <f t="shared" si="6"/>
        <v>38078</v>
      </c>
      <c r="L79">
        <f t="shared" si="7"/>
        <v>1.01</v>
      </c>
    </row>
    <row r="80" spans="1:12" x14ac:dyDescent="0.2">
      <c r="A80" s="7">
        <v>33420</v>
      </c>
      <c r="B80" s="8">
        <v>6.8</v>
      </c>
      <c r="C80" s="8">
        <v>6.8</v>
      </c>
      <c r="D80" s="8">
        <v>6.8</v>
      </c>
      <c r="F80" s="1">
        <v>38169</v>
      </c>
      <c r="G80">
        <f t="shared" si="4"/>
        <v>5.5</v>
      </c>
      <c r="H80" s="19">
        <v>33420</v>
      </c>
      <c r="I80" s="17">
        <v>5.82</v>
      </c>
      <c r="J80" s="15">
        <f t="shared" si="5"/>
        <v>5.6433333333333335</v>
      </c>
      <c r="K80" s="9">
        <f t="shared" si="6"/>
        <v>38169</v>
      </c>
      <c r="L80">
        <f t="shared" si="7"/>
        <v>1.4333333333333333</v>
      </c>
    </row>
    <row r="81" spans="1:12" x14ac:dyDescent="0.2">
      <c r="A81" s="7">
        <v>33451</v>
      </c>
      <c r="B81" s="8">
        <v>6.9</v>
      </c>
      <c r="C81" s="8">
        <v>6.9</v>
      </c>
      <c r="D81" s="8">
        <v>6.9</v>
      </c>
      <c r="F81" s="1">
        <v>38261</v>
      </c>
      <c r="G81">
        <f t="shared" si="4"/>
        <v>5.5</v>
      </c>
      <c r="H81" s="19">
        <v>33451</v>
      </c>
      <c r="I81" s="17">
        <v>5.66</v>
      </c>
      <c r="J81" s="15">
        <f t="shared" si="5"/>
        <v>5.44</v>
      </c>
      <c r="K81" s="9">
        <f t="shared" si="6"/>
        <v>38261</v>
      </c>
      <c r="L81">
        <f t="shared" si="7"/>
        <v>1.95</v>
      </c>
    </row>
    <row r="82" spans="1:12" x14ac:dyDescent="0.2">
      <c r="A82" s="7">
        <v>33482</v>
      </c>
      <c r="B82" s="8">
        <v>6.9</v>
      </c>
      <c r="C82" s="8">
        <v>6.9</v>
      </c>
      <c r="D82" s="8">
        <v>6.9</v>
      </c>
      <c r="F82" s="1">
        <v>38353</v>
      </c>
      <c r="G82">
        <f t="shared" si="4"/>
        <v>5.3</v>
      </c>
      <c r="H82" s="19">
        <v>33482</v>
      </c>
      <c r="I82" s="17">
        <v>5.45</v>
      </c>
      <c r="J82" s="15">
        <f t="shared" si="5"/>
        <v>5.1566666666666663</v>
      </c>
      <c r="K82" s="9">
        <f t="shared" si="6"/>
        <v>38353</v>
      </c>
      <c r="L82">
        <f t="shared" si="7"/>
        <v>2.4699999999999998</v>
      </c>
    </row>
    <row r="83" spans="1:12" x14ac:dyDescent="0.2">
      <c r="A83" s="7">
        <v>33512</v>
      </c>
      <c r="B83" s="8">
        <v>7</v>
      </c>
      <c r="C83" s="8">
        <v>7</v>
      </c>
      <c r="D83" s="8">
        <v>7</v>
      </c>
      <c r="F83" s="1">
        <v>38443</v>
      </c>
      <c r="G83">
        <f t="shared" si="4"/>
        <v>5.2</v>
      </c>
      <c r="H83" s="19">
        <v>33512</v>
      </c>
      <c r="I83" s="17">
        <v>5.21</v>
      </c>
      <c r="J83" s="15">
        <f t="shared" si="5"/>
        <v>4.8166666666666664</v>
      </c>
      <c r="K83" s="9">
        <f t="shared" si="6"/>
        <v>38443</v>
      </c>
      <c r="L83">
        <f t="shared" si="7"/>
        <v>2.9433333333333334</v>
      </c>
    </row>
    <row r="84" spans="1:12" x14ac:dyDescent="0.2">
      <c r="A84" s="7">
        <v>33543</v>
      </c>
      <c r="B84" s="8">
        <v>7</v>
      </c>
      <c r="C84" s="8">
        <v>7</v>
      </c>
      <c r="D84" s="8">
        <v>7</v>
      </c>
      <c r="F84" s="1">
        <v>38534</v>
      </c>
      <c r="G84">
        <f t="shared" si="4"/>
        <v>5</v>
      </c>
      <c r="H84" s="19">
        <v>33543</v>
      </c>
      <c r="I84" s="17">
        <v>4.8099999999999996</v>
      </c>
      <c r="J84" s="15">
        <f t="shared" si="5"/>
        <v>4.4233333333333329</v>
      </c>
      <c r="K84" s="9">
        <f t="shared" si="6"/>
        <v>38534</v>
      </c>
      <c r="L84">
        <f t="shared" si="7"/>
        <v>3.4599999999999995</v>
      </c>
    </row>
    <row r="85" spans="1:12" x14ac:dyDescent="0.2">
      <c r="A85" s="7">
        <v>33573</v>
      </c>
      <c r="B85" s="8">
        <v>7.3</v>
      </c>
      <c r="C85" s="8">
        <v>7.3</v>
      </c>
      <c r="D85" s="8">
        <v>7.3</v>
      </c>
      <c r="F85" s="1">
        <v>38626</v>
      </c>
      <c r="G85">
        <f t="shared" si="4"/>
        <v>5</v>
      </c>
      <c r="H85" s="19">
        <v>33573</v>
      </c>
      <c r="I85" s="17">
        <v>4.43</v>
      </c>
      <c r="J85" s="15">
        <f t="shared" si="5"/>
        <v>4.1733333333333329</v>
      </c>
      <c r="K85" s="9">
        <f t="shared" si="6"/>
        <v>38626</v>
      </c>
      <c r="L85">
        <f t="shared" si="7"/>
        <v>3.98</v>
      </c>
    </row>
    <row r="86" spans="1:12" x14ac:dyDescent="0.2">
      <c r="A86" s="7">
        <v>33604</v>
      </c>
      <c r="B86" s="8">
        <v>7.3</v>
      </c>
      <c r="C86" s="8">
        <v>7.3</v>
      </c>
      <c r="D86" s="8">
        <v>7.3</v>
      </c>
      <c r="F86" s="1">
        <v>38718</v>
      </c>
      <c r="G86">
        <f t="shared" si="4"/>
        <v>4.7</v>
      </c>
      <c r="H86" s="19">
        <v>33604</v>
      </c>
      <c r="I86" s="17">
        <v>4.03</v>
      </c>
      <c r="J86" s="15">
        <f t="shared" si="5"/>
        <v>4.0233333333333334</v>
      </c>
      <c r="K86" s="9">
        <f t="shared" si="6"/>
        <v>38718</v>
      </c>
      <c r="L86">
        <f t="shared" si="7"/>
        <v>4.456666666666667</v>
      </c>
    </row>
    <row r="87" spans="1:12" x14ac:dyDescent="0.2">
      <c r="A87" s="7">
        <v>33635</v>
      </c>
      <c r="B87" s="8">
        <v>7.4</v>
      </c>
      <c r="C87" s="8">
        <v>7.4</v>
      </c>
      <c r="D87" s="8">
        <v>7.4</v>
      </c>
      <c r="F87" s="1">
        <v>38808</v>
      </c>
      <c r="G87">
        <f t="shared" si="4"/>
        <v>4.7</v>
      </c>
      <c r="H87" s="19">
        <v>33635</v>
      </c>
      <c r="I87" s="17">
        <v>4.0599999999999996</v>
      </c>
      <c r="J87" s="15">
        <f t="shared" si="5"/>
        <v>3.9233333333333333</v>
      </c>
      <c r="K87" s="9">
        <f t="shared" si="6"/>
        <v>38808</v>
      </c>
      <c r="L87">
        <f t="shared" si="7"/>
        <v>4.9066666666666672</v>
      </c>
    </row>
    <row r="88" spans="1:12" x14ac:dyDescent="0.2">
      <c r="A88" s="7">
        <v>33664</v>
      </c>
      <c r="B88" s="8">
        <v>7.4</v>
      </c>
      <c r="C88" s="8">
        <v>7.4</v>
      </c>
      <c r="D88" s="8">
        <v>7.4</v>
      </c>
      <c r="F88" s="1">
        <v>38899</v>
      </c>
      <c r="G88">
        <f t="shared" si="4"/>
        <v>4.7</v>
      </c>
      <c r="H88" s="19">
        <v>33664</v>
      </c>
      <c r="I88" s="17">
        <v>3.98</v>
      </c>
      <c r="J88" s="15">
        <f t="shared" si="5"/>
        <v>3.8433333333333333</v>
      </c>
      <c r="K88" s="9">
        <f t="shared" si="6"/>
        <v>38899</v>
      </c>
      <c r="L88">
        <f t="shared" si="7"/>
        <v>5.246666666666667</v>
      </c>
    </row>
    <row r="89" spans="1:12" x14ac:dyDescent="0.2">
      <c r="A89" s="7">
        <v>33695</v>
      </c>
      <c r="B89" s="8">
        <v>7.4</v>
      </c>
      <c r="C89" s="8">
        <v>7.4</v>
      </c>
      <c r="D89" s="8">
        <v>7.4</v>
      </c>
      <c r="F89" s="1">
        <v>38991</v>
      </c>
      <c r="G89">
        <f t="shared" si="4"/>
        <v>4.4000000000000004</v>
      </c>
      <c r="H89" s="19">
        <v>33695</v>
      </c>
      <c r="I89" s="17">
        <v>3.73</v>
      </c>
      <c r="J89" s="15">
        <f t="shared" si="5"/>
        <v>3.7699999999999996</v>
      </c>
      <c r="K89" s="9">
        <f t="shared" si="6"/>
        <v>38991</v>
      </c>
      <c r="L89">
        <f t="shared" si="7"/>
        <v>5.246666666666667</v>
      </c>
    </row>
    <row r="90" spans="1:12" x14ac:dyDescent="0.2">
      <c r="A90" s="7">
        <v>33725</v>
      </c>
      <c r="B90" s="8">
        <v>7.6</v>
      </c>
      <c r="C90" s="8">
        <v>7.6</v>
      </c>
      <c r="D90" s="8">
        <v>7.6</v>
      </c>
      <c r="F90" s="1">
        <v>39083</v>
      </c>
      <c r="G90">
        <f t="shared" si="4"/>
        <v>4.5999999999999996</v>
      </c>
      <c r="H90" s="19">
        <v>33725</v>
      </c>
      <c r="I90" s="17">
        <v>3.82</v>
      </c>
      <c r="J90" s="15">
        <f t="shared" si="5"/>
        <v>3.61</v>
      </c>
      <c r="K90" s="9">
        <f t="shared" si="6"/>
        <v>39083</v>
      </c>
      <c r="L90">
        <f t="shared" si="7"/>
        <v>5.2566666666666668</v>
      </c>
    </row>
    <row r="91" spans="1:12" x14ac:dyDescent="0.2">
      <c r="A91" s="7">
        <v>33756</v>
      </c>
      <c r="B91" s="8">
        <v>7.8</v>
      </c>
      <c r="C91" s="8">
        <v>7.8</v>
      </c>
      <c r="D91" s="8">
        <v>7.8</v>
      </c>
      <c r="F91" s="1">
        <v>39173</v>
      </c>
      <c r="G91">
        <f t="shared" si="4"/>
        <v>4.5</v>
      </c>
      <c r="H91" s="19">
        <v>33756</v>
      </c>
      <c r="I91" s="17">
        <v>3.76</v>
      </c>
      <c r="J91" s="15">
        <f t="shared" si="5"/>
        <v>3.4366666666666661</v>
      </c>
      <c r="K91" s="9">
        <f t="shared" si="6"/>
        <v>39173</v>
      </c>
      <c r="L91">
        <f t="shared" si="7"/>
        <v>5.25</v>
      </c>
    </row>
    <row r="92" spans="1:12" x14ac:dyDescent="0.2">
      <c r="A92" s="7">
        <v>33786</v>
      </c>
      <c r="B92" s="8">
        <v>7.7</v>
      </c>
      <c r="C92" s="8">
        <v>7.7</v>
      </c>
      <c r="D92" s="8">
        <v>7.7</v>
      </c>
      <c r="F92" s="1">
        <v>39264</v>
      </c>
      <c r="G92">
        <f t="shared" si="4"/>
        <v>4.7</v>
      </c>
      <c r="H92" s="19">
        <v>33786</v>
      </c>
      <c r="I92" s="17">
        <v>3.25</v>
      </c>
      <c r="J92" s="15">
        <f t="shared" si="5"/>
        <v>3.2566666666666664</v>
      </c>
      <c r="K92" s="9">
        <f t="shared" si="6"/>
        <v>39264</v>
      </c>
      <c r="L92">
        <f t="shared" si="7"/>
        <v>5.0733333333333333</v>
      </c>
    </row>
    <row r="93" spans="1:12" x14ac:dyDescent="0.2">
      <c r="A93" s="7">
        <v>33817</v>
      </c>
      <c r="B93" s="8">
        <v>7.6</v>
      </c>
      <c r="C93" s="8">
        <v>7.6</v>
      </c>
      <c r="D93" s="8">
        <v>7.6</v>
      </c>
      <c r="F93" s="1">
        <v>39356</v>
      </c>
      <c r="G93">
        <f t="shared" si="4"/>
        <v>4.7</v>
      </c>
      <c r="H93" s="19">
        <v>33817</v>
      </c>
      <c r="I93" s="17">
        <v>3.3</v>
      </c>
      <c r="J93" s="15">
        <f t="shared" si="5"/>
        <v>3.2066666666666666</v>
      </c>
      <c r="K93" s="9">
        <f t="shared" si="6"/>
        <v>39356</v>
      </c>
      <c r="L93">
        <f t="shared" si="7"/>
        <v>4.496666666666667</v>
      </c>
    </row>
    <row r="94" spans="1:12" x14ac:dyDescent="0.2">
      <c r="A94" s="7">
        <v>33848</v>
      </c>
      <c r="B94" s="8">
        <v>7.6</v>
      </c>
      <c r="C94" s="8">
        <v>7.6</v>
      </c>
      <c r="D94" s="8">
        <v>7.6</v>
      </c>
      <c r="F94" s="1">
        <v>39448</v>
      </c>
      <c r="G94">
        <f t="shared" si="4"/>
        <v>5</v>
      </c>
      <c r="H94" s="19">
        <v>33848</v>
      </c>
      <c r="I94" s="17">
        <v>3.22</v>
      </c>
      <c r="J94" s="15">
        <f t="shared" si="5"/>
        <v>3.1366666666666667</v>
      </c>
      <c r="K94" s="9">
        <f t="shared" si="6"/>
        <v>39448</v>
      </c>
      <c r="L94">
        <f t="shared" si="7"/>
        <v>3.1766666666666663</v>
      </c>
    </row>
    <row r="95" spans="1:12" x14ac:dyDescent="0.2">
      <c r="A95" s="7">
        <v>33878</v>
      </c>
      <c r="B95" s="8">
        <v>7.3</v>
      </c>
      <c r="C95" s="8">
        <v>7.3</v>
      </c>
      <c r="D95" s="8">
        <v>7.3</v>
      </c>
      <c r="F95" s="1">
        <v>39539</v>
      </c>
      <c r="G95">
        <f t="shared" si="4"/>
        <v>5</v>
      </c>
      <c r="H95" s="19">
        <v>33878</v>
      </c>
      <c r="I95" s="17">
        <v>3.1</v>
      </c>
      <c r="J95" s="15">
        <f t="shared" si="5"/>
        <v>3.0366666666666666</v>
      </c>
      <c r="K95" s="9">
        <f t="shared" si="6"/>
        <v>39539</v>
      </c>
      <c r="L95">
        <f t="shared" si="7"/>
        <v>2.0866666666666664</v>
      </c>
    </row>
    <row r="96" spans="1:12" x14ac:dyDescent="0.2">
      <c r="A96" s="7">
        <v>33909</v>
      </c>
      <c r="B96" s="8">
        <v>7.4</v>
      </c>
      <c r="C96" s="8">
        <v>7.4</v>
      </c>
      <c r="D96" s="8">
        <v>7.4</v>
      </c>
      <c r="F96" s="1">
        <v>39630</v>
      </c>
      <c r="G96">
        <f t="shared" si="4"/>
        <v>5.8</v>
      </c>
      <c r="H96" s="19">
        <v>33909</v>
      </c>
      <c r="I96" s="17">
        <v>3.09</v>
      </c>
      <c r="J96" s="15">
        <f t="shared" si="5"/>
        <v>3.01</v>
      </c>
      <c r="K96" s="9">
        <f t="shared" si="6"/>
        <v>39630</v>
      </c>
      <c r="L96">
        <f t="shared" si="7"/>
        <v>1.9400000000000002</v>
      </c>
    </row>
    <row r="97" spans="1:12" x14ac:dyDescent="0.2">
      <c r="A97" s="7">
        <v>33939</v>
      </c>
      <c r="B97" s="8">
        <v>7.4</v>
      </c>
      <c r="C97" s="8">
        <v>7.4</v>
      </c>
      <c r="D97" s="8">
        <v>7.4</v>
      </c>
      <c r="F97" s="1">
        <v>39722</v>
      </c>
      <c r="G97">
        <f t="shared" si="4"/>
        <v>6.5</v>
      </c>
      <c r="H97" s="19">
        <v>33939</v>
      </c>
      <c r="I97" s="17">
        <v>2.92</v>
      </c>
      <c r="J97" s="15">
        <f t="shared" si="5"/>
        <v>2.9899999999999998</v>
      </c>
      <c r="K97" s="9">
        <f t="shared" si="6"/>
        <v>39722</v>
      </c>
      <c r="L97">
        <f t="shared" si="7"/>
        <v>0.5066666666666666</v>
      </c>
    </row>
    <row r="98" spans="1:12" x14ac:dyDescent="0.2">
      <c r="A98" s="7">
        <v>33970</v>
      </c>
      <c r="B98" s="8">
        <v>7.3</v>
      </c>
      <c r="C98" s="8">
        <v>7.3</v>
      </c>
      <c r="D98" s="8">
        <v>7.3</v>
      </c>
      <c r="F98" s="1">
        <v>39814</v>
      </c>
      <c r="G98">
        <f t="shared" si="4"/>
        <v>7.8</v>
      </c>
      <c r="H98" s="19">
        <v>33970</v>
      </c>
      <c r="I98" s="17">
        <v>3.02</v>
      </c>
      <c r="J98" s="15">
        <f t="shared" si="5"/>
        <v>3.0399999999999996</v>
      </c>
      <c r="K98" s="9">
        <f t="shared" si="6"/>
        <v>39814</v>
      </c>
      <c r="L98">
        <f t="shared" si="7"/>
        <v>0.18333333333333335</v>
      </c>
    </row>
    <row r="99" spans="1:12" x14ac:dyDescent="0.2">
      <c r="A99" s="7">
        <v>34001</v>
      </c>
      <c r="B99" s="8">
        <v>7.1</v>
      </c>
      <c r="C99" s="8">
        <v>7.1</v>
      </c>
      <c r="D99" s="8">
        <v>7.1</v>
      </c>
      <c r="F99" s="1">
        <v>39904</v>
      </c>
      <c r="G99">
        <f t="shared" si="4"/>
        <v>8.9</v>
      </c>
      <c r="H99" s="19">
        <v>34001</v>
      </c>
      <c r="I99" s="17">
        <v>3.03</v>
      </c>
      <c r="J99" s="15">
        <f t="shared" si="5"/>
        <v>3.0199999999999996</v>
      </c>
      <c r="K99" s="9">
        <f t="shared" si="6"/>
        <v>39904</v>
      </c>
      <c r="L99">
        <f t="shared" si="7"/>
        <v>0.17999999999999997</v>
      </c>
    </row>
    <row r="100" spans="1:12" x14ac:dyDescent="0.2">
      <c r="A100" s="7">
        <v>34029</v>
      </c>
      <c r="B100" s="8">
        <v>7</v>
      </c>
      <c r="C100" s="8">
        <v>7</v>
      </c>
      <c r="D100" s="8">
        <v>7</v>
      </c>
      <c r="F100" s="1">
        <v>39995</v>
      </c>
      <c r="G100">
        <f t="shared" si="4"/>
        <v>9.5</v>
      </c>
      <c r="H100" s="19">
        <v>34029</v>
      </c>
      <c r="I100" s="17">
        <v>3.07</v>
      </c>
      <c r="J100" s="15">
        <f t="shared" si="5"/>
        <v>3.01</v>
      </c>
      <c r="K100" s="9">
        <f t="shared" si="6"/>
        <v>39995</v>
      </c>
      <c r="L100">
        <f t="shared" si="7"/>
        <v>0.15666666666666665</v>
      </c>
    </row>
    <row r="101" spans="1:12" x14ac:dyDescent="0.2">
      <c r="A101" s="7">
        <v>34060</v>
      </c>
      <c r="B101" s="8">
        <v>7.1</v>
      </c>
      <c r="C101" s="8">
        <v>7.1</v>
      </c>
      <c r="D101" s="8">
        <v>7.1</v>
      </c>
      <c r="F101" s="1">
        <v>40087</v>
      </c>
      <c r="G101">
        <f t="shared" si="4"/>
        <v>10</v>
      </c>
      <c r="H101" s="19">
        <v>34060</v>
      </c>
      <c r="I101" s="17">
        <v>2.96</v>
      </c>
      <c r="J101" s="15">
        <f t="shared" si="5"/>
        <v>3</v>
      </c>
      <c r="K101" s="9">
        <f t="shared" si="6"/>
        <v>40087</v>
      </c>
      <c r="L101">
        <f t="shared" si="7"/>
        <v>0.12</v>
      </c>
    </row>
    <row r="102" spans="1:12" x14ac:dyDescent="0.2">
      <c r="A102" s="7">
        <v>34090</v>
      </c>
      <c r="B102" s="8">
        <v>7.1</v>
      </c>
      <c r="C102" s="8">
        <v>7.1</v>
      </c>
      <c r="D102" s="8">
        <v>7.1</v>
      </c>
      <c r="F102" s="1">
        <v>40179</v>
      </c>
      <c r="G102">
        <f t="shared" si="4"/>
        <v>9.6999999999999993</v>
      </c>
      <c r="H102" s="19">
        <v>34090</v>
      </c>
      <c r="I102" s="17">
        <v>3</v>
      </c>
      <c r="J102" s="15">
        <f t="shared" si="5"/>
        <v>3.0333333333333332</v>
      </c>
      <c r="K102" s="9">
        <f t="shared" si="6"/>
        <v>40179</v>
      </c>
      <c r="L102">
        <f t="shared" si="7"/>
        <v>0.13333333333333333</v>
      </c>
    </row>
    <row r="103" spans="1:12" x14ac:dyDescent="0.2">
      <c r="A103" s="7">
        <v>34121</v>
      </c>
      <c r="B103" s="8">
        <v>7</v>
      </c>
      <c r="C103" s="8">
        <v>7</v>
      </c>
      <c r="D103" s="8">
        <v>7</v>
      </c>
      <c r="F103" s="1">
        <v>40269</v>
      </c>
      <c r="G103">
        <f t="shared" si="4"/>
        <v>9.9</v>
      </c>
      <c r="H103" s="19">
        <v>34121</v>
      </c>
      <c r="I103" s="17">
        <v>3.04</v>
      </c>
      <c r="J103" s="15">
        <f t="shared" si="5"/>
        <v>3.043333333333333</v>
      </c>
      <c r="K103" s="9">
        <f t="shared" si="6"/>
        <v>40269</v>
      </c>
      <c r="L103">
        <f t="shared" si="7"/>
        <v>0.19333333333333336</v>
      </c>
    </row>
    <row r="104" spans="1:12" x14ac:dyDescent="0.2">
      <c r="A104" s="7">
        <v>34151</v>
      </c>
      <c r="B104" s="8">
        <v>6.9</v>
      </c>
      <c r="C104" s="8">
        <v>6.9</v>
      </c>
      <c r="D104" s="8">
        <v>6.9</v>
      </c>
      <c r="F104" s="1">
        <v>40360</v>
      </c>
      <c r="G104">
        <f t="shared" si="4"/>
        <v>9.5</v>
      </c>
      <c r="H104" s="19">
        <v>34151</v>
      </c>
      <c r="I104" s="17">
        <v>3.06</v>
      </c>
      <c r="J104" s="15">
        <f t="shared" si="5"/>
        <v>3.06</v>
      </c>
      <c r="K104" s="9">
        <f t="shared" si="6"/>
        <v>40360</v>
      </c>
      <c r="L104">
        <f t="shared" si="7"/>
        <v>0.18666666666666668</v>
      </c>
    </row>
    <row r="105" spans="1:12" x14ac:dyDescent="0.2">
      <c r="A105" s="7">
        <v>34182</v>
      </c>
      <c r="B105" s="8">
        <v>6.8</v>
      </c>
      <c r="C105" s="8">
        <v>6.8</v>
      </c>
      <c r="D105" s="8">
        <v>6.8</v>
      </c>
      <c r="F105" s="1">
        <v>40452</v>
      </c>
      <c r="G105">
        <f t="shared" si="4"/>
        <v>9.5</v>
      </c>
      <c r="H105" s="19">
        <v>34182</v>
      </c>
      <c r="I105" s="17">
        <v>3.03</v>
      </c>
      <c r="J105" s="15">
        <f t="shared" si="5"/>
        <v>3.0366666666666666</v>
      </c>
      <c r="K105" s="9">
        <f t="shared" si="6"/>
        <v>40452</v>
      </c>
      <c r="L105">
        <f t="shared" si="7"/>
        <v>0.18666666666666668</v>
      </c>
    </row>
    <row r="106" spans="1:12" x14ac:dyDescent="0.2">
      <c r="A106" s="7">
        <v>34213</v>
      </c>
      <c r="B106" s="8">
        <v>6.7</v>
      </c>
      <c r="C106" s="8">
        <v>6.7</v>
      </c>
      <c r="D106" s="8">
        <v>6.7</v>
      </c>
      <c r="F106" s="1">
        <v>40544</v>
      </c>
      <c r="G106">
        <f t="shared" si="4"/>
        <v>9.1</v>
      </c>
      <c r="H106" s="19">
        <v>34213</v>
      </c>
      <c r="I106" s="17">
        <v>3.09</v>
      </c>
      <c r="J106" s="15">
        <f t="shared" si="5"/>
        <v>3.0333333333333332</v>
      </c>
      <c r="K106" s="9">
        <f t="shared" si="6"/>
        <v>40544</v>
      </c>
      <c r="L106">
        <f t="shared" si="7"/>
        <v>0.15666666666666668</v>
      </c>
    </row>
    <row r="107" spans="1:12" x14ac:dyDescent="0.2">
      <c r="A107" s="7">
        <v>34243</v>
      </c>
      <c r="B107" s="8">
        <v>6.8</v>
      </c>
      <c r="C107" s="8">
        <v>6.8</v>
      </c>
      <c r="D107" s="8">
        <v>6.8</v>
      </c>
      <c r="F107" s="1">
        <v>40634</v>
      </c>
      <c r="G107">
        <f t="shared" si="4"/>
        <v>9</v>
      </c>
      <c r="H107" s="19">
        <v>34243</v>
      </c>
      <c r="I107" s="17">
        <v>2.99</v>
      </c>
      <c r="J107" s="15">
        <f t="shared" si="5"/>
        <v>2.9899999999999998</v>
      </c>
      <c r="K107" s="9">
        <f t="shared" si="6"/>
        <v>40634</v>
      </c>
      <c r="L107">
        <f t="shared" si="7"/>
        <v>9.3333333333333338E-2</v>
      </c>
    </row>
    <row r="108" spans="1:12" x14ac:dyDescent="0.2">
      <c r="A108" s="7">
        <v>34274</v>
      </c>
      <c r="B108" s="8">
        <v>6.6</v>
      </c>
      <c r="C108" s="8">
        <v>6.6</v>
      </c>
      <c r="D108" s="8">
        <v>6.6</v>
      </c>
      <c r="F108" s="9">
        <v>40725</v>
      </c>
      <c r="G108">
        <f t="shared" si="4"/>
        <v>9.1</v>
      </c>
      <c r="H108" s="19">
        <v>34274</v>
      </c>
      <c r="I108" s="17">
        <v>3.02</v>
      </c>
      <c r="J108" s="15">
        <f t="shared" si="5"/>
        <v>3.0100000000000002</v>
      </c>
      <c r="K108" s="9">
        <f t="shared" si="6"/>
        <v>40725</v>
      </c>
      <c r="L108">
        <f t="shared" si="7"/>
        <v>8.3333333333333329E-2</v>
      </c>
    </row>
    <row r="109" spans="1:12" x14ac:dyDescent="0.2">
      <c r="A109" s="7">
        <v>34304</v>
      </c>
      <c r="B109" s="8">
        <v>6.5</v>
      </c>
      <c r="C109" s="8">
        <v>6.5</v>
      </c>
      <c r="D109" s="8">
        <v>6.5</v>
      </c>
      <c r="F109" s="9">
        <v>40817</v>
      </c>
      <c r="G109">
        <f t="shared" si="4"/>
        <v>8.9</v>
      </c>
      <c r="H109" s="19">
        <v>34304</v>
      </c>
      <c r="I109" s="17">
        <v>2.96</v>
      </c>
      <c r="J109" s="15">
        <f t="shared" si="5"/>
        <v>3.0866666666666664</v>
      </c>
      <c r="K109" s="9">
        <f t="shared" si="6"/>
        <v>40817</v>
      </c>
      <c r="L109">
        <f t="shared" si="7"/>
        <v>7.3333333333333348E-2</v>
      </c>
    </row>
    <row r="110" spans="1:12" x14ac:dyDescent="0.2">
      <c r="A110" s="7">
        <v>34335</v>
      </c>
      <c r="B110" s="8">
        <v>6.6</v>
      </c>
      <c r="C110" s="8">
        <v>6.6</v>
      </c>
      <c r="D110" s="8">
        <v>6.6</v>
      </c>
      <c r="F110" s="9">
        <v>40909</v>
      </c>
      <c r="G110">
        <f t="shared" si="4"/>
        <v>8.3000000000000007</v>
      </c>
      <c r="H110" s="19">
        <v>34335</v>
      </c>
      <c r="I110" s="17">
        <v>3.05</v>
      </c>
      <c r="J110" s="15">
        <f t="shared" si="5"/>
        <v>3.2133333333333334</v>
      </c>
      <c r="K110" s="9">
        <f t="shared" si="6"/>
        <v>40909</v>
      </c>
      <c r="L110">
        <f t="shared" si="7"/>
        <v>0.10333333333333333</v>
      </c>
    </row>
    <row r="111" spans="1:12" x14ac:dyDescent="0.2">
      <c r="A111" s="7">
        <v>34366</v>
      </c>
      <c r="B111" s="8">
        <v>6.6</v>
      </c>
      <c r="C111" s="8">
        <v>6.6</v>
      </c>
      <c r="D111" s="8">
        <v>6.6</v>
      </c>
      <c r="F111" s="9">
        <v>41000</v>
      </c>
      <c r="G111">
        <f t="shared" si="4"/>
        <v>8.1</v>
      </c>
      <c r="H111" s="19">
        <v>34366</v>
      </c>
      <c r="I111" s="17">
        <v>3.25</v>
      </c>
      <c r="J111" s="15">
        <f t="shared" si="5"/>
        <v>3.3833333333333333</v>
      </c>
      <c r="K111" s="9">
        <f t="shared" si="6"/>
        <v>41000</v>
      </c>
      <c r="L111">
        <f t="shared" si="7"/>
        <v>0.15333333333333335</v>
      </c>
    </row>
    <row r="112" spans="1:12" x14ac:dyDescent="0.2">
      <c r="A112" s="7">
        <v>34394</v>
      </c>
      <c r="B112" s="8">
        <v>6.5</v>
      </c>
      <c r="C112" s="8">
        <v>6.5</v>
      </c>
      <c r="D112" s="8">
        <v>6.5</v>
      </c>
      <c r="F112" s="9">
        <v>41091</v>
      </c>
      <c r="G112">
        <f t="shared" si="4"/>
        <v>8.3000000000000007</v>
      </c>
      <c r="H112" s="19">
        <v>34394</v>
      </c>
      <c r="I112" s="17">
        <v>3.34</v>
      </c>
      <c r="J112" s="15">
        <f t="shared" si="5"/>
        <v>3.6366666666666667</v>
      </c>
      <c r="K112" s="9">
        <f t="shared" si="6"/>
        <v>41091</v>
      </c>
      <c r="L112">
        <f t="shared" si="7"/>
        <v>0.14333333333333334</v>
      </c>
    </row>
    <row r="113" spans="1:12" x14ac:dyDescent="0.2">
      <c r="A113" s="7">
        <v>34425</v>
      </c>
      <c r="B113" s="8">
        <v>6.4</v>
      </c>
      <c r="C113" s="8">
        <v>6.4</v>
      </c>
      <c r="D113" s="8">
        <v>6.4</v>
      </c>
      <c r="F113" s="9">
        <v>41183</v>
      </c>
      <c r="G113">
        <f t="shared" si="4"/>
        <v>7.9</v>
      </c>
      <c r="H113" s="19">
        <v>34425</v>
      </c>
      <c r="I113" s="17">
        <v>3.56</v>
      </c>
      <c r="J113" s="15">
        <f t="shared" si="5"/>
        <v>3.94</v>
      </c>
      <c r="K113" s="9">
        <f t="shared" si="6"/>
        <v>41183</v>
      </c>
      <c r="L113">
        <f t="shared" si="7"/>
        <v>0.16</v>
      </c>
    </row>
    <row r="114" spans="1:12" x14ac:dyDescent="0.2">
      <c r="A114" s="7">
        <v>34455</v>
      </c>
      <c r="B114" s="8">
        <v>6.1</v>
      </c>
      <c r="C114" s="8">
        <v>6.1</v>
      </c>
      <c r="D114" s="8">
        <v>6.1</v>
      </c>
      <c r="H114" s="19">
        <v>34455</v>
      </c>
      <c r="I114" s="17">
        <v>4.01</v>
      </c>
      <c r="J114" s="15">
        <f t="shared" si="5"/>
        <v>4.1733333333333329</v>
      </c>
      <c r="K114" s="9"/>
    </row>
    <row r="115" spans="1:12" x14ac:dyDescent="0.2">
      <c r="A115" s="7">
        <v>34486</v>
      </c>
      <c r="B115" s="8">
        <v>6.1</v>
      </c>
      <c r="C115" s="8">
        <v>6.1</v>
      </c>
      <c r="D115" s="8">
        <v>6.1</v>
      </c>
      <c r="H115" s="19">
        <v>34486</v>
      </c>
      <c r="I115" s="17">
        <v>4.25</v>
      </c>
      <c r="J115" s="15">
        <f t="shared" si="5"/>
        <v>4.3266666666666671</v>
      </c>
      <c r="K115" s="9"/>
    </row>
    <row r="116" spans="1:12" x14ac:dyDescent="0.2">
      <c r="A116" s="7">
        <v>34516</v>
      </c>
      <c r="B116" s="8">
        <v>6.1</v>
      </c>
      <c r="C116" s="8">
        <v>6.1</v>
      </c>
      <c r="D116" s="8">
        <v>6.1</v>
      </c>
      <c r="H116" s="19">
        <v>34516</v>
      </c>
      <c r="I116" s="17">
        <v>4.26</v>
      </c>
      <c r="J116" s="15">
        <f t="shared" si="5"/>
        <v>4.4866666666666672</v>
      </c>
      <c r="K116" s="9"/>
    </row>
    <row r="117" spans="1:12" x14ac:dyDescent="0.2">
      <c r="A117" s="7">
        <v>34547</v>
      </c>
      <c r="B117" s="8">
        <v>6</v>
      </c>
      <c r="C117" s="8">
        <v>6</v>
      </c>
      <c r="D117" s="8">
        <v>6</v>
      </c>
      <c r="H117" s="19">
        <v>34547</v>
      </c>
      <c r="I117" s="17">
        <v>4.47</v>
      </c>
      <c r="J117" s="15">
        <f t="shared" si="5"/>
        <v>4.6533333333333333</v>
      </c>
      <c r="K117" s="9"/>
    </row>
    <row r="118" spans="1:12" x14ac:dyDescent="0.2">
      <c r="A118" s="7">
        <v>34578</v>
      </c>
      <c r="B118" s="8">
        <v>5.9</v>
      </c>
      <c r="C118" s="8">
        <v>5.9</v>
      </c>
      <c r="D118" s="8">
        <v>5.9</v>
      </c>
      <c r="H118" s="19">
        <v>34578</v>
      </c>
      <c r="I118" s="17">
        <v>4.7300000000000004</v>
      </c>
      <c r="J118" s="15">
        <f t="shared" si="5"/>
        <v>4.9266666666666667</v>
      </c>
      <c r="K118" s="9"/>
    </row>
    <row r="119" spans="1:12" x14ac:dyDescent="0.2">
      <c r="A119" s="7">
        <v>34608</v>
      </c>
      <c r="B119" s="8">
        <v>5.8</v>
      </c>
      <c r="C119" s="8">
        <v>5.8</v>
      </c>
      <c r="D119" s="8">
        <v>5.8</v>
      </c>
      <c r="H119" s="19">
        <v>34608</v>
      </c>
      <c r="I119" s="17">
        <v>4.76</v>
      </c>
      <c r="J119" s="15">
        <f t="shared" si="5"/>
        <v>5.166666666666667</v>
      </c>
      <c r="K119" s="9"/>
    </row>
    <row r="120" spans="1:12" x14ac:dyDescent="0.2">
      <c r="A120" s="7">
        <v>34639</v>
      </c>
      <c r="B120" s="8">
        <v>5.6</v>
      </c>
      <c r="C120" s="8">
        <v>5.6</v>
      </c>
      <c r="D120" s="8">
        <v>5.6</v>
      </c>
      <c r="H120" s="19">
        <v>34639</v>
      </c>
      <c r="I120" s="17">
        <v>5.29</v>
      </c>
      <c r="J120" s="15">
        <f t="shared" si="5"/>
        <v>5.4233333333333329</v>
      </c>
      <c r="K120" s="9"/>
    </row>
    <row r="121" spans="1:12" x14ac:dyDescent="0.2">
      <c r="A121" s="7">
        <v>34669</v>
      </c>
      <c r="B121" s="8">
        <v>5.5</v>
      </c>
      <c r="C121" s="8">
        <v>5.5</v>
      </c>
      <c r="D121" s="8">
        <v>5.5</v>
      </c>
      <c r="H121" s="19">
        <v>34669</v>
      </c>
      <c r="I121" s="17">
        <v>5.45</v>
      </c>
      <c r="J121" s="15">
        <f t="shared" si="5"/>
        <v>5.6333333333333329</v>
      </c>
      <c r="K121" s="9"/>
    </row>
    <row r="122" spans="1:12" x14ac:dyDescent="0.2">
      <c r="A122" s="7">
        <v>34700</v>
      </c>
      <c r="B122" s="8">
        <v>5.6</v>
      </c>
      <c r="C122" s="8">
        <v>5.6</v>
      </c>
      <c r="D122" s="8">
        <v>5.6</v>
      </c>
      <c r="H122" s="19">
        <v>34700</v>
      </c>
      <c r="I122" s="17">
        <v>5.53</v>
      </c>
      <c r="J122" s="15">
        <f t="shared" si="5"/>
        <v>5.81</v>
      </c>
      <c r="K122" s="9"/>
    </row>
    <row r="123" spans="1:12" x14ac:dyDescent="0.2">
      <c r="A123" s="7">
        <v>34731</v>
      </c>
      <c r="B123" s="8">
        <v>5.4</v>
      </c>
      <c r="C123" s="8">
        <v>5.4</v>
      </c>
      <c r="D123" s="8">
        <v>5.4</v>
      </c>
      <c r="H123" s="19">
        <v>34731</v>
      </c>
      <c r="I123" s="17">
        <v>5.92</v>
      </c>
      <c r="J123" s="15">
        <f t="shared" si="5"/>
        <v>5.9833333333333334</v>
      </c>
      <c r="K123" s="9"/>
    </row>
    <row r="124" spans="1:12" x14ac:dyDescent="0.2">
      <c r="A124" s="7">
        <v>34759</v>
      </c>
      <c r="B124" s="8">
        <v>5.4</v>
      </c>
      <c r="C124" s="8">
        <v>5.4</v>
      </c>
      <c r="D124" s="8">
        <v>5.4</v>
      </c>
      <c r="H124" s="19">
        <v>34759</v>
      </c>
      <c r="I124" s="17">
        <v>5.98</v>
      </c>
      <c r="J124" s="15">
        <f t="shared" si="5"/>
        <v>6.0133333333333328</v>
      </c>
      <c r="K124" s="9"/>
    </row>
    <row r="125" spans="1:12" x14ac:dyDescent="0.2">
      <c r="A125" s="7">
        <v>34790</v>
      </c>
      <c r="B125" s="8">
        <v>5.8</v>
      </c>
      <c r="C125" s="8">
        <v>5.8</v>
      </c>
      <c r="D125" s="8">
        <v>5.8</v>
      </c>
      <c r="H125" s="19">
        <v>34790</v>
      </c>
      <c r="I125" s="17">
        <v>6.05</v>
      </c>
      <c r="J125" s="15">
        <f t="shared" si="5"/>
        <v>6.02</v>
      </c>
      <c r="K125" s="9"/>
    </row>
    <row r="126" spans="1:12" x14ac:dyDescent="0.2">
      <c r="A126" s="7">
        <v>34820</v>
      </c>
      <c r="B126" s="8">
        <v>5.6</v>
      </c>
      <c r="C126" s="8">
        <v>5.6</v>
      </c>
      <c r="D126" s="8">
        <v>5.6</v>
      </c>
      <c r="H126" s="19">
        <v>34820</v>
      </c>
      <c r="I126" s="17">
        <v>6.01</v>
      </c>
      <c r="J126" s="15">
        <f t="shared" si="5"/>
        <v>5.9533333333333331</v>
      </c>
      <c r="K126" s="9"/>
    </row>
    <row r="127" spans="1:12" x14ac:dyDescent="0.2">
      <c r="A127" s="7">
        <v>34851</v>
      </c>
      <c r="B127" s="8">
        <v>5.6</v>
      </c>
      <c r="C127" s="8">
        <v>5.6</v>
      </c>
      <c r="D127" s="8">
        <v>5.6</v>
      </c>
      <c r="H127" s="19">
        <v>34851</v>
      </c>
      <c r="I127" s="17">
        <v>6</v>
      </c>
      <c r="J127" s="15">
        <f t="shared" si="5"/>
        <v>5.8633333333333333</v>
      </c>
      <c r="K127" s="9"/>
    </row>
    <row r="128" spans="1:12" x14ac:dyDescent="0.2">
      <c r="A128" s="7">
        <v>34881</v>
      </c>
      <c r="B128" s="8">
        <v>5.7</v>
      </c>
      <c r="C128" s="8">
        <v>5.7</v>
      </c>
      <c r="D128" s="8">
        <v>5.7</v>
      </c>
      <c r="H128" s="19">
        <v>34881</v>
      </c>
      <c r="I128" s="17">
        <v>5.85</v>
      </c>
      <c r="J128" s="15">
        <f t="shared" si="5"/>
        <v>5.7966666666666669</v>
      </c>
      <c r="K128" s="9"/>
    </row>
    <row r="129" spans="1:11" x14ac:dyDescent="0.2">
      <c r="A129" s="7">
        <v>34912</v>
      </c>
      <c r="B129" s="8">
        <v>5.7</v>
      </c>
      <c r="C129" s="8">
        <v>5.7</v>
      </c>
      <c r="D129" s="8">
        <v>5.7</v>
      </c>
      <c r="H129" s="19">
        <v>34912</v>
      </c>
      <c r="I129" s="17">
        <v>5.74</v>
      </c>
      <c r="J129" s="15">
        <f t="shared" si="5"/>
        <v>5.7666666666666657</v>
      </c>
      <c r="K129" s="9"/>
    </row>
    <row r="130" spans="1:11" x14ac:dyDescent="0.2">
      <c r="A130" s="7">
        <v>34943</v>
      </c>
      <c r="B130" s="8">
        <v>5.6</v>
      </c>
      <c r="C130" s="8">
        <v>5.6</v>
      </c>
      <c r="D130" s="8">
        <v>5.6</v>
      </c>
      <c r="H130" s="19">
        <v>34943</v>
      </c>
      <c r="I130" s="17">
        <v>5.8</v>
      </c>
      <c r="J130" s="15">
        <f t="shared" si="5"/>
        <v>5.7866666666666662</v>
      </c>
      <c r="K130" s="9"/>
    </row>
    <row r="131" spans="1:11" x14ac:dyDescent="0.2">
      <c r="A131" s="7">
        <v>34973</v>
      </c>
      <c r="B131" s="8">
        <v>5.5</v>
      </c>
      <c r="C131" s="8">
        <v>5.5</v>
      </c>
      <c r="D131" s="8">
        <v>5.5</v>
      </c>
      <c r="H131" s="19">
        <v>34973</v>
      </c>
      <c r="I131" s="17">
        <v>5.76</v>
      </c>
      <c r="J131" s="15">
        <f t="shared" ref="J131:J194" si="8">AVERAGE(I131:I133)</f>
        <v>5.7199999999999989</v>
      </c>
      <c r="K131" s="9"/>
    </row>
    <row r="132" spans="1:11" x14ac:dyDescent="0.2">
      <c r="A132" s="7">
        <v>35004</v>
      </c>
      <c r="B132" s="8">
        <v>5.6</v>
      </c>
      <c r="C132" s="8">
        <v>5.6</v>
      </c>
      <c r="D132" s="8">
        <v>5.6</v>
      </c>
      <c r="H132" s="19">
        <v>35004</v>
      </c>
      <c r="I132" s="17">
        <v>5.8</v>
      </c>
      <c r="J132" s="15">
        <f t="shared" si="8"/>
        <v>5.6533333333333324</v>
      </c>
      <c r="K132" s="9"/>
    </row>
    <row r="133" spans="1:11" x14ac:dyDescent="0.2">
      <c r="A133" s="7">
        <v>35034</v>
      </c>
      <c r="B133" s="8">
        <v>5.6</v>
      </c>
      <c r="C133" s="8">
        <v>5.6</v>
      </c>
      <c r="D133" s="8">
        <v>5.6</v>
      </c>
      <c r="H133" s="19">
        <v>35034</v>
      </c>
      <c r="I133" s="17">
        <v>5.6</v>
      </c>
      <c r="J133" s="15">
        <f t="shared" si="8"/>
        <v>5.46</v>
      </c>
      <c r="K133" s="9"/>
    </row>
    <row r="134" spans="1:11" x14ac:dyDescent="0.2">
      <c r="A134" s="7">
        <v>35065</v>
      </c>
      <c r="B134" s="8">
        <v>5.6</v>
      </c>
      <c r="C134" s="8">
        <v>5.6</v>
      </c>
      <c r="D134" s="8">
        <v>5.6</v>
      </c>
      <c r="H134" s="19">
        <v>35065</v>
      </c>
      <c r="I134" s="17">
        <v>5.56</v>
      </c>
      <c r="J134" s="15">
        <f t="shared" si="8"/>
        <v>5.3633333333333333</v>
      </c>
      <c r="K134" s="9"/>
    </row>
    <row r="135" spans="1:11" x14ac:dyDescent="0.2">
      <c r="A135" s="7">
        <v>35096</v>
      </c>
      <c r="B135" s="8">
        <v>5.5</v>
      </c>
      <c r="C135" s="8">
        <v>5.5</v>
      </c>
      <c r="D135" s="8">
        <v>5.5</v>
      </c>
      <c r="H135" s="19">
        <v>35096</v>
      </c>
      <c r="I135" s="17">
        <v>5.22</v>
      </c>
      <c r="J135" s="15">
        <f t="shared" si="8"/>
        <v>5.25</v>
      </c>
      <c r="K135" s="9"/>
    </row>
    <row r="136" spans="1:11" x14ac:dyDescent="0.2">
      <c r="A136" s="7">
        <v>35125</v>
      </c>
      <c r="B136" s="8">
        <v>5.5</v>
      </c>
      <c r="C136" s="8">
        <v>5.5</v>
      </c>
      <c r="D136" s="8">
        <v>5.5</v>
      </c>
      <c r="H136" s="19">
        <v>35125</v>
      </c>
      <c r="I136" s="17">
        <v>5.31</v>
      </c>
      <c r="J136" s="15">
        <f t="shared" si="8"/>
        <v>5.2566666666666668</v>
      </c>
      <c r="K136" s="9"/>
    </row>
    <row r="137" spans="1:11" x14ac:dyDescent="0.2">
      <c r="A137" s="7">
        <v>35156</v>
      </c>
      <c r="B137" s="8">
        <v>5.6</v>
      </c>
      <c r="C137" s="8">
        <v>5.6</v>
      </c>
      <c r="D137" s="8">
        <v>5.6</v>
      </c>
      <c r="H137" s="19">
        <v>35156</v>
      </c>
      <c r="I137" s="17">
        <v>5.22</v>
      </c>
      <c r="J137" s="15">
        <f t="shared" si="8"/>
        <v>5.2433333333333332</v>
      </c>
      <c r="K137" s="9"/>
    </row>
    <row r="138" spans="1:11" x14ac:dyDescent="0.2">
      <c r="A138" s="7">
        <v>35186</v>
      </c>
      <c r="B138" s="8">
        <v>5.6</v>
      </c>
      <c r="C138" s="8">
        <v>5.6</v>
      </c>
      <c r="D138" s="8">
        <v>5.6</v>
      </c>
      <c r="H138" s="19">
        <v>35186</v>
      </c>
      <c r="I138" s="17">
        <v>5.24</v>
      </c>
      <c r="J138" s="15">
        <f t="shared" si="8"/>
        <v>5.3033333333333337</v>
      </c>
      <c r="K138" s="9"/>
    </row>
    <row r="139" spans="1:11" x14ac:dyDescent="0.2">
      <c r="A139" s="7">
        <v>35217</v>
      </c>
      <c r="B139" s="8">
        <v>5.3</v>
      </c>
      <c r="C139" s="8">
        <v>5.3</v>
      </c>
      <c r="D139" s="8">
        <v>5.3</v>
      </c>
      <c r="H139" s="19">
        <v>35217</v>
      </c>
      <c r="I139" s="17">
        <v>5.27</v>
      </c>
      <c r="J139" s="15">
        <f t="shared" si="8"/>
        <v>5.2966666666666669</v>
      </c>
      <c r="K139" s="9"/>
    </row>
    <row r="140" spans="1:11" x14ac:dyDescent="0.2">
      <c r="A140" s="7">
        <v>35247</v>
      </c>
      <c r="B140" s="8">
        <v>5.5</v>
      </c>
      <c r="C140" s="8">
        <v>5.5</v>
      </c>
      <c r="D140" s="8">
        <v>5.5</v>
      </c>
      <c r="H140" s="19">
        <v>35247</v>
      </c>
      <c r="I140" s="17">
        <v>5.4</v>
      </c>
      <c r="J140" s="15">
        <f t="shared" si="8"/>
        <v>5.3066666666666675</v>
      </c>
      <c r="K140" s="9"/>
    </row>
    <row r="141" spans="1:11" x14ac:dyDescent="0.2">
      <c r="A141" s="7">
        <v>35278</v>
      </c>
      <c r="B141" s="8">
        <v>5.0999999999999996</v>
      </c>
      <c r="C141" s="8">
        <v>5.0999999999999996</v>
      </c>
      <c r="D141" s="8">
        <v>5.0999999999999996</v>
      </c>
      <c r="H141" s="19">
        <v>35278</v>
      </c>
      <c r="I141" s="17">
        <v>5.22</v>
      </c>
      <c r="J141" s="15">
        <f t="shared" si="8"/>
        <v>5.253333333333333</v>
      </c>
      <c r="K141" s="9"/>
    </row>
    <row r="142" spans="1:11" x14ac:dyDescent="0.2">
      <c r="A142" s="7">
        <v>35309</v>
      </c>
      <c r="B142" s="8">
        <v>5.2</v>
      </c>
      <c r="C142" s="8">
        <v>5.2</v>
      </c>
      <c r="D142" s="8">
        <v>5.2</v>
      </c>
      <c r="H142" s="19">
        <v>35309</v>
      </c>
      <c r="I142" s="17">
        <v>5.3</v>
      </c>
      <c r="J142" s="15">
        <f t="shared" si="8"/>
        <v>5.2833333333333323</v>
      </c>
      <c r="K142" s="9"/>
    </row>
    <row r="143" spans="1:11" x14ac:dyDescent="0.2">
      <c r="A143" s="7">
        <v>35339</v>
      </c>
      <c r="B143" s="8">
        <v>5.2</v>
      </c>
      <c r="C143" s="8">
        <v>5.2</v>
      </c>
      <c r="D143" s="8">
        <v>5.2</v>
      </c>
      <c r="H143" s="19">
        <v>35339</v>
      </c>
      <c r="I143" s="17">
        <v>5.24</v>
      </c>
      <c r="J143" s="15">
        <f t="shared" si="8"/>
        <v>5.28</v>
      </c>
      <c r="K143" s="9"/>
    </row>
    <row r="144" spans="1:11" x14ac:dyDescent="0.2">
      <c r="A144" s="7">
        <v>35370</v>
      </c>
      <c r="B144" s="8">
        <v>5.4</v>
      </c>
      <c r="C144" s="8">
        <v>5.4</v>
      </c>
      <c r="D144" s="8">
        <v>5.4</v>
      </c>
      <c r="H144" s="19">
        <v>35370</v>
      </c>
      <c r="I144" s="17">
        <v>5.31</v>
      </c>
      <c r="J144" s="15">
        <f t="shared" si="8"/>
        <v>5.2833333333333332</v>
      </c>
      <c r="K144" s="9"/>
    </row>
    <row r="145" spans="1:11" x14ac:dyDescent="0.2">
      <c r="A145" s="7">
        <v>35400</v>
      </c>
      <c r="B145" s="8">
        <v>5.4</v>
      </c>
      <c r="C145" s="8">
        <v>5.4</v>
      </c>
      <c r="D145" s="8">
        <v>5.4</v>
      </c>
      <c r="H145" s="19">
        <v>35400</v>
      </c>
      <c r="I145" s="17">
        <v>5.29</v>
      </c>
      <c r="J145" s="15">
        <f t="shared" si="8"/>
        <v>5.2433333333333332</v>
      </c>
      <c r="K145" s="9"/>
    </row>
    <row r="146" spans="1:11" x14ac:dyDescent="0.2">
      <c r="A146" s="7">
        <v>35431</v>
      </c>
      <c r="B146" s="8">
        <v>5.3</v>
      </c>
      <c r="C146" s="8">
        <v>5.3</v>
      </c>
      <c r="D146" s="8">
        <v>5.3</v>
      </c>
      <c r="H146" s="19">
        <v>35431</v>
      </c>
      <c r="I146" s="17">
        <v>5.25</v>
      </c>
      <c r="J146" s="15">
        <f t="shared" si="8"/>
        <v>5.2766666666666673</v>
      </c>
      <c r="K146" s="9"/>
    </row>
    <row r="147" spans="1:11" x14ac:dyDescent="0.2">
      <c r="A147" s="7">
        <v>35462</v>
      </c>
      <c r="B147" s="8">
        <v>5.2</v>
      </c>
      <c r="C147" s="8">
        <v>5.2</v>
      </c>
      <c r="D147" s="8">
        <v>5.2</v>
      </c>
      <c r="H147" s="19">
        <v>35462</v>
      </c>
      <c r="I147" s="17">
        <v>5.19</v>
      </c>
      <c r="J147" s="15">
        <f t="shared" si="8"/>
        <v>5.3633333333333333</v>
      </c>
      <c r="K147" s="9"/>
    </row>
    <row r="148" spans="1:11" x14ac:dyDescent="0.2">
      <c r="A148" s="7">
        <v>35490</v>
      </c>
      <c r="B148" s="8">
        <v>5.2</v>
      </c>
      <c r="C148" s="8">
        <v>5.2</v>
      </c>
      <c r="D148" s="8">
        <v>5.2</v>
      </c>
      <c r="H148" s="19">
        <v>35490</v>
      </c>
      <c r="I148" s="17">
        <v>5.39</v>
      </c>
      <c r="J148" s="15">
        <f t="shared" si="8"/>
        <v>5.4666666666666659</v>
      </c>
      <c r="K148" s="9"/>
    </row>
    <row r="149" spans="1:11" x14ac:dyDescent="0.2">
      <c r="A149" s="7">
        <v>35521</v>
      </c>
      <c r="B149" s="8">
        <v>5.0999999999999996</v>
      </c>
      <c r="C149" s="8">
        <v>5.0999999999999996</v>
      </c>
      <c r="D149" s="8">
        <v>5.0999999999999996</v>
      </c>
      <c r="H149" s="19">
        <v>35521</v>
      </c>
      <c r="I149" s="17">
        <v>5.51</v>
      </c>
      <c r="J149" s="15">
        <f t="shared" si="8"/>
        <v>5.5233333333333334</v>
      </c>
      <c r="K149" s="9"/>
    </row>
    <row r="150" spans="1:11" x14ac:dyDescent="0.2">
      <c r="A150" s="7">
        <v>35551</v>
      </c>
      <c r="B150" s="8">
        <v>4.9000000000000004</v>
      </c>
      <c r="C150" s="8">
        <v>4.9000000000000004</v>
      </c>
      <c r="D150" s="8">
        <v>4.9000000000000004</v>
      </c>
      <c r="H150" s="19">
        <v>35551</v>
      </c>
      <c r="I150" s="17">
        <v>5.5</v>
      </c>
      <c r="J150" s="15">
        <f t="shared" si="8"/>
        <v>5.5266666666666664</v>
      </c>
      <c r="K150" s="9"/>
    </row>
    <row r="151" spans="1:11" x14ac:dyDescent="0.2">
      <c r="A151" s="7">
        <v>35582</v>
      </c>
      <c r="B151" s="8">
        <v>5</v>
      </c>
      <c r="C151" s="8">
        <v>5</v>
      </c>
      <c r="D151" s="8">
        <v>5</v>
      </c>
      <c r="H151" s="19">
        <v>35582</v>
      </c>
      <c r="I151" s="17">
        <v>5.56</v>
      </c>
      <c r="J151" s="15">
        <f t="shared" si="8"/>
        <v>5.5399999999999991</v>
      </c>
      <c r="K151" s="9"/>
    </row>
    <row r="152" spans="1:11" x14ac:dyDescent="0.2">
      <c r="A152" s="7">
        <v>35612</v>
      </c>
      <c r="B152" s="8">
        <v>4.9000000000000004</v>
      </c>
      <c r="C152" s="8">
        <v>4.9000000000000004</v>
      </c>
      <c r="D152" s="8">
        <v>4.9000000000000004</v>
      </c>
      <c r="H152" s="19">
        <v>35612</v>
      </c>
      <c r="I152" s="17">
        <v>5.52</v>
      </c>
      <c r="J152" s="15">
        <f t="shared" si="8"/>
        <v>5.5333333333333323</v>
      </c>
      <c r="K152" s="9"/>
    </row>
    <row r="153" spans="1:11" x14ac:dyDescent="0.2">
      <c r="A153" s="7">
        <v>35643</v>
      </c>
      <c r="B153" s="8">
        <v>4.8</v>
      </c>
      <c r="C153" s="8">
        <v>4.8</v>
      </c>
      <c r="D153" s="8">
        <v>4.8</v>
      </c>
      <c r="H153" s="19">
        <v>35643</v>
      </c>
      <c r="I153" s="17">
        <v>5.54</v>
      </c>
      <c r="J153" s="15">
        <f t="shared" si="8"/>
        <v>5.5266666666666664</v>
      </c>
      <c r="K153" s="9"/>
    </row>
    <row r="154" spans="1:11" x14ac:dyDescent="0.2">
      <c r="A154" s="7">
        <v>35674</v>
      </c>
      <c r="B154" s="8">
        <v>4.9000000000000004</v>
      </c>
      <c r="C154" s="8">
        <v>4.9000000000000004</v>
      </c>
      <c r="D154" s="8">
        <v>4.9000000000000004</v>
      </c>
      <c r="H154" s="19">
        <v>35674</v>
      </c>
      <c r="I154" s="17">
        <v>5.54</v>
      </c>
      <c r="J154" s="15">
        <f t="shared" si="8"/>
        <v>5.52</v>
      </c>
      <c r="K154" s="9"/>
    </row>
    <row r="155" spans="1:11" x14ac:dyDescent="0.2">
      <c r="A155" s="7">
        <v>35704</v>
      </c>
      <c r="B155" s="8">
        <v>4.7</v>
      </c>
      <c r="C155" s="8">
        <v>4.7</v>
      </c>
      <c r="D155" s="8">
        <v>4.7</v>
      </c>
      <c r="H155" s="19">
        <v>35704</v>
      </c>
      <c r="I155" s="17">
        <v>5.5</v>
      </c>
      <c r="J155" s="15">
        <f t="shared" si="8"/>
        <v>5.5066666666666668</v>
      </c>
      <c r="K155" s="9"/>
    </row>
    <row r="156" spans="1:11" x14ac:dyDescent="0.2">
      <c r="A156" s="7">
        <v>35735</v>
      </c>
      <c r="B156" s="8">
        <v>4.5999999999999996</v>
      </c>
      <c r="C156" s="8">
        <v>4.5999999999999996</v>
      </c>
      <c r="D156" s="8">
        <v>4.5999999999999996</v>
      </c>
      <c r="H156" s="19">
        <v>35735</v>
      </c>
      <c r="I156" s="17">
        <v>5.52</v>
      </c>
      <c r="J156" s="15">
        <f t="shared" si="8"/>
        <v>5.5266666666666664</v>
      </c>
      <c r="K156" s="9"/>
    </row>
    <row r="157" spans="1:11" x14ac:dyDescent="0.2">
      <c r="A157" s="7">
        <v>35765</v>
      </c>
      <c r="B157" s="8">
        <v>4.7</v>
      </c>
      <c r="C157" s="8">
        <v>4.7</v>
      </c>
      <c r="D157" s="8">
        <v>4.7</v>
      </c>
      <c r="H157" s="19">
        <v>35765</v>
      </c>
      <c r="I157" s="17">
        <v>5.5</v>
      </c>
      <c r="J157" s="15">
        <f t="shared" si="8"/>
        <v>5.5233333333333334</v>
      </c>
      <c r="K157" s="9"/>
    </row>
    <row r="158" spans="1:11" x14ac:dyDescent="0.2">
      <c r="A158" s="7">
        <v>35796</v>
      </c>
      <c r="B158" s="8">
        <v>4.5999999999999996</v>
      </c>
      <c r="C158" s="8">
        <v>4.5999999999999996</v>
      </c>
      <c r="D158" s="8">
        <v>4.5999999999999996</v>
      </c>
      <c r="H158" s="19">
        <v>35796</v>
      </c>
      <c r="I158" s="17">
        <v>5.56</v>
      </c>
      <c r="J158" s="15">
        <f t="shared" si="8"/>
        <v>5.5200000000000005</v>
      </c>
      <c r="K158" s="9"/>
    </row>
    <row r="159" spans="1:11" x14ac:dyDescent="0.2">
      <c r="A159" s="7">
        <v>35827</v>
      </c>
      <c r="B159" s="8">
        <v>4.5999999999999996</v>
      </c>
      <c r="C159" s="8">
        <v>4.5999999999999996</v>
      </c>
      <c r="D159" s="8">
        <v>4.5999999999999996</v>
      </c>
      <c r="H159" s="19">
        <v>35827</v>
      </c>
      <c r="I159" s="17">
        <v>5.51</v>
      </c>
      <c r="J159" s="15">
        <f t="shared" si="8"/>
        <v>5.4833333333333334</v>
      </c>
      <c r="K159" s="9"/>
    </row>
    <row r="160" spans="1:11" x14ac:dyDescent="0.2">
      <c r="A160" s="7">
        <v>35855</v>
      </c>
      <c r="B160" s="8">
        <v>4.7</v>
      </c>
      <c r="C160" s="8">
        <v>4.7</v>
      </c>
      <c r="D160" s="8">
        <v>4.7</v>
      </c>
      <c r="H160" s="19">
        <v>35855</v>
      </c>
      <c r="I160" s="17">
        <v>5.49</v>
      </c>
      <c r="J160" s="15">
        <f t="shared" si="8"/>
        <v>5.4766666666666666</v>
      </c>
      <c r="K160" s="9"/>
    </row>
    <row r="161" spans="1:11" x14ac:dyDescent="0.2">
      <c r="A161" s="7">
        <v>35886</v>
      </c>
      <c r="B161" s="8">
        <v>4.3</v>
      </c>
      <c r="C161" s="8">
        <v>4.3</v>
      </c>
      <c r="D161" s="8">
        <v>4.3</v>
      </c>
      <c r="H161" s="19">
        <v>35886</v>
      </c>
      <c r="I161" s="17">
        <v>5.45</v>
      </c>
      <c r="J161" s="15">
        <f t="shared" si="8"/>
        <v>5.5</v>
      </c>
      <c r="K161" s="9"/>
    </row>
    <row r="162" spans="1:11" x14ac:dyDescent="0.2">
      <c r="A162" s="7">
        <v>35916</v>
      </c>
      <c r="B162" s="8">
        <v>4.4000000000000004</v>
      </c>
      <c r="C162" s="8">
        <v>4.4000000000000004</v>
      </c>
      <c r="D162" s="8">
        <v>4.4000000000000004</v>
      </c>
      <c r="H162" s="19">
        <v>35916</v>
      </c>
      <c r="I162" s="17">
        <v>5.49</v>
      </c>
      <c r="J162" s="15">
        <f t="shared" si="8"/>
        <v>5.53</v>
      </c>
      <c r="K162" s="9"/>
    </row>
    <row r="163" spans="1:11" x14ac:dyDescent="0.2">
      <c r="A163" s="7">
        <v>35947</v>
      </c>
      <c r="B163" s="8">
        <v>4.5</v>
      </c>
      <c r="C163" s="8">
        <v>4.5</v>
      </c>
      <c r="D163" s="8">
        <v>4.5</v>
      </c>
      <c r="H163" s="19">
        <v>35947</v>
      </c>
      <c r="I163" s="17">
        <v>5.56</v>
      </c>
      <c r="J163" s="15">
        <f t="shared" si="8"/>
        <v>5.55</v>
      </c>
      <c r="K163" s="9"/>
    </row>
    <row r="164" spans="1:11" x14ac:dyDescent="0.2">
      <c r="A164" s="7">
        <v>35977</v>
      </c>
      <c r="B164" s="8">
        <v>4.5</v>
      </c>
      <c r="C164" s="8">
        <v>4.5</v>
      </c>
      <c r="D164" s="8">
        <v>4.5</v>
      </c>
      <c r="H164" s="19">
        <v>35977</v>
      </c>
      <c r="I164" s="17">
        <v>5.54</v>
      </c>
      <c r="J164" s="15">
        <f t="shared" si="8"/>
        <v>5.5333333333333341</v>
      </c>
      <c r="K164" s="9"/>
    </row>
    <row r="165" spans="1:11" x14ac:dyDescent="0.2">
      <c r="A165" s="7">
        <v>36008</v>
      </c>
      <c r="B165" s="8">
        <v>4.5</v>
      </c>
      <c r="C165" s="8">
        <v>4.5</v>
      </c>
      <c r="D165" s="8">
        <v>4.5</v>
      </c>
      <c r="H165" s="19">
        <v>36008</v>
      </c>
      <c r="I165" s="17">
        <v>5.55</v>
      </c>
      <c r="J165" s="15">
        <f t="shared" si="8"/>
        <v>5.376666666666666</v>
      </c>
      <c r="K165" s="9"/>
    </row>
    <row r="166" spans="1:11" x14ac:dyDescent="0.2">
      <c r="A166" s="7">
        <v>36039</v>
      </c>
      <c r="B166" s="8">
        <v>4.5999999999999996</v>
      </c>
      <c r="C166" s="8">
        <v>4.5999999999999996</v>
      </c>
      <c r="D166" s="8">
        <v>4.5999999999999996</v>
      </c>
      <c r="H166" s="19">
        <v>36039</v>
      </c>
      <c r="I166" s="17">
        <v>5.51</v>
      </c>
      <c r="J166" s="15">
        <f t="shared" si="8"/>
        <v>5.1366666666666667</v>
      </c>
      <c r="K166" s="9"/>
    </row>
    <row r="167" spans="1:11" x14ac:dyDescent="0.2">
      <c r="A167" s="7">
        <v>36069</v>
      </c>
      <c r="B167" s="8">
        <v>4.5</v>
      </c>
      <c r="C167" s="8">
        <v>4.5</v>
      </c>
      <c r="D167" s="8">
        <v>4.5</v>
      </c>
      <c r="H167" s="19">
        <v>36069</v>
      </c>
      <c r="I167" s="17">
        <v>5.07</v>
      </c>
      <c r="J167" s="15">
        <f t="shared" si="8"/>
        <v>4.8600000000000003</v>
      </c>
      <c r="K167" s="9"/>
    </row>
    <row r="168" spans="1:11" x14ac:dyDescent="0.2">
      <c r="A168" s="7">
        <v>36100</v>
      </c>
      <c r="B168" s="8">
        <v>4.4000000000000004</v>
      </c>
      <c r="C168" s="8">
        <v>4.4000000000000004</v>
      </c>
      <c r="D168" s="8">
        <v>4.4000000000000004</v>
      </c>
      <c r="H168" s="19">
        <v>36100</v>
      </c>
      <c r="I168" s="17">
        <v>4.83</v>
      </c>
      <c r="J168" s="15">
        <f t="shared" si="8"/>
        <v>4.7133333333333338</v>
      </c>
      <c r="K168" s="9"/>
    </row>
    <row r="169" spans="1:11" x14ac:dyDescent="0.2">
      <c r="A169" s="7">
        <v>36130</v>
      </c>
      <c r="B169" s="8">
        <v>4.4000000000000004</v>
      </c>
      <c r="C169" s="8">
        <v>4.4000000000000004</v>
      </c>
      <c r="D169" s="8">
        <v>4.4000000000000004</v>
      </c>
      <c r="H169" s="19">
        <v>36130</v>
      </c>
      <c r="I169" s="17">
        <v>4.68</v>
      </c>
      <c r="J169" s="15">
        <f t="shared" si="8"/>
        <v>4.6899999999999995</v>
      </c>
      <c r="K169" s="9"/>
    </row>
    <row r="170" spans="1:11" x14ac:dyDescent="0.2">
      <c r="A170" s="7">
        <v>36161</v>
      </c>
      <c r="B170" s="8">
        <v>4.3</v>
      </c>
      <c r="C170" s="8">
        <v>4.3</v>
      </c>
      <c r="D170" s="8">
        <v>4.3</v>
      </c>
      <c r="H170" s="19">
        <v>36161</v>
      </c>
      <c r="I170" s="17">
        <v>4.63</v>
      </c>
      <c r="J170" s="15">
        <f t="shared" si="8"/>
        <v>4.7333333333333334</v>
      </c>
      <c r="K170" s="9"/>
    </row>
    <row r="171" spans="1:11" x14ac:dyDescent="0.2">
      <c r="A171" s="7">
        <v>36192</v>
      </c>
      <c r="B171" s="8">
        <v>4.4000000000000004</v>
      </c>
      <c r="C171" s="8">
        <v>4.4000000000000004</v>
      </c>
      <c r="D171" s="8">
        <v>4.4000000000000004</v>
      </c>
      <c r="H171" s="19">
        <v>36192</v>
      </c>
      <c r="I171" s="17">
        <v>4.76</v>
      </c>
      <c r="J171" s="15">
        <f t="shared" si="8"/>
        <v>4.7700000000000005</v>
      </c>
      <c r="K171" s="9"/>
    </row>
    <row r="172" spans="1:11" x14ac:dyDescent="0.2">
      <c r="A172" s="7">
        <v>36220</v>
      </c>
      <c r="B172" s="8">
        <v>4.2</v>
      </c>
      <c r="C172" s="8">
        <v>4.2</v>
      </c>
      <c r="D172" s="8">
        <v>4.2</v>
      </c>
      <c r="H172" s="19">
        <v>36220</v>
      </c>
      <c r="I172" s="17">
        <v>4.8099999999999996</v>
      </c>
      <c r="J172" s="15">
        <f t="shared" si="8"/>
        <v>4.7633333333333336</v>
      </c>
      <c r="K172" s="9"/>
    </row>
    <row r="173" spans="1:11" x14ac:dyDescent="0.2">
      <c r="A173" s="7">
        <v>36251</v>
      </c>
      <c r="B173" s="8">
        <v>4.3</v>
      </c>
      <c r="C173" s="8">
        <v>4.3</v>
      </c>
      <c r="D173" s="8">
        <v>4.3</v>
      </c>
      <c r="H173" s="19">
        <v>36251</v>
      </c>
      <c r="I173" s="17">
        <v>4.74</v>
      </c>
      <c r="J173" s="15">
        <f t="shared" si="8"/>
        <v>4.746666666666667</v>
      </c>
      <c r="K173" s="9"/>
    </row>
    <row r="174" spans="1:11" x14ac:dyDescent="0.2">
      <c r="A174" s="7">
        <v>36281</v>
      </c>
      <c r="B174" s="8">
        <v>4.2</v>
      </c>
      <c r="C174" s="8">
        <v>4.2</v>
      </c>
      <c r="D174" s="8">
        <v>4.2</v>
      </c>
      <c r="H174" s="19">
        <v>36281</v>
      </c>
      <c r="I174" s="17">
        <v>4.74</v>
      </c>
      <c r="J174" s="15">
        <f t="shared" si="8"/>
        <v>4.83</v>
      </c>
      <c r="K174" s="9"/>
    </row>
    <row r="175" spans="1:11" x14ac:dyDescent="0.2">
      <c r="A175" s="7">
        <v>36312</v>
      </c>
      <c r="B175" s="8">
        <v>4.3</v>
      </c>
      <c r="C175" s="8">
        <v>4.3</v>
      </c>
      <c r="D175" s="8">
        <v>4.3</v>
      </c>
      <c r="H175" s="19">
        <v>36312</v>
      </c>
      <c r="I175" s="17">
        <v>4.76</v>
      </c>
      <c r="J175" s="15">
        <f t="shared" si="8"/>
        <v>4.9400000000000004</v>
      </c>
      <c r="K175" s="9"/>
    </row>
    <row r="176" spans="1:11" x14ac:dyDescent="0.2">
      <c r="A176" s="7">
        <v>36342</v>
      </c>
      <c r="B176" s="8">
        <v>4.3</v>
      </c>
      <c r="C176" s="8">
        <v>4.3</v>
      </c>
      <c r="D176" s="8">
        <v>4.3</v>
      </c>
      <c r="H176" s="19">
        <v>36342</v>
      </c>
      <c r="I176" s="17">
        <v>4.99</v>
      </c>
      <c r="J176" s="15">
        <f t="shared" si="8"/>
        <v>5.0933333333333337</v>
      </c>
      <c r="K176" s="9"/>
    </row>
    <row r="177" spans="1:11" x14ac:dyDescent="0.2">
      <c r="A177" s="7">
        <v>36373</v>
      </c>
      <c r="B177" s="8">
        <v>4.2</v>
      </c>
      <c r="C177" s="8">
        <v>4.2</v>
      </c>
      <c r="D177" s="8">
        <v>4.2</v>
      </c>
      <c r="H177" s="19">
        <v>36373</v>
      </c>
      <c r="I177" s="17">
        <v>5.07</v>
      </c>
      <c r="J177" s="15">
        <f t="shared" si="8"/>
        <v>5.1633333333333331</v>
      </c>
      <c r="K177" s="9"/>
    </row>
    <row r="178" spans="1:11" x14ac:dyDescent="0.2">
      <c r="A178" s="7">
        <v>36404</v>
      </c>
      <c r="B178" s="8">
        <v>4.2</v>
      </c>
      <c r="C178" s="8">
        <v>4.2</v>
      </c>
      <c r="D178" s="8">
        <v>4.2</v>
      </c>
      <c r="H178" s="19">
        <v>36404</v>
      </c>
      <c r="I178" s="17">
        <v>5.22</v>
      </c>
      <c r="J178" s="15">
        <f t="shared" si="8"/>
        <v>5.28</v>
      </c>
      <c r="K178" s="9"/>
    </row>
    <row r="179" spans="1:11" x14ac:dyDescent="0.2">
      <c r="A179" s="7">
        <v>36434</v>
      </c>
      <c r="B179" s="8">
        <v>4.0999999999999996</v>
      </c>
      <c r="C179" s="8">
        <v>4.0999999999999996</v>
      </c>
      <c r="D179" s="8">
        <v>4.0999999999999996</v>
      </c>
      <c r="H179" s="19">
        <v>36434</v>
      </c>
      <c r="I179" s="17">
        <v>5.2</v>
      </c>
      <c r="J179" s="15">
        <f t="shared" si="8"/>
        <v>5.3066666666666675</v>
      </c>
      <c r="K179" s="9"/>
    </row>
    <row r="180" spans="1:11" x14ac:dyDescent="0.2">
      <c r="A180" s="7">
        <v>36465</v>
      </c>
      <c r="B180" s="8">
        <v>4.0999999999999996</v>
      </c>
      <c r="C180" s="8">
        <v>4.0999999999999996</v>
      </c>
      <c r="D180" s="8">
        <v>4.0999999999999996</v>
      </c>
      <c r="H180" s="19">
        <v>36465</v>
      </c>
      <c r="I180" s="17">
        <v>5.42</v>
      </c>
      <c r="J180" s="15">
        <f t="shared" si="8"/>
        <v>5.39</v>
      </c>
      <c r="K180" s="9"/>
    </row>
    <row r="181" spans="1:11" x14ac:dyDescent="0.2">
      <c r="A181" s="7">
        <v>36495</v>
      </c>
      <c r="B181" s="8">
        <v>4</v>
      </c>
      <c r="C181" s="8">
        <v>4</v>
      </c>
      <c r="D181" s="8">
        <v>4</v>
      </c>
      <c r="H181" s="19">
        <v>36495</v>
      </c>
      <c r="I181" s="17">
        <v>5.3</v>
      </c>
      <c r="J181" s="15">
        <f t="shared" si="8"/>
        <v>5.4933333333333332</v>
      </c>
      <c r="K181" s="9"/>
    </row>
    <row r="182" spans="1:11" x14ac:dyDescent="0.2">
      <c r="A182" s="7">
        <v>36526</v>
      </c>
      <c r="B182" s="8">
        <v>4</v>
      </c>
      <c r="C182" s="8">
        <v>4</v>
      </c>
      <c r="D182" s="8">
        <v>4</v>
      </c>
      <c r="H182" s="19">
        <v>36526</v>
      </c>
      <c r="I182" s="17">
        <v>5.45</v>
      </c>
      <c r="J182" s="15">
        <f t="shared" si="8"/>
        <v>5.6766666666666667</v>
      </c>
      <c r="K182" s="9"/>
    </row>
    <row r="183" spans="1:11" x14ac:dyDescent="0.2">
      <c r="A183" s="7">
        <v>36557</v>
      </c>
      <c r="B183" s="8">
        <v>4.0999999999999996</v>
      </c>
      <c r="C183" s="8">
        <v>4.0999999999999996</v>
      </c>
      <c r="D183" s="8">
        <v>4.0999999999999996</v>
      </c>
      <c r="H183" s="19">
        <v>36557</v>
      </c>
      <c r="I183" s="17">
        <v>5.73</v>
      </c>
      <c r="J183" s="15">
        <f t="shared" si="8"/>
        <v>5.8666666666666671</v>
      </c>
      <c r="K183" s="9"/>
    </row>
    <row r="184" spans="1:11" x14ac:dyDescent="0.2">
      <c r="A184" s="7">
        <v>36586</v>
      </c>
      <c r="B184" s="8">
        <v>4</v>
      </c>
      <c r="C184" s="8">
        <v>4</v>
      </c>
      <c r="D184" s="8">
        <v>4</v>
      </c>
      <c r="H184" s="19">
        <v>36586</v>
      </c>
      <c r="I184" s="17">
        <v>5.85</v>
      </c>
      <c r="J184" s="15">
        <f t="shared" si="8"/>
        <v>6.0466666666666669</v>
      </c>
      <c r="K184" s="9"/>
    </row>
    <row r="185" spans="1:11" x14ac:dyDescent="0.2">
      <c r="A185" s="7">
        <v>36617</v>
      </c>
      <c r="B185" s="8">
        <v>3.8</v>
      </c>
      <c r="C185" s="8">
        <v>3.8</v>
      </c>
      <c r="D185" s="8">
        <v>3.8</v>
      </c>
      <c r="H185" s="19">
        <v>36617</v>
      </c>
      <c r="I185" s="17">
        <v>6.02</v>
      </c>
      <c r="J185" s="15">
        <f t="shared" si="8"/>
        <v>6.2733333333333334</v>
      </c>
      <c r="K185" s="9"/>
    </row>
    <row r="186" spans="1:11" x14ac:dyDescent="0.2">
      <c r="A186" s="7">
        <v>36647</v>
      </c>
      <c r="B186" s="8">
        <v>4</v>
      </c>
      <c r="C186" s="8">
        <v>4</v>
      </c>
      <c r="D186" s="8">
        <v>4</v>
      </c>
      <c r="H186" s="19">
        <v>36647</v>
      </c>
      <c r="I186" s="17">
        <v>6.27</v>
      </c>
      <c r="J186" s="15">
        <f t="shared" si="8"/>
        <v>6.4466666666666663</v>
      </c>
      <c r="K186" s="9"/>
    </row>
    <row r="187" spans="1:11" x14ac:dyDescent="0.2">
      <c r="A187" s="7">
        <v>36678</v>
      </c>
      <c r="B187" s="8">
        <v>4</v>
      </c>
      <c r="C187" s="8">
        <v>4</v>
      </c>
      <c r="D187" s="8">
        <v>4</v>
      </c>
      <c r="H187" s="19">
        <v>36678</v>
      </c>
      <c r="I187" s="17">
        <v>6.53</v>
      </c>
      <c r="J187" s="15">
        <f t="shared" si="8"/>
        <v>6.5233333333333334</v>
      </c>
      <c r="K187" s="9"/>
    </row>
    <row r="188" spans="1:11" x14ac:dyDescent="0.2">
      <c r="A188" s="7">
        <v>36708</v>
      </c>
      <c r="B188" s="8">
        <v>4</v>
      </c>
      <c r="C188" s="8">
        <v>4</v>
      </c>
      <c r="D188" s="8">
        <v>4</v>
      </c>
      <c r="H188" s="19">
        <v>36708</v>
      </c>
      <c r="I188" s="17">
        <v>6.54</v>
      </c>
      <c r="J188" s="15">
        <f t="shared" si="8"/>
        <v>6.52</v>
      </c>
      <c r="K188" s="9"/>
    </row>
    <row r="189" spans="1:11" x14ac:dyDescent="0.2">
      <c r="A189" s="7">
        <v>36739</v>
      </c>
      <c r="B189" s="8">
        <v>4.0999999999999996</v>
      </c>
      <c r="C189" s="8">
        <v>4.0999999999999996</v>
      </c>
      <c r="D189" s="8">
        <v>4.0999999999999996</v>
      </c>
      <c r="H189" s="19">
        <v>36739</v>
      </c>
      <c r="I189" s="17">
        <v>6.5</v>
      </c>
      <c r="J189" s="15">
        <f t="shared" si="8"/>
        <v>6.5100000000000007</v>
      </c>
      <c r="K189" s="9"/>
    </row>
    <row r="190" spans="1:11" x14ac:dyDescent="0.2">
      <c r="A190" s="7">
        <v>36770</v>
      </c>
      <c r="B190" s="8">
        <v>3.9</v>
      </c>
      <c r="C190" s="8">
        <v>3.9</v>
      </c>
      <c r="D190" s="8">
        <v>3.9</v>
      </c>
      <c r="H190" s="19">
        <v>36770</v>
      </c>
      <c r="I190" s="17">
        <v>6.52</v>
      </c>
      <c r="J190" s="15">
        <f t="shared" si="8"/>
        <v>6.5133333333333328</v>
      </c>
      <c r="K190" s="9"/>
    </row>
    <row r="191" spans="1:11" x14ac:dyDescent="0.2">
      <c r="A191" s="7">
        <v>36800</v>
      </c>
      <c r="B191" s="8">
        <v>3.9</v>
      </c>
      <c r="C191" s="8">
        <v>3.9</v>
      </c>
      <c r="D191" s="8">
        <v>3.9</v>
      </c>
      <c r="H191" s="19">
        <v>36800</v>
      </c>
      <c r="I191" s="17">
        <v>6.51</v>
      </c>
      <c r="J191" s="15">
        <f t="shared" si="8"/>
        <v>6.4733333333333336</v>
      </c>
      <c r="K191" s="9"/>
    </row>
    <row r="192" spans="1:11" x14ac:dyDescent="0.2">
      <c r="A192" s="7">
        <v>36831</v>
      </c>
      <c r="B192" s="8">
        <v>3.9</v>
      </c>
      <c r="C192" s="8">
        <v>3.9</v>
      </c>
      <c r="D192" s="8">
        <v>3.9</v>
      </c>
      <c r="H192" s="19">
        <v>36831</v>
      </c>
      <c r="I192" s="17">
        <v>6.51</v>
      </c>
      <c r="J192" s="15">
        <f t="shared" si="8"/>
        <v>6.2966666666666669</v>
      </c>
      <c r="K192" s="9"/>
    </row>
    <row r="193" spans="1:11" x14ac:dyDescent="0.2">
      <c r="A193" s="7">
        <v>36861</v>
      </c>
      <c r="B193" s="8">
        <v>3.9</v>
      </c>
      <c r="C193" s="8">
        <v>3.9</v>
      </c>
      <c r="D193" s="8">
        <v>3.9</v>
      </c>
      <c r="H193" s="19">
        <v>36861</v>
      </c>
      <c r="I193" s="17">
        <v>6.4</v>
      </c>
      <c r="J193" s="15">
        <f t="shared" si="8"/>
        <v>5.956666666666667</v>
      </c>
      <c r="K193" s="9"/>
    </row>
    <row r="194" spans="1:11" x14ac:dyDescent="0.2">
      <c r="A194" s="7">
        <v>36892</v>
      </c>
      <c r="B194" s="8">
        <v>4.2</v>
      </c>
      <c r="C194" s="8">
        <v>4.2</v>
      </c>
      <c r="D194" s="8">
        <v>4.2</v>
      </c>
      <c r="H194" s="19">
        <v>36892</v>
      </c>
      <c r="I194" s="17">
        <v>5.98</v>
      </c>
      <c r="J194" s="15">
        <f t="shared" si="8"/>
        <v>5.5933333333333337</v>
      </c>
      <c r="K194" s="9"/>
    </row>
    <row r="195" spans="1:11" x14ac:dyDescent="0.2">
      <c r="A195" s="7">
        <v>36923</v>
      </c>
      <c r="B195" s="8">
        <v>4.2</v>
      </c>
      <c r="C195" s="8">
        <v>4.2</v>
      </c>
      <c r="D195" s="8">
        <v>4.2</v>
      </c>
      <c r="H195" s="19">
        <v>36923</v>
      </c>
      <c r="I195" s="17">
        <v>5.49</v>
      </c>
      <c r="J195" s="15">
        <f t="shared" ref="J195:J258" si="9">AVERAGE(I195:I197)</f>
        <v>5.2</v>
      </c>
      <c r="K195" s="9"/>
    </row>
    <row r="196" spans="1:11" x14ac:dyDescent="0.2">
      <c r="A196" s="7">
        <v>36951</v>
      </c>
      <c r="B196" s="8">
        <v>4.3</v>
      </c>
      <c r="C196" s="8">
        <v>4.3</v>
      </c>
      <c r="D196" s="8">
        <v>4.3</v>
      </c>
      <c r="H196" s="19">
        <v>36951</v>
      </c>
      <c r="I196" s="17">
        <v>5.31</v>
      </c>
      <c r="J196" s="15">
        <f t="shared" si="9"/>
        <v>4.7733333333333334</v>
      </c>
      <c r="K196" s="9"/>
    </row>
    <row r="197" spans="1:11" x14ac:dyDescent="0.2">
      <c r="A197" s="7">
        <v>36982</v>
      </c>
      <c r="B197" s="8">
        <v>4.4000000000000004</v>
      </c>
      <c r="C197" s="8">
        <v>4.4000000000000004</v>
      </c>
      <c r="D197" s="8">
        <v>4.4000000000000004</v>
      </c>
      <c r="H197" s="19">
        <v>36982</v>
      </c>
      <c r="I197" s="17">
        <v>4.8</v>
      </c>
      <c r="J197" s="15">
        <f t="shared" si="9"/>
        <v>4.3266666666666671</v>
      </c>
      <c r="K197" s="9"/>
    </row>
    <row r="198" spans="1:11" x14ac:dyDescent="0.2">
      <c r="A198" s="7">
        <v>37012</v>
      </c>
      <c r="B198" s="8">
        <v>4.3</v>
      </c>
      <c r="C198" s="8">
        <v>4.3</v>
      </c>
      <c r="D198" s="8">
        <v>4.3</v>
      </c>
      <c r="H198" s="19">
        <v>37012</v>
      </c>
      <c r="I198" s="17">
        <v>4.21</v>
      </c>
      <c r="J198" s="15">
        <f t="shared" si="9"/>
        <v>3.9833333333333329</v>
      </c>
      <c r="K198" s="9"/>
    </row>
    <row r="199" spans="1:11" x14ac:dyDescent="0.2">
      <c r="A199" s="7">
        <v>37043</v>
      </c>
      <c r="B199" s="8">
        <v>4.5</v>
      </c>
      <c r="C199" s="8">
        <v>4.5</v>
      </c>
      <c r="D199" s="8">
        <v>4.5</v>
      </c>
      <c r="H199" s="19">
        <v>37043</v>
      </c>
      <c r="I199" s="17">
        <v>3.97</v>
      </c>
      <c r="J199" s="15">
        <f t="shared" si="9"/>
        <v>3.7966666666666669</v>
      </c>
      <c r="K199" s="9"/>
    </row>
    <row r="200" spans="1:11" x14ac:dyDescent="0.2">
      <c r="A200" s="7">
        <v>37073</v>
      </c>
      <c r="B200" s="8">
        <v>4.5999999999999996</v>
      </c>
      <c r="C200" s="8">
        <v>4.5999999999999996</v>
      </c>
      <c r="D200" s="8">
        <v>4.5999999999999996</v>
      </c>
      <c r="H200" s="19">
        <v>37073</v>
      </c>
      <c r="I200" s="17">
        <v>3.77</v>
      </c>
      <c r="J200" s="15">
        <f t="shared" si="9"/>
        <v>3.4966666666666666</v>
      </c>
      <c r="K200" s="9"/>
    </row>
    <row r="201" spans="1:11" x14ac:dyDescent="0.2">
      <c r="A201" s="7">
        <v>37104</v>
      </c>
      <c r="B201" s="8">
        <v>4.9000000000000004</v>
      </c>
      <c r="C201" s="8">
        <v>4.9000000000000004</v>
      </c>
      <c r="D201" s="8">
        <v>4.9000000000000004</v>
      </c>
      <c r="H201" s="19">
        <v>37104</v>
      </c>
      <c r="I201" s="17">
        <v>3.65</v>
      </c>
      <c r="J201" s="15">
        <f t="shared" si="9"/>
        <v>3.0700000000000003</v>
      </c>
      <c r="K201" s="9"/>
    </row>
    <row r="202" spans="1:11" x14ac:dyDescent="0.2">
      <c r="A202" s="7">
        <v>37135</v>
      </c>
      <c r="B202" s="8">
        <v>5</v>
      </c>
      <c r="C202" s="8">
        <v>5</v>
      </c>
      <c r="D202" s="8">
        <v>5</v>
      </c>
      <c r="H202" s="19">
        <v>37135</v>
      </c>
      <c r="I202" s="17">
        <v>3.07</v>
      </c>
      <c r="J202" s="15">
        <f t="shared" si="9"/>
        <v>2.5500000000000003</v>
      </c>
      <c r="K202" s="9"/>
    </row>
    <row r="203" spans="1:11" x14ac:dyDescent="0.2">
      <c r="A203" s="7">
        <v>37165</v>
      </c>
      <c r="B203" s="8">
        <v>5.3</v>
      </c>
      <c r="C203" s="8">
        <v>5.3</v>
      </c>
      <c r="D203" s="8">
        <v>5.3</v>
      </c>
      <c r="H203" s="19">
        <v>37165</v>
      </c>
      <c r="I203" s="17">
        <v>2.4900000000000002</v>
      </c>
      <c r="J203" s="15">
        <f t="shared" si="9"/>
        <v>2.1333333333333333</v>
      </c>
      <c r="K203" s="9"/>
    </row>
    <row r="204" spans="1:11" x14ac:dyDescent="0.2">
      <c r="A204" s="7">
        <v>37196</v>
      </c>
      <c r="B204" s="8">
        <v>5.5</v>
      </c>
      <c r="C204" s="8">
        <v>5.5</v>
      </c>
      <c r="D204" s="8">
        <v>5.5</v>
      </c>
      <c r="H204" s="19">
        <v>37196</v>
      </c>
      <c r="I204" s="17">
        <v>2.09</v>
      </c>
      <c r="J204" s="15">
        <f t="shared" si="9"/>
        <v>1.8800000000000001</v>
      </c>
      <c r="K204" s="9"/>
    </row>
    <row r="205" spans="1:11" x14ac:dyDescent="0.2">
      <c r="A205" s="7">
        <v>37226</v>
      </c>
      <c r="B205" s="8">
        <v>5.7</v>
      </c>
      <c r="C205" s="8">
        <v>5.7</v>
      </c>
      <c r="D205" s="8">
        <v>5.7</v>
      </c>
      <c r="H205" s="19">
        <v>37226</v>
      </c>
      <c r="I205" s="17">
        <v>1.82</v>
      </c>
      <c r="J205" s="15">
        <f t="shared" si="9"/>
        <v>1.7633333333333334</v>
      </c>
      <c r="K205" s="9"/>
    </row>
    <row r="206" spans="1:11" x14ac:dyDescent="0.2">
      <c r="A206" s="7">
        <v>37257</v>
      </c>
      <c r="B206" s="8">
        <v>5.7</v>
      </c>
      <c r="C206" s="8">
        <v>5.7</v>
      </c>
      <c r="D206" s="8">
        <v>5.7</v>
      </c>
      <c r="H206" s="19">
        <v>37257</v>
      </c>
      <c r="I206" s="17">
        <v>1.73</v>
      </c>
      <c r="J206" s="15">
        <f t="shared" si="9"/>
        <v>1.7333333333333332</v>
      </c>
      <c r="K206" s="9"/>
    </row>
    <row r="207" spans="1:11" x14ac:dyDescent="0.2">
      <c r="A207" s="7">
        <v>37288</v>
      </c>
      <c r="B207" s="8">
        <v>5.7</v>
      </c>
      <c r="C207" s="8">
        <v>5.7</v>
      </c>
      <c r="D207" s="8">
        <v>5.7</v>
      </c>
      <c r="H207" s="19">
        <v>37288</v>
      </c>
      <c r="I207" s="17">
        <v>1.74</v>
      </c>
      <c r="J207" s="15">
        <f t="shared" si="9"/>
        <v>1.74</v>
      </c>
      <c r="K207" s="9"/>
    </row>
    <row r="208" spans="1:11" x14ac:dyDescent="0.2">
      <c r="A208" s="7">
        <v>37316</v>
      </c>
      <c r="B208" s="8">
        <v>5.7</v>
      </c>
      <c r="C208" s="8">
        <v>5.7</v>
      </c>
      <c r="D208" s="8">
        <v>5.7</v>
      </c>
      <c r="H208" s="19">
        <v>37316</v>
      </c>
      <c r="I208" s="17">
        <v>1.73</v>
      </c>
      <c r="J208" s="15">
        <f t="shared" si="9"/>
        <v>1.7433333333333334</v>
      </c>
      <c r="K208" s="9"/>
    </row>
    <row r="209" spans="1:11" x14ac:dyDescent="0.2">
      <c r="A209" s="7">
        <v>37347</v>
      </c>
      <c r="B209" s="8">
        <v>5.9</v>
      </c>
      <c r="C209" s="8">
        <v>5.9</v>
      </c>
      <c r="D209" s="8">
        <v>5.9</v>
      </c>
      <c r="H209" s="19">
        <v>37347</v>
      </c>
      <c r="I209" s="17">
        <v>1.75</v>
      </c>
      <c r="J209" s="15">
        <f t="shared" si="9"/>
        <v>1.75</v>
      </c>
      <c r="K209" s="9"/>
    </row>
    <row r="210" spans="1:11" x14ac:dyDescent="0.2">
      <c r="A210" s="7">
        <v>37377</v>
      </c>
      <c r="B210" s="8">
        <v>5.8</v>
      </c>
      <c r="C210" s="8">
        <v>5.8</v>
      </c>
      <c r="D210" s="8">
        <v>5.8</v>
      </c>
      <c r="H210" s="19">
        <v>37377</v>
      </c>
      <c r="I210" s="17">
        <v>1.75</v>
      </c>
      <c r="J210" s="15">
        <f t="shared" si="9"/>
        <v>1.7433333333333334</v>
      </c>
      <c r="K210" s="9"/>
    </row>
    <row r="211" spans="1:11" x14ac:dyDescent="0.2">
      <c r="A211" s="7">
        <v>37408</v>
      </c>
      <c r="B211" s="8">
        <v>5.8</v>
      </c>
      <c r="C211" s="8">
        <v>5.8</v>
      </c>
      <c r="D211" s="8">
        <v>5.8</v>
      </c>
      <c r="H211" s="19">
        <v>37408</v>
      </c>
      <c r="I211" s="17">
        <v>1.75</v>
      </c>
      <c r="J211" s="15">
        <f t="shared" si="9"/>
        <v>1.74</v>
      </c>
      <c r="K211" s="9"/>
    </row>
    <row r="212" spans="1:11" x14ac:dyDescent="0.2">
      <c r="A212" s="7">
        <v>37438</v>
      </c>
      <c r="B212" s="8">
        <v>5.8</v>
      </c>
      <c r="C212" s="8">
        <v>5.8</v>
      </c>
      <c r="D212" s="8">
        <v>5.8</v>
      </c>
      <c r="H212" s="19">
        <v>37438</v>
      </c>
      <c r="I212" s="17">
        <v>1.73</v>
      </c>
      <c r="J212" s="15">
        <f t="shared" si="9"/>
        <v>1.74</v>
      </c>
      <c r="K212" s="9"/>
    </row>
    <row r="213" spans="1:11" x14ac:dyDescent="0.2">
      <c r="A213" s="7">
        <v>37469</v>
      </c>
      <c r="B213" s="8">
        <v>5.7</v>
      </c>
      <c r="C213" s="8">
        <v>5.7</v>
      </c>
      <c r="D213" s="8">
        <v>5.7</v>
      </c>
      <c r="H213" s="19">
        <v>37469</v>
      </c>
      <c r="I213" s="17">
        <v>1.74</v>
      </c>
      <c r="J213" s="15">
        <f t="shared" si="9"/>
        <v>1.7466666666666668</v>
      </c>
      <c r="K213" s="9"/>
    </row>
    <row r="214" spans="1:11" x14ac:dyDescent="0.2">
      <c r="A214" s="7">
        <v>37500</v>
      </c>
      <c r="B214" s="8">
        <v>5.7</v>
      </c>
      <c r="C214" s="8">
        <v>5.7</v>
      </c>
      <c r="D214" s="8">
        <v>5.7</v>
      </c>
      <c r="H214" s="19">
        <v>37500</v>
      </c>
      <c r="I214" s="17">
        <v>1.75</v>
      </c>
      <c r="J214" s="15">
        <f t="shared" si="9"/>
        <v>1.6133333333333333</v>
      </c>
      <c r="K214" s="9"/>
    </row>
    <row r="215" spans="1:11" x14ac:dyDescent="0.2">
      <c r="A215" s="7">
        <v>37530</v>
      </c>
      <c r="B215" s="8">
        <v>5.7</v>
      </c>
      <c r="C215" s="8">
        <v>5.7</v>
      </c>
      <c r="D215" s="8">
        <v>5.7</v>
      </c>
      <c r="H215" s="19">
        <v>37530</v>
      </c>
      <c r="I215" s="17">
        <v>1.75</v>
      </c>
      <c r="J215" s="15">
        <f t="shared" si="9"/>
        <v>1.4433333333333334</v>
      </c>
      <c r="K215" s="9"/>
    </row>
    <row r="216" spans="1:11" x14ac:dyDescent="0.2">
      <c r="A216" s="7">
        <v>37561</v>
      </c>
      <c r="B216" s="8">
        <v>5.9</v>
      </c>
      <c r="C216" s="8">
        <v>5.9</v>
      </c>
      <c r="D216" s="8">
        <v>5.9</v>
      </c>
      <c r="H216" s="19">
        <v>37561</v>
      </c>
      <c r="I216" s="17">
        <v>1.34</v>
      </c>
      <c r="J216" s="15">
        <f t="shared" si="9"/>
        <v>1.2733333333333334</v>
      </c>
      <c r="K216" s="9"/>
    </row>
    <row r="217" spans="1:11" x14ac:dyDescent="0.2">
      <c r="A217" s="7">
        <v>37591</v>
      </c>
      <c r="B217" s="8">
        <v>6</v>
      </c>
      <c r="C217" s="8">
        <v>6</v>
      </c>
      <c r="D217" s="8">
        <v>6</v>
      </c>
      <c r="H217" s="19">
        <v>37591</v>
      </c>
      <c r="I217" s="17">
        <v>1.24</v>
      </c>
      <c r="J217" s="15">
        <f t="shared" si="9"/>
        <v>1.2466666666666668</v>
      </c>
      <c r="K217" s="9"/>
    </row>
    <row r="218" spans="1:11" x14ac:dyDescent="0.2">
      <c r="A218" s="7">
        <v>37622</v>
      </c>
      <c r="B218" s="8">
        <v>5.8</v>
      </c>
      <c r="C218" s="8">
        <v>5.8</v>
      </c>
      <c r="D218" s="8">
        <v>5.8</v>
      </c>
      <c r="H218" s="19">
        <v>37622</v>
      </c>
      <c r="I218" s="17">
        <v>1.24</v>
      </c>
      <c r="J218" s="15">
        <f t="shared" si="9"/>
        <v>1.25</v>
      </c>
      <c r="K218" s="9"/>
    </row>
    <row r="219" spans="1:11" x14ac:dyDescent="0.2">
      <c r="A219" s="7">
        <v>37653</v>
      </c>
      <c r="B219" s="8">
        <v>5.9</v>
      </c>
      <c r="C219" s="8">
        <v>5.9</v>
      </c>
      <c r="D219" s="8">
        <v>5.9</v>
      </c>
      <c r="H219" s="19">
        <v>37653</v>
      </c>
      <c r="I219" s="17">
        <v>1.26</v>
      </c>
      <c r="J219" s="15">
        <f t="shared" si="9"/>
        <v>1.2566666666666666</v>
      </c>
      <c r="K219" s="9"/>
    </row>
    <row r="220" spans="1:11" x14ac:dyDescent="0.2">
      <c r="A220" s="7">
        <v>37681</v>
      </c>
      <c r="B220" s="8">
        <v>5.9</v>
      </c>
      <c r="C220" s="8">
        <v>5.9</v>
      </c>
      <c r="D220" s="8">
        <v>5.9</v>
      </c>
      <c r="H220" s="19">
        <v>37681</v>
      </c>
      <c r="I220" s="17">
        <v>1.25</v>
      </c>
      <c r="J220" s="15">
        <f t="shared" si="9"/>
        <v>1.2566666666666666</v>
      </c>
      <c r="K220" s="9"/>
    </row>
    <row r="221" spans="1:11" x14ac:dyDescent="0.2">
      <c r="A221" s="7">
        <v>37712</v>
      </c>
      <c r="B221" s="8">
        <v>6</v>
      </c>
      <c r="C221" s="8">
        <v>6</v>
      </c>
      <c r="D221" s="8">
        <v>6</v>
      </c>
      <c r="H221" s="19">
        <v>37712</v>
      </c>
      <c r="I221" s="17">
        <v>1.26</v>
      </c>
      <c r="J221" s="15">
        <f t="shared" si="9"/>
        <v>1.2466666666666668</v>
      </c>
      <c r="K221" s="9"/>
    </row>
    <row r="222" spans="1:11" x14ac:dyDescent="0.2">
      <c r="A222" s="7">
        <v>37742</v>
      </c>
      <c r="B222" s="8">
        <v>6.1</v>
      </c>
      <c r="C222" s="8">
        <v>6.1</v>
      </c>
      <c r="D222" s="8">
        <v>6.1</v>
      </c>
      <c r="H222" s="19">
        <v>37742</v>
      </c>
      <c r="I222" s="17">
        <v>1.26</v>
      </c>
      <c r="J222" s="15">
        <f t="shared" si="9"/>
        <v>1.1633333333333333</v>
      </c>
      <c r="K222" s="9"/>
    </row>
    <row r="223" spans="1:11" x14ac:dyDescent="0.2">
      <c r="A223" s="7">
        <v>37773</v>
      </c>
      <c r="B223" s="8">
        <v>6.3</v>
      </c>
      <c r="C223" s="8">
        <v>6.3</v>
      </c>
      <c r="D223" s="8">
        <v>6.3</v>
      </c>
      <c r="H223" s="19">
        <v>37773</v>
      </c>
      <c r="I223" s="17">
        <v>1.22</v>
      </c>
      <c r="J223" s="15">
        <f t="shared" si="9"/>
        <v>1.0866666666666667</v>
      </c>
      <c r="K223" s="9"/>
    </row>
    <row r="224" spans="1:11" x14ac:dyDescent="0.2">
      <c r="A224" s="7">
        <v>37803</v>
      </c>
      <c r="B224" s="8">
        <v>6.2</v>
      </c>
      <c r="C224" s="8">
        <v>6.2</v>
      </c>
      <c r="D224" s="8">
        <v>6.2</v>
      </c>
      <c r="H224" s="19">
        <v>37803</v>
      </c>
      <c r="I224" s="17">
        <v>1.01</v>
      </c>
      <c r="J224" s="15">
        <f t="shared" si="9"/>
        <v>1.0166666666666666</v>
      </c>
      <c r="K224" s="9"/>
    </row>
    <row r="225" spans="1:11" x14ac:dyDescent="0.2">
      <c r="A225" s="7">
        <v>37834</v>
      </c>
      <c r="B225" s="8">
        <v>6.1</v>
      </c>
      <c r="C225" s="8">
        <v>6.1</v>
      </c>
      <c r="D225" s="8">
        <v>6.1</v>
      </c>
      <c r="H225" s="19">
        <v>37834</v>
      </c>
      <c r="I225" s="17">
        <v>1.03</v>
      </c>
      <c r="J225" s="15">
        <f t="shared" si="9"/>
        <v>1.0166666666666666</v>
      </c>
      <c r="K225" s="9"/>
    </row>
    <row r="226" spans="1:11" x14ac:dyDescent="0.2">
      <c r="A226" s="7">
        <v>37865</v>
      </c>
      <c r="B226" s="8">
        <v>6.1</v>
      </c>
      <c r="C226" s="8">
        <v>6.1</v>
      </c>
      <c r="D226" s="8">
        <v>6.1</v>
      </c>
      <c r="H226" s="19">
        <v>37865</v>
      </c>
      <c r="I226" s="17">
        <v>1.01</v>
      </c>
      <c r="J226" s="15">
        <f t="shared" si="9"/>
        <v>1.0066666666666666</v>
      </c>
      <c r="K226" s="9"/>
    </row>
    <row r="227" spans="1:11" x14ac:dyDescent="0.2">
      <c r="A227" s="7">
        <v>37895</v>
      </c>
      <c r="B227" s="8">
        <v>6</v>
      </c>
      <c r="C227" s="8">
        <v>6</v>
      </c>
      <c r="D227" s="8">
        <v>6</v>
      </c>
      <c r="H227" s="19">
        <v>37895</v>
      </c>
      <c r="I227" s="17">
        <v>1.01</v>
      </c>
      <c r="J227" s="15">
        <f t="shared" si="9"/>
        <v>0.99666666666666659</v>
      </c>
      <c r="K227" s="9"/>
    </row>
    <row r="228" spans="1:11" x14ac:dyDescent="0.2">
      <c r="A228" s="7">
        <v>37926</v>
      </c>
      <c r="B228" s="8">
        <v>5.8</v>
      </c>
      <c r="C228" s="8">
        <v>5.8</v>
      </c>
      <c r="D228" s="8">
        <v>5.8</v>
      </c>
      <c r="H228" s="19">
        <v>37926</v>
      </c>
      <c r="I228" s="17">
        <v>1</v>
      </c>
      <c r="J228" s="15">
        <f t="shared" si="9"/>
        <v>0.99333333333333329</v>
      </c>
      <c r="K228" s="9"/>
    </row>
    <row r="229" spans="1:11" x14ac:dyDescent="0.2">
      <c r="A229" s="7">
        <v>37956</v>
      </c>
      <c r="B229" s="8">
        <v>5.7</v>
      </c>
      <c r="C229" s="8">
        <v>5.7</v>
      </c>
      <c r="D229" s="8">
        <v>5.7</v>
      </c>
      <c r="H229" s="19">
        <v>37956</v>
      </c>
      <c r="I229" s="17">
        <v>0.98</v>
      </c>
      <c r="J229" s="15">
        <f t="shared" si="9"/>
        <v>0.9966666666666667</v>
      </c>
      <c r="K229" s="9"/>
    </row>
    <row r="230" spans="1:11" x14ac:dyDescent="0.2">
      <c r="A230" s="7">
        <v>37987</v>
      </c>
      <c r="B230" s="8">
        <v>5.7</v>
      </c>
      <c r="C230" s="8">
        <v>5.7</v>
      </c>
      <c r="D230" s="8">
        <v>5.7</v>
      </c>
      <c r="H230" s="19">
        <v>37987</v>
      </c>
      <c r="I230" s="17">
        <v>1</v>
      </c>
      <c r="J230" s="15">
        <f t="shared" si="9"/>
        <v>1.0033333333333332</v>
      </c>
      <c r="K230" s="9"/>
    </row>
    <row r="231" spans="1:11" x14ac:dyDescent="0.2">
      <c r="A231" s="7">
        <v>38018</v>
      </c>
      <c r="B231" s="8">
        <v>5.6</v>
      </c>
      <c r="C231" s="8">
        <v>5.6</v>
      </c>
      <c r="D231" s="8">
        <v>5.6</v>
      </c>
      <c r="H231" s="19">
        <v>38018</v>
      </c>
      <c r="I231" s="17">
        <v>1.01</v>
      </c>
      <c r="J231" s="15">
        <f t="shared" si="9"/>
        <v>1.0033333333333332</v>
      </c>
      <c r="K231" s="9"/>
    </row>
    <row r="232" spans="1:11" x14ac:dyDescent="0.2">
      <c r="A232" s="7">
        <v>38047</v>
      </c>
      <c r="B232" s="8">
        <v>5.8</v>
      </c>
      <c r="C232" s="8">
        <v>5.8</v>
      </c>
      <c r="D232" s="8">
        <v>5.8</v>
      </c>
      <c r="H232" s="19">
        <v>38047</v>
      </c>
      <c r="I232" s="17">
        <v>1</v>
      </c>
      <c r="J232" s="15">
        <f t="shared" si="9"/>
        <v>1</v>
      </c>
      <c r="K232" s="9"/>
    </row>
    <row r="233" spans="1:11" x14ac:dyDescent="0.2">
      <c r="A233" s="7">
        <v>38078</v>
      </c>
      <c r="B233" s="8">
        <v>5.6</v>
      </c>
      <c r="C233" s="8">
        <v>5.6</v>
      </c>
      <c r="D233" s="8">
        <v>5.6</v>
      </c>
      <c r="H233" s="19">
        <v>38078</v>
      </c>
      <c r="I233" s="17">
        <v>1</v>
      </c>
      <c r="J233" s="15">
        <f t="shared" si="9"/>
        <v>1.01</v>
      </c>
      <c r="K233" s="9"/>
    </row>
    <row r="234" spans="1:11" x14ac:dyDescent="0.2">
      <c r="A234" s="7">
        <v>38108</v>
      </c>
      <c r="B234" s="8">
        <v>5.6</v>
      </c>
      <c r="C234" s="8">
        <v>5.6</v>
      </c>
      <c r="D234" s="8">
        <v>5.6</v>
      </c>
      <c r="H234" s="19">
        <v>38108</v>
      </c>
      <c r="I234" s="17">
        <v>1</v>
      </c>
      <c r="J234" s="15">
        <f t="shared" si="9"/>
        <v>1.0966666666666667</v>
      </c>
      <c r="K234" s="9"/>
    </row>
    <row r="235" spans="1:11" x14ac:dyDescent="0.2">
      <c r="A235" s="7">
        <v>38139</v>
      </c>
      <c r="B235" s="8">
        <v>5.6</v>
      </c>
      <c r="C235" s="8">
        <v>5.6</v>
      </c>
      <c r="D235" s="8">
        <v>5.6</v>
      </c>
      <c r="H235" s="19">
        <v>38139</v>
      </c>
      <c r="I235" s="17">
        <v>1.03</v>
      </c>
      <c r="J235" s="15">
        <f t="shared" si="9"/>
        <v>1.24</v>
      </c>
      <c r="K235" s="9"/>
    </row>
    <row r="236" spans="1:11" x14ac:dyDescent="0.2">
      <c r="A236" s="7">
        <v>38169</v>
      </c>
      <c r="B236" s="8">
        <v>5.5</v>
      </c>
      <c r="C236" s="8">
        <v>5.5</v>
      </c>
      <c r="D236" s="8">
        <v>5.5</v>
      </c>
      <c r="H236" s="19">
        <v>38169</v>
      </c>
      <c r="I236" s="17">
        <v>1.26</v>
      </c>
      <c r="J236" s="15">
        <f t="shared" si="9"/>
        <v>1.4333333333333333</v>
      </c>
      <c r="K236" s="9"/>
    </row>
    <row r="237" spans="1:11" x14ac:dyDescent="0.2">
      <c r="A237" s="7">
        <v>38200</v>
      </c>
      <c r="B237" s="8">
        <v>5.4</v>
      </c>
      <c r="C237" s="8">
        <v>5.4</v>
      </c>
      <c r="D237" s="8">
        <v>5.4</v>
      </c>
      <c r="H237" s="19">
        <v>38200</v>
      </c>
      <c r="I237" s="17">
        <v>1.43</v>
      </c>
      <c r="J237" s="15">
        <f t="shared" si="9"/>
        <v>1.5999999999999999</v>
      </c>
      <c r="K237" s="9"/>
    </row>
    <row r="238" spans="1:11" x14ac:dyDescent="0.2">
      <c r="A238" s="7">
        <v>38231</v>
      </c>
      <c r="B238" s="8">
        <v>5.4</v>
      </c>
      <c r="C238" s="8">
        <v>5.4</v>
      </c>
      <c r="D238" s="8">
        <v>5.4</v>
      </c>
      <c r="H238" s="19">
        <v>38231</v>
      </c>
      <c r="I238" s="17">
        <v>1.61</v>
      </c>
      <c r="J238" s="15">
        <f t="shared" si="9"/>
        <v>1.7666666666666666</v>
      </c>
      <c r="K238" s="9"/>
    </row>
    <row r="239" spans="1:11" x14ac:dyDescent="0.2">
      <c r="A239" s="7">
        <v>38261</v>
      </c>
      <c r="B239" s="8">
        <v>5.5</v>
      </c>
      <c r="C239" s="8">
        <v>5.5</v>
      </c>
      <c r="D239" s="8">
        <v>5.5</v>
      </c>
      <c r="H239" s="19">
        <v>38261</v>
      </c>
      <c r="I239" s="17">
        <v>1.76</v>
      </c>
      <c r="J239" s="15">
        <f t="shared" si="9"/>
        <v>1.95</v>
      </c>
      <c r="K239" s="9"/>
    </row>
    <row r="240" spans="1:11" x14ac:dyDescent="0.2">
      <c r="A240" s="7">
        <v>38292</v>
      </c>
      <c r="B240" s="8">
        <v>5.4</v>
      </c>
      <c r="C240" s="8">
        <v>5.4</v>
      </c>
      <c r="D240" s="8">
        <v>5.4</v>
      </c>
      <c r="H240" s="19">
        <v>38292</v>
      </c>
      <c r="I240" s="17">
        <v>1.93</v>
      </c>
      <c r="J240" s="15">
        <f t="shared" si="9"/>
        <v>2.1233333333333331</v>
      </c>
      <c r="K240" s="9"/>
    </row>
    <row r="241" spans="1:11" x14ac:dyDescent="0.2">
      <c r="A241" s="7">
        <v>38322</v>
      </c>
      <c r="B241" s="8">
        <v>5.4</v>
      </c>
      <c r="C241" s="8">
        <v>5.4</v>
      </c>
      <c r="D241" s="8">
        <v>5.4</v>
      </c>
      <c r="H241" s="19">
        <v>38322</v>
      </c>
      <c r="I241" s="17">
        <v>2.16</v>
      </c>
      <c r="J241" s="15">
        <f t="shared" si="9"/>
        <v>2.313333333333333</v>
      </c>
      <c r="K241" s="9"/>
    </row>
    <row r="242" spans="1:11" x14ac:dyDescent="0.2">
      <c r="A242" s="7">
        <v>38353</v>
      </c>
      <c r="B242" s="8">
        <v>5.3</v>
      </c>
      <c r="C242" s="8">
        <v>5.3</v>
      </c>
      <c r="D242" s="8">
        <v>5.3</v>
      </c>
      <c r="H242" s="19">
        <v>38353</v>
      </c>
      <c r="I242" s="17">
        <v>2.2799999999999998</v>
      </c>
      <c r="J242" s="15">
        <f t="shared" si="9"/>
        <v>2.4699999999999998</v>
      </c>
      <c r="K242" s="9"/>
    </row>
    <row r="243" spans="1:11" x14ac:dyDescent="0.2">
      <c r="A243" s="7">
        <v>38384</v>
      </c>
      <c r="B243" s="8">
        <v>5.4</v>
      </c>
      <c r="C243" s="8">
        <v>5.4</v>
      </c>
      <c r="D243" s="8">
        <v>5.4</v>
      </c>
      <c r="H243" s="19">
        <v>38384</v>
      </c>
      <c r="I243" s="17">
        <v>2.5</v>
      </c>
      <c r="J243" s="15">
        <f t="shared" si="9"/>
        <v>2.64</v>
      </c>
      <c r="K243" s="9"/>
    </row>
    <row r="244" spans="1:11" x14ac:dyDescent="0.2">
      <c r="A244" s="7">
        <v>38412</v>
      </c>
      <c r="B244" s="8">
        <v>5.2</v>
      </c>
      <c r="C244" s="8">
        <v>5.2</v>
      </c>
      <c r="D244" s="8">
        <v>5.2</v>
      </c>
      <c r="H244" s="19">
        <v>38412</v>
      </c>
      <c r="I244" s="17">
        <v>2.63</v>
      </c>
      <c r="J244" s="15">
        <f t="shared" si="9"/>
        <v>2.8066666666666666</v>
      </c>
      <c r="K244" s="9"/>
    </row>
    <row r="245" spans="1:11" x14ac:dyDescent="0.2">
      <c r="A245" s="7">
        <v>38443</v>
      </c>
      <c r="B245" s="8">
        <v>5.2</v>
      </c>
      <c r="C245" s="8">
        <v>5.2</v>
      </c>
      <c r="D245" s="8">
        <v>5.2</v>
      </c>
      <c r="H245" s="19">
        <v>38443</v>
      </c>
      <c r="I245" s="17">
        <v>2.79</v>
      </c>
      <c r="J245" s="15">
        <f t="shared" si="9"/>
        <v>2.9433333333333334</v>
      </c>
      <c r="K245" s="9"/>
    </row>
    <row r="246" spans="1:11" x14ac:dyDescent="0.2">
      <c r="A246" s="7">
        <v>38473</v>
      </c>
      <c r="B246" s="8">
        <v>5.0999999999999996</v>
      </c>
      <c r="C246" s="8">
        <v>5.0999999999999996</v>
      </c>
      <c r="D246" s="8">
        <v>5.0999999999999996</v>
      </c>
      <c r="H246" s="19">
        <v>38473</v>
      </c>
      <c r="I246" s="17">
        <v>3</v>
      </c>
      <c r="J246" s="15">
        <f t="shared" si="9"/>
        <v>3.1</v>
      </c>
      <c r="K246" s="9"/>
    </row>
    <row r="247" spans="1:11" x14ac:dyDescent="0.2">
      <c r="A247" s="7">
        <v>38504</v>
      </c>
      <c r="B247" s="8">
        <v>5</v>
      </c>
      <c r="C247" s="8">
        <v>5</v>
      </c>
      <c r="D247" s="8">
        <v>5</v>
      </c>
      <c r="H247" s="19">
        <v>38504</v>
      </c>
      <c r="I247" s="17">
        <v>3.04</v>
      </c>
      <c r="J247" s="15">
        <f t="shared" si="9"/>
        <v>3.2666666666666671</v>
      </c>
      <c r="K247" s="9"/>
    </row>
    <row r="248" spans="1:11" x14ac:dyDescent="0.2">
      <c r="A248" s="7">
        <v>38534</v>
      </c>
      <c r="B248" s="8">
        <v>5</v>
      </c>
      <c r="C248" s="8">
        <v>5</v>
      </c>
      <c r="D248" s="8">
        <v>5</v>
      </c>
      <c r="H248" s="19">
        <v>38534</v>
      </c>
      <c r="I248" s="17">
        <v>3.26</v>
      </c>
      <c r="J248" s="15">
        <f t="shared" si="9"/>
        <v>3.4599999999999995</v>
      </c>
      <c r="K248" s="9"/>
    </row>
    <row r="249" spans="1:11" x14ac:dyDescent="0.2">
      <c r="A249" s="7">
        <v>38565</v>
      </c>
      <c r="B249" s="8">
        <v>4.9000000000000004</v>
      </c>
      <c r="C249" s="8">
        <v>4.9000000000000004</v>
      </c>
      <c r="D249" s="8">
        <v>4.9000000000000004</v>
      </c>
      <c r="H249" s="19">
        <v>38565</v>
      </c>
      <c r="I249" s="17">
        <v>3.5</v>
      </c>
      <c r="J249" s="15">
        <f t="shared" si="9"/>
        <v>3.6333333333333333</v>
      </c>
      <c r="K249" s="9"/>
    </row>
    <row r="250" spans="1:11" x14ac:dyDescent="0.2">
      <c r="A250" s="7">
        <v>38596</v>
      </c>
      <c r="B250" s="8">
        <v>5</v>
      </c>
      <c r="C250" s="8">
        <v>5</v>
      </c>
      <c r="D250" s="8">
        <v>5</v>
      </c>
      <c r="H250" s="19">
        <v>38596</v>
      </c>
      <c r="I250" s="17">
        <v>3.62</v>
      </c>
      <c r="J250" s="15">
        <f t="shared" si="9"/>
        <v>3.8000000000000003</v>
      </c>
      <c r="K250" s="9"/>
    </row>
    <row r="251" spans="1:11" x14ac:dyDescent="0.2">
      <c r="A251" s="7">
        <v>38626</v>
      </c>
      <c r="B251" s="8">
        <v>5</v>
      </c>
      <c r="C251" s="8">
        <v>5</v>
      </c>
      <c r="D251" s="8">
        <v>5</v>
      </c>
      <c r="H251" s="19">
        <v>38626</v>
      </c>
      <c r="I251" s="17">
        <v>3.78</v>
      </c>
      <c r="J251" s="15">
        <f t="shared" si="9"/>
        <v>3.98</v>
      </c>
      <c r="K251" s="9"/>
    </row>
    <row r="252" spans="1:11" x14ac:dyDescent="0.2">
      <c r="A252" s="7">
        <v>38657</v>
      </c>
      <c r="B252" s="8">
        <v>5</v>
      </c>
      <c r="C252" s="8">
        <v>5</v>
      </c>
      <c r="D252" s="8">
        <v>5</v>
      </c>
      <c r="H252" s="19">
        <v>38657</v>
      </c>
      <c r="I252" s="17">
        <v>4</v>
      </c>
      <c r="J252" s="15">
        <f t="shared" si="9"/>
        <v>4.1499999999999995</v>
      </c>
      <c r="K252" s="9"/>
    </row>
    <row r="253" spans="1:11" x14ac:dyDescent="0.2">
      <c r="A253" s="7">
        <v>38687</v>
      </c>
      <c r="B253" s="8">
        <v>4.9000000000000004</v>
      </c>
      <c r="C253" s="8">
        <v>4.9000000000000004</v>
      </c>
      <c r="D253" s="8">
        <v>4.9000000000000004</v>
      </c>
      <c r="H253" s="19">
        <v>38687</v>
      </c>
      <c r="I253" s="17">
        <v>4.16</v>
      </c>
      <c r="J253" s="15">
        <f t="shared" si="9"/>
        <v>4.3133333333333335</v>
      </c>
      <c r="K253" s="9"/>
    </row>
    <row r="254" spans="1:11" x14ac:dyDescent="0.2">
      <c r="A254" s="7">
        <v>38718</v>
      </c>
      <c r="B254" s="8">
        <v>4.7</v>
      </c>
      <c r="C254" s="8">
        <v>4.7</v>
      </c>
      <c r="D254" s="8">
        <v>4.7</v>
      </c>
      <c r="H254" s="19">
        <v>38718</v>
      </c>
      <c r="I254" s="17">
        <v>4.29</v>
      </c>
      <c r="J254" s="15">
        <f t="shared" si="9"/>
        <v>4.456666666666667</v>
      </c>
      <c r="K254" s="9"/>
    </row>
    <row r="255" spans="1:11" x14ac:dyDescent="0.2">
      <c r="A255" s="7">
        <v>38749</v>
      </c>
      <c r="B255" s="8">
        <v>4.8</v>
      </c>
      <c r="C255" s="8">
        <v>4.8</v>
      </c>
      <c r="D255" s="8">
        <v>4.8</v>
      </c>
      <c r="H255" s="19">
        <v>38749</v>
      </c>
      <c r="I255" s="17">
        <v>4.49</v>
      </c>
      <c r="J255" s="15">
        <f t="shared" si="9"/>
        <v>4.623333333333334</v>
      </c>
      <c r="K255" s="9"/>
    </row>
    <row r="256" spans="1:11" x14ac:dyDescent="0.2">
      <c r="A256" s="7">
        <v>38777</v>
      </c>
      <c r="B256" s="8">
        <v>4.7</v>
      </c>
      <c r="C256" s="8">
        <v>4.7</v>
      </c>
      <c r="D256" s="8">
        <v>4.7</v>
      </c>
      <c r="H256" s="19">
        <v>38777</v>
      </c>
      <c r="I256" s="17">
        <v>4.59</v>
      </c>
      <c r="J256" s="15">
        <f t="shared" si="9"/>
        <v>4.7733333333333334</v>
      </c>
      <c r="K256" s="9"/>
    </row>
    <row r="257" spans="1:11" x14ac:dyDescent="0.2">
      <c r="A257" s="7">
        <v>38808</v>
      </c>
      <c r="B257" s="8">
        <v>4.7</v>
      </c>
      <c r="C257" s="8">
        <v>4.7</v>
      </c>
      <c r="D257" s="8">
        <v>4.7</v>
      </c>
      <c r="H257" s="19">
        <v>38808</v>
      </c>
      <c r="I257" s="17">
        <v>4.79</v>
      </c>
      <c r="J257" s="15">
        <f t="shared" si="9"/>
        <v>4.9066666666666672</v>
      </c>
      <c r="K257" s="9"/>
    </row>
    <row r="258" spans="1:11" x14ac:dyDescent="0.2">
      <c r="A258" s="7">
        <v>38838</v>
      </c>
      <c r="B258" s="8">
        <v>4.5999999999999996</v>
      </c>
      <c r="C258" s="8">
        <v>4.5999999999999996</v>
      </c>
      <c r="D258" s="8">
        <v>4.5999999999999996</v>
      </c>
      <c r="H258" s="19">
        <v>38838</v>
      </c>
      <c r="I258" s="17">
        <v>4.9400000000000004</v>
      </c>
      <c r="J258" s="15">
        <f t="shared" si="9"/>
        <v>5.0566666666666666</v>
      </c>
      <c r="K258" s="9"/>
    </row>
    <row r="259" spans="1:11" x14ac:dyDescent="0.2">
      <c r="A259" s="7">
        <v>38869</v>
      </c>
      <c r="B259" s="8">
        <v>4.5999999999999996</v>
      </c>
      <c r="C259" s="8">
        <v>4.5999999999999996</v>
      </c>
      <c r="D259" s="8">
        <v>4.5999999999999996</v>
      </c>
      <c r="H259" s="19">
        <v>38869</v>
      </c>
      <c r="I259" s="17">
        <v>4.99</v>
      </c>
      <c r="J259" s="15">
        <f t="shared" ref="J259:J322" si="10">AVERAGE(I259:I261)</f>
        <v>5.16</v>
      </c>
      <c r="K259" s="9"/>
    </row>
    <row r="260" spans="1:11" x14ac:dyDescent="0.2">
      <c r="A260" s="7">
        <v>38899</v>
      </c>
      <c r="B260" s="8">
        <v>4.7</v>
      </c>
      <c r="C260" s="8">
        <v>4.7</v>
      </c>
      <c r="D260" s="8">
        <v>4.7</v>
      </c>
      <c r="H260" s="19">
        <v>38899</v>
      </c>
      <c r="I260" s="17">
        <v>5.24</v>
      </c>
      <c r="J260" s="15">
        <f t="shared" si="10"/>
        <v>5.246666666666667</v>
      </c>
      <c r="K260" s="9"/>
    </row>
    <row r="261" spans="1:11" x14ac:dyDescent="0.2">
      <c r="A261" s="7">
        <v>38930</v>
      </c>
      <c r="B261" s="8">
        <v>4.7</v>
      </c>
      <c r="C261" s="8">
        <v>4.7</v>
      </c>
      <c r="D261" s="8">
        <v>4.7</v>
      </c>
      <c r="H261" s="19">
        <v>38930</v>
      </c>
      <c r="I261" s="17">
        <v>5.25</v>
      </c>
      <c r="J261" s="15">
        <f t="shared" si="10"/>
        <v>5.25</v>
      </c>
      <c r="K261" s="9"/>
    </row>
    <row r="262" spans="1:11" x14ac:dyDescent="0.2">
      <c r="A262" s="7">
        <v>38961</v>
      </c>
      <c r="B262" s="8">
        <v>4.5</v>
      </c>
      <c r="C262" s="8">
        <v>4.5</v>
      </c>
      <c r="D262" s="8">
        <v>4.5</v>
      </c>
      <c r="H262" s="19">
        <v>38961</v>
      </c>
      <c r="I262" s="17">
        <v>5.25</v>
      </c>
      <c r="J262" s="15">
        <f t="shared" si="10"/>
        <v>5.25</v>
      </c>
      <c r="K262" s="9"/>
    </row>
    <row r="263" spans="1:11" x14ac:dyDescent="0.2">
      <c r="A263" s="7">
        <v>38991</v>
      </c>
      <c r="B263" s="8">
        <v>4.4000000000000004</v>
      </c>
      <c r="C263" s="8">
        <v>4.4000000000000004</v>
      </c>
      <c r="D263" s="8">
        <v>4.4000000000000004</v>
      </c>
      <c r="H263" s="19">
        <v>38991</v>
      </c>
      <c r="I263" s="17">
        <v>5.25</v>
      </c>
      <c r="J263" s="15">
        <f t="shared" si="10"/>
        <v>5.246666666666667</v>
      </c>
      <c r="K263" s="9"/>
    </row>
    <row r="264" spans="1:11" x14ac:dyDescent="0.2">
      <c r="A264" s="7">
        <v>39022</v>
      </c>
      <c r="B264" s="8">
        <v>4.5</v>
      </c>
      <c r="C264" s="8">
        <v>4.5</v>
      </c>
      <c r="D264" s="8">
        <v>4.5</v>
      </c>
      <c r="H264" s="19">
        <v>39022</v>
      </c>
      <c r="I264" s="17">
        <v>5.25</v>
      </c>
      <c r="J264" s="15">
        <f t="shared" si="10"/>
        <v>5.246666666666667</v>
      </c>
      <c r="K264" s="9"/>
    </row>
    <row r="265" spans="1:11" x14ac:dyDescent="0.2">
      <c r="A265" s="7">
        <v>39052</v>
      </c>
      <c r="B265" s="8">
        <v>4.4000000000000004</v>
      </c>
      <c r="C265" s="8">
        <v>4.4000000000000004</v>
      </c>
      <c r="D265" s="8">
        <v>4.4000000000000004</v>
      </c>
      <c r="H265" s="19">
        <v>39052</v>
      </c>
      <c r="I265" s="17">
        <v>5.24</v>
      </c>
      <c r="J265" s="15">
        <f t="shared" si="10"/>
        <v>5.25</v>
      </c>
      <c r="K265" s="9"/>
    </row>
    <row r="266" spans="1:11" x14ac:dyDescent="0.2">
      <c r="A266" s="7">
        <v>39083</v>
      </c>
      <c r="B266" s="8">
        <v>4.5999999999999996</v>
      </c>
      <c r="C266" s="8">
        <v>4.5999999999999996</v>
      </c>
      <c r="D266" s="8">
        <v>4.5999999999999996</v>
      </c>
      <c r="H266" s="19">
        <v>39083</v>
      </c>
      <c r="I266" s="17">
        <v>5.25</v>
      </c>
      <c r="J266" s="15">
        <f t="shared" si="10"/>
        <v>5.2566666666666668</v>
      </c>
      <c r="K266" s="9"/>
    </row>
    <row r="267" spans="1:11" x14ac:dyDescent="0.2">
      <c r="A267" s="7">
        <v>39114</v>
      </c>
      <c r="B267" s="8">
        <v>4.5</v>
      </c>
      <c r="C267" s="8">
        <v>4.5</v>
      </c>
      <c r="D267" s="8">
        <v>4.5</v>
      </c>
      <c r="H267" s="19">
        <v>39114</v>
      </c>
      <c r="I267" s="17">
        <v>5.26</v>
      </c>
      <c r="J267" s="15">
        <f t="shared" si="10"/>
        <v>5.2566666666666668</v>
      </c>
      <c r="K267" s="9"/>
    </row>
    <row r="268" spans="1:11" x14ac:dyDescent="0.2">
      <c r="A268" s="7">
        <v>39142</v>
      </c>
      <c r="B268" s="8">
        <v>4.4000000000000004</v>
      </c>
      <c r="C268" s="8">
        <v>4.4000000000000004</v>
      </c>
      <c r="D268" s="8">
        <v>4.4000000000000004</v>
      </c>
      <c r="H268" s="19">
        <v>39142</v>
      </c>
      <c r="I268" s="17">
        <v>5.26</v>
      </c>
      <c r="J268" s="15">
        <f t="shared" si="10"/>
        <v>5.253333333333333</v>
      </c>
      <c r="K268" s="9"/>
    </row>
    <row r="269" spans="1:11" x14ac:dyDescent="0.2">
      <c r="A269" s="7">
        <v>39173</v>
      </c>
      <c r="B269" s="8">
        <v>4.5</v>
      </c>
      <c r="C269" s="8">
        <v>4.5</v>
      </c>
      <c r="D269" s="8">
        <v>4.5</v>
      </c>
      <c r="H269" s="19">
        <v>39173</v>
      </c>
      <c r="I269" s="17">
        <v>5.25</v>
      </c>
      <c r="J269" s="15">
        <f t="shared" si="10"/>
        <v>5.25</v>
      </c>
      <c r="K269" s="9"/>
    </row>
    <row r="270" spans="1:11" x14ac:dyDescent="0.2">
      <c r="A270" s="7">
        <v>39203</v>
      </c>
      <c r="B270" s="8">
        <v>4.4000000000000004</v>
      </c>
      <c r="C270" s="8">
        <v>4.4000000000000004</v>
      </c>
      <c r="D270" s="8">
        <v>4.4000000000000004</v>
      </c>
      <c r="H270" s="19">
        <v>39203</v>
      </c>
      <c r="I270" s="17">
        <v>5.25</v>
      </c>
      <c r="J270" s="15">
        <f t="shared" si="10"/>
        <v>5.253333333333333</v>
      </c>
      <c r="K270" s="9"/>
    </row>
    <row r="271" spans="1:11" x14ac:dyDescent="0.2">
      <c r="A271" s="7">
        <v>39234</v>
      </c>
      <c r="B271" s="8">
        <v>4.5999999999999996</v>
      </c>
      <c r="C271" s="8">
        <v>4.5999999999999996</v>
      </c>
      <c r="D271" s="8">
        <v>4.5999999999999996</v>
      </c>
      <c r="H271" s="19">
        <v>39234</v>
      </c>
      <c r="I271" s="17">
        <v>5.25</v>
      </c>
      <c r="J271" s="15">
        <f t="shared" si="10"/>
        <v>5.1766666666666667</v>
      </c>
      <c r="K271" s="9"/>
    </row>
    <row r="272" spans="1:11" x14ac:dyDescent="0.2">
      <c r="A272" s="7">
        <v>39264</v>
      </c>
      <c r="B272" s="8">
        <v>4.7</v>
      </c>
      <c r="C272" s="8">
        <v>4.7</v>
      </c>
      <c r="D272" s="8">
        <v>4.7</v>
      </c>
      <c r="H272" s="19">
        <v>39264</v>
      </c>
      <c r="I272" s="17">
        <v>5.26</v>
      </c>
      <c r="J272" s="15">
        <f t="shared" si="10"/>
        <v>5.0733333333333333</v>
      </c>
      <c r="K272" s="9"/>
    </row>
    <row r="273" spans="1:11" x14ac:dyDescent="0.2">
      <c r="A273" s="7">
        <v>39295</v>
      </c>
      <c r="B273" s="8">
        <v>4.5999999999999996</v>
      </c>
      <c r="C273" s="8">
        <v>4.5999999999999996</v>
      </c>
      <c r="D273" s="8">
        <v>4.5999999999999996</v>
      </c>
      <c r="H273" s="19">
        <v>39295</v>
      </c>
      <c r="I273" s="17">
        <v>5.0199999999999996</v>
      </c>
      <c r="J273" s="15">
        <f t="shared" si="10"/>
        <v>4.9066666666666672</v>
      </c>
      <c r="K273" s="9"/>
    </row>
    <row r="274" spans="1:11" x14ac:dyDescent="0.2">
      <c r="A274" s="7">
        <v>39326</v>
      </c>
      <c r="B274" s="8">
        <v>4.7</v>
      </c>
      <c r="C274" s="8">
        <v>4.7</v>
      </c>
      <c r="D274" s="8">
        <v>4.7</v>
      </c>
      <c r="H274" s="19">
        <v>39326</v>
      </c>
      <c r="I274" s="17">
        <v>4.9400000000000004</v>
      </c>
      <c r="J274" s="15">
        <f t="shared" si="10"/>
        <v>4.7299999999999995</v>
      </c>
      <c r="K274" s="9"/>
    </row>
    <row r="275" spans="1:11" x14ac:dyDescent="0.2">
      <c r="A275" s="7">
        <v>39356</v>
      </c>
      <c r="B275" s="8">
        <v>4.7</v>
      </c>
      <c r="C275" s="8">
        <v>4.7</v>
      </c>
      <c r="D275" s="8">
        <v>4.7</v>
      </c>
      <c r="H275" s="19">
        <v>39356</v>
      </c>
      <c r="I275" s="17">
        <v>4.76</v>
      </c>
      <c r="J275" s="15">
        <f t="shared" si="10"/>
        <v>4.496666666666667</v>
      </c>
      <c r="K275" s="9"/>
    </row>
    <row r="276" spans="1:11" x14ac:dyDescent="0.2">
      <c r="A276" s="7">
        <v>39387</v>
      </c>
      <c r="B276" s="8">
        <v>4.7</v>
      </c>
      <c r="C276" s="8">
        <v>4.7</v>
      </c>
      <c r="D276" s="8">
        <v>4.7</v>
      </c>
      <c r="H276" s="19">
        <v>39387</v>
      </c>
      <c r="I276" s="17">
        <v>4.49</v>
      </c>
      <c r="J276" s="15">
        <f t="shared" si="10"/>
        <v>4.2233333333333336</v>
      </c>
      <c r="K276" s="9"/>
    </row>
    <row r="277" spans="1:11" x14ac:dyDescent="0.2">
      <c r="A277" s="7">
        <v>39417</v>
      </c>
      <c r="B277" s="8">
        <v>5</v>
      </c>
      <c r="C277" s="8">
        <v>5</v>
      </c>
      <c r="D277" s="8">
        <v>5</v>
      </c>
      <c r="H277" s="19">
        <v>39417</v>
      </c>
      <c r="I277" s="17">
        <v>4.24</v>
      </c>
      <c r="J277" s="15">
        <f t="shared" si="10"/>
        <v>3.72</v>
      </c>
      <c r="K277" s="9"/>
    </row>
    <row r="278" spans="1:11" x14ac:dyDescent="0.2">
      <c r="A278" s="7">
        <v>39448</v>
      </c>
      <c r="B278" s="8">
        <v>5</v>
      </c>
      <c r="C278" s="8">
        <v>5</v>
      </c>
      <c r="D278" s="8">
        <v>5</v>
      </c>
      <c r="H278" s="19">
        <v>39448</v>
      </c>
      <c r="I278" s="17">
        <v>3.94</v>
      </c>
      <c r="J278" s="15">
        <f t="shared" si="10"/>
        <v>3.1766666666666663</v>
      </c>
      <c r="K278" s="9"/>
    </row>
    <row r="279" spans="1:11" x14ac:dyDescent="0.2">
      <c r="A279" s="7">
        <v>39479</v>
      </c>
      <c r="B279" s="8">
        <v>4.8</v>
      </c>
      <c r="C279" s="8">
        <v>4.8</v>
      </c>
      <c r="D279" s="8">
        <v>4.9000000000000004</v>
      </c>
      <c r="H279" s="19">
        <v>39479</v>
      </c>
      <c r="I279" s="17">
        <v>2.98</v>
      </c>
      <c r="J279" s="15">
        <f t="shared" si="10"/>
        <v>2.6233333333333331</v>
      </c>
      <c r="K279" s="9"/>
    </row>
    <row r="280" spans="1:11" x14ac:dyDescent="0.2">
      <c r="A280" s="7">
        <v>39508</v>
      </c>
      <c r="B280" s="8">
        <v>5.0999999999999996</v>
      </c>
      <c r="C280" s="8">
        <v>5.0999999999999996</v>
      </c>
      <c r="D280" s="8">
        <v>5.0999999999999996</v>
      </c>
      <c r="H280" s="19">
        <v>39508</v>
      </c>
      <c r="I280" s="17">
        <v>2.61</v>
      </c>
      <c r="J280" s="15">
        <f t="shared" si="10"/>
        <v>2.2899999999999996</v>
      </c>
      <c r="K280" s="9"/>
    </row>
    <row r="281" spans="1:11" x14ac:dyDescent="0.2">
      <c r="A281" s="7">
        <v>39539</v>
      </c>
      <c r="B281" s="8">
        <v>4.9000000000000004</v>
      </c>
      <c r="C281" s="8">
        <v>4.9000000000000004</v>
      </c>
      <c r="D281" s="8">
        <v>5</v>
      </c>
      <c r="H281" s="19">
        <v>39539</v>
      </c>
      <c r="I281" s="17">
        <v>2.2799999999999998</v>
      </c>
      <c r="J281" s="15">
        <f t="shared" si="10"/>
        <v>2.0866666666666664</v>
      </c>
      <c r="K281" s="9"/>
    </row>
    <row r="282" spans="1:11" x14ac:dyDescent="0.2">
      <c r="A282" s="7">
        <v>39569</v>
      </c>
      <c r="B282" s="8">
        <v>5.4</v>
      </c>
      <c r="C282" s="8">
        <v>5.4</v>
      </c>
      <c r="D282" s="8">
        <v>5.4</v>
      </c>
      <c r="H282" s="19">
        <v>39569</v>
      </c>
      <c r="I282" s="17">
        <v>1.98</v>
      </c>
      <c r="J282" s="15">
        <f t="shared" si="10"/>
        <v>1.9966666666666668</v>
      </c>
      <c r="K282" s="9"/>
    </row>
    <row r="283" spans="1:11" x14ac:dyDescent="0.2">
      <c r="A283" s="7">
        <v>39600</v>
      </c>
      <c r="B283" s="8">
        <v>5.6</v>
      </c>
      <c r="C283" s="8">
        <v>5.6</v>
      </c>
      <c r="D283" s="8">
        <v>5.6</v>
      </c>
      <c r="H283" s="19">
        <v>39600</v>
      </c>
      <c r="I283" s="17">
        <v>2</v>
      </c>
      <c r="J283" s="15">
        <f t="shared" si="10"/>
        <v>2.0033333333333334</v>
      </c>
      <c r="K283" s="9"/>
    </row>
    <row r="284" spans="1:11" x14ac:dyDescent="0.2">
      <c r="A284" s="7">
        <v>39630</v>
      </c>
      <c r="B284" s="8">
        <v>5.8</v>
      </c>
      <c r="C284" s="8">
        <v>5.8</v>
      </c>
      <c r="D284" s="8">
        <v>5.8</v>
      </c>
      <c r="H284" s="19">
        <v>39630</v>
      </c>
      <c r="I284" s="17">
        <v>2.0099999999999998</v>
      </c>
      <c r="J284" s="15">
        <f t="shared" si="10"/>
        <v>1.9400000000000002</v>
      </c>
      <c r="K284" s="9"/>
    </row>
    <row r="285" spans="1:11" x14ac:dyDescent="0.2">
      <c r="A285" s="7">
        <v>39661</v>
      </c>
      <c r="B285" s="8">
        <v>6.1</v>
      </c>
      <c r="C285" s="8">
        <v>6.1</v>
      </c>
      <c r="D285" s="8">
        <v>6.1</v>
      </c>
      <c r="H285" s="19">
        <v>39661</v>
      </c>
      <c r="I285" s="17">
        <v>2</v>
      </c>
      <c r="J285" s="15">
        <f t="shared" si="10"/>
        <v>1.5933333333333335</v>
      </c>
      <c r="K285" s="9"/>
    </row>
    <row r="286" spans="1:11" x14ac:dyDescent="0.2">
      <c r="A286" s="7">
        <v>39692</v>
      </c>
      <c r="B286" s="8">
        <v>6.2</v>
      </c>
      <c r="C286" s="8">
        <v>6.2</v>
      </c>
      <c r="D286" s="8">
        <v>6.1</v>
      </c>
      <c r="H286" s="19">
        <v>39692</v>
      </c>
      <c r="I286" s="17">
        <v>1.81</v>
      </c>
      <c r="J286" s="15">
        <f t="shared" si="10"/>
        <v>1.0566666666666669</v>
      </c>
      <c r="K286" s="9"/>
    </row>
    <row r="287" spans="1:11" x14ac:dyDescent="0.2">
      <c r="A287" s="7">
        <v>39722</v>
      </c>
      <c r="B287" s="8">
        <v>6.6</v>
      </c>
      <c r="C287" s="8">
        <v>6.6</v>
      </c>
      <c r="D287" s="8">
        <v>6.5</v>
      </c>
      <c r="H287" s="19">
        <v>39722</v>
      </c>
      <c r="I287" s="17">
        <v>0.97</v>
      </c>
      <c r="J287" s="15">
        <f t="shared" si="10"/>
        <v>0.5066666666666666</v>
      </c>
      <c r="K287" s="9"/>
    </row>
    <row r="288" spans="1:11" x14ac:dyDescent="0.2">
      <c r="A288" s="7">
        <v>39753</v>
      </c>
      <c r="B288" s="8">
        <v>6.8</v>
      </c>
      <c r="C288" s="8">
        <v>6.8</v>
      </c>
      <c r="D288" s="8">
        <v>6.8</v>
      </c>
      <c r="H288" s="19">
        <v>39753</v>
      </c>
      <c r="I288" s="17">
        <v>0.39</v>
      </c>
      <c r="J288" s="15">
        <f t="shared" si="10"/>
        <v>0.23333333333333336</v>
      </c>
      <c r="K288" s="9"/>
    </row>
    <row r="289" spans="1:11" x14ac:dyDescent="0.2">
      <c r="A289" s="7">
        <v>39783</v>
      </c>
      <c r="B289" s="8">
        <v>7.3</v>
      </c>
      <c r="C289" s="8">
        <v>7.3</v>
      </c>
      <c r="D289" s="8">
        <v>7.3</v>
      </c>
      <c r="H289" s="19">
        <v>39783</v>
      </c>
      <c r="I289" s="17">
        <v>0.16</v>
      </c>
      <c r="J289" s="15">
        <f t="shared" si="10"/>
        <v>0.17666666666666667</v>
      </c>
      <c r="K289" s="9"/>
    </row>
    <row r="290" spans="1:11" x14ac:dyDescent="0.2">
      <c r="A290" s="7">
        <v>39814</v>
      </c>
      <c r="B290" s="8">
        <v>7.8</v>
      </c>
      <c r="C290" s="8">
        <v>7.8</v>
      </c>
      <c r="D290" s="8">
        <v>7.8</v>
      </c>
      <c r="H290" s="19">
        <v>39814</v>
      </c>
      <c r="I290" s="17">
        <v>0.15</v>
      </c>
      <c r="J290" s="15">
        <f t="shared" si="10"/>
        <v>0.18333333333333335</v>
      </c>
      <c r="K290" s="9"/>
    </row>
    <row r="291" spans="1:11" x14ac:dyDescent="0.2">
      <c r="A291" s="7">
        <v>39845</v>
      </c>
      <c r="B291" s="8">
        <v>8.1999999999999993</v>
      </c>
      <c r="C291" s="8">
        <v>8.1999999999999993</v>
      </c>
      <c r="D291" s="8">
        <v>8.3000000000000007</v>
      </c>
      <c r="H291" s="19">
        <v>39845</v>
      </c>
      <c r="I291" s="17">
        <v>0.22</v>
      </c>
      <c r="J291" s="15">
        <f t="shared" si="10"/>
        <v>0.18333333333333335</v>
      </c>
      <c r="K291" s="9"/>
    </row>
    <row r="292" spans="1:11" x14ac:dyDescent="0.2">
      <c r="A292" s="7">
        <v>39873</v>
      </c>
      <c r="B292" s="8">
        <v>8.6</v>
      </c>
      <c r="C292" s="8">
        <v>8.6</v>
      </c>
      <c r="D292" s="8">
        <v>8.6999999999999993</v>
      </c>
      <c r="H292" s="19">
        <v>39873</v>
      </c>
      <c r="I292" s="17">
        <v>0.18</v>
      </c>
      <c r="J292" s="15">
        <f t="shared" si="10"/>
        <v>0.17</v>
      </c>
      <c r="K292" s="9"/>
    </row>
    <row r="293" spans="1:11" x14ac:dyDescent="0.2">
      <c r="A293" s="7">
        <v>39904</v>
      </c>
      <c r="B293" s="8">
        <v>8.9</v>
      </c>
      <c r="C293" s="8">
        <v>8.9</v>
      </c>
      <c r="D293" s="8">
        <v>8.9</v>
      </c>
      <c r="H293" s="19">
        <v>39904</v>
      </c>
      <c r="I293" s="17">
        <v>0.15</v>
      </c>
      <c r="J293" s="15">
        <f t="shared" si="10"/>
        <v>0.17999999999999997</v>
      </c>
      <c r="K293" s="9"/>
    </row>
    <row r="294" spans="1:11" x14ac:dyDescent="0.2">
      <c r="A294" s="7">
        <v>39934</v>
      </c>
      <c r="B294" s="8">
        <v>9.4</v>
      </c>
      <c r="C294" s="8">
        <v>9.4</v>
      </c>
      <c r="D294" s="8">
        <v>9.4</v>
      </c>
      <c r="H294" s="19">
        <v>39934</v>
      </c>
      <c r="I294" s="17">
        <v>0.18</v>
      </c>
      <c r="J294" s="15">
        <f t="shared" si="10"/>
        <v>0.18333333333333335</v>
      </c>
      <c r="K294" s="9"/>
    </row>
    <row r="295" spans="1:11" x14ac:dyDescent="0.2">
      <c r="A295" s="7">
        <v>39965</v>
      </c>
      <c r="B295" s="8">
        <v>9.5</v>
      </c>
      <c r="C295" s="8">
        <v>9.5</v>
      </c>
      <c r="D295" s="8">
        <v>9.5</v>
      </c>
      <c r="H295" s="19">
        <v>39965</v>
      </c>
      <c r="I295" s="17">
        <v>0.21</v>
      </c>
      <c r="J295" s="15">
        <f t="shared" si="10"/>
        <v>0.17666666666666667</v>
      </c>
      <c r="K295" s="9"/>
    </row>
    <row r="296" spans="1:11" x14ac:dyDescent="0.2">
      <c r="A296" s="7">
        <v>39995</v>
      </c>
      <c r="B296" s="8">
        <v>9.5</v>
      </c>
      <c r="C296" s="8">
        <v>9.5</v>
      </c>
      <c r="D296" s="8">
        <v>9.5</v>
      </c>
      <c r="H296" s="19">
        <v>39995</v>
      </c>
      <c r="I296" s="17">
        <v>0.16</v>
      </c>
      <c r="J296" s="15">
        <f t="shared" si="10"/>
        <v>0.15666666666666665</v>
      </c>
      <c r="K296" s="9"/>
    </row>
    <row r="297" spans="1:11" x14ac:dyDescent="0.2">
      <c r="A297" s="7">
        <v>40026</v>
      </c>
      <c r="B297" s="8">
        <v>9.6999999999999993</v>
      </c>
      <c r="C297" s="8">
        <v>9.6999999999999993</v>
      </c>
      <c r="D297" s="8">
        <v>9.6</v>
      </c>
      <c r="H297" s="19">
        <v>40026</v>
      </c>
      <c r="I297" s="17">
        <v>0.16</v>
      </c>
      <c r="J297" s="15">
        <f t="shared" si="10"/>
        <v>0.14333333333333334</v>
      </c>
      <c r="K297" s="9"/>
    </row>
    <row r="298" spans="1:11" x14ac:dyDescent="0.2">
      <c r="A298" s="7">
        <v>40057</v>
      </c>
      <c r="B298" s="8">
        <v>9.8000000000000007</v>
      </c>
      <c r="C298" s="8">
        <v>9.8000000000000007</v>
      </c>
      <c r="D298" s="8">
        <v>9.8000000000000007</v>
      </c>
      <c r="H298" s="19">
        <v>40057</v>
      </c>
      <c r="I298" s="17">
        <v>0.15</v>
      </c>
      <c r="J298" s="15">
        <f t="shared" si="10"/>
        <v>0.13</v>
      </c>
      <c r="K298" s="9"/>
    </row>
    <row r="299" spans="1:11" x14ac:dyDescent="0.2">
      <c r="A299" s="7">
        <v>40087</v>
      </c>
      <c r="B299" s="8">
        <v>10.1</v>
      </c>
      <c r="C299" s="8">
        <v>10.1</v>
      </c>
      <c r="D299" s="8">
        <v>10</v>
      </c>
      <c r="H299" s="19">
        <v>40087</v>
      </c>
      <c r="I299" s="17">
        <v>0.12</v>
      </c>
      <c r="J299" s="15">
        <f t="shared" si="10"/>
        <v>0.12</v>
      </c>
      <c r="K299" s="9"/>
    </row>
    <row r="300" spans="1:11" x14ac:dyDescent="0.2">
      <c r="A300" s="7">
        <v>40118</v>
      </c>
      <c r="B300" s="8">
        <v>9.9</v>
      </c>
      <c r="C300" s="8">
        <v>9.9</v>
      </c>
      <c r="D300" s="8">
        <v>9.9</v>
      </c>
      <c r="H300" s="19">
        <v>40118</v>
      </c>
      <c r="I300" s="17">
        <v>0.12</v>
      </c>
      <c r="J300" s="15">
        <f t="shared" si="10"/>
        <v>0.11666666666666665</v>
      </c>
      <c r="K300" s="9"/>
    </row>
    <row r="301" spans="1:11" x14ac:dyDescent="0.2">
      <c r="A301" s="7">
        <v>40148</v>
      </c>
      <c r="B301" s="8">
        <v>9.9</v>
      </c>
      <c r="C301" s="8">
        <v>9.9</v>
      </c>
      <c r="D301" s="8">
        <v>9.9</v>
      </c>
      <c r="H301" s="19">
        <v>40148</v>
      </c>
      <c r="I301" s="17">
        <v>0.12</v>
      </c>
      <c r="J301" s="15">
        <f t="shared" si="10"/>
        <v>0.12</v>
      </c>
      <c r="K301" s="9"/>
    </row>
    <row r="302" spans="1:11" x14ac:dyDescent="0.2">
      <c r="A302" s="7">
        <v>40179</v>
      </c>
      <c r="B302" s="8">
        <v>9.6999999999999993</v>
      </c>
      <c r="C302" s="8">
        <v>9.6999999999999993</v>
      </c>
      <c r="D302" s="8">
        <v>9.6999999999999993</v>
      </c>
      <c r="H302" s="19">
        <v>40179</v>
      </c>
      <c r="I302" s="17">
        <v>0.11</v>
      </c>
      <c r="J302" s="15">
        <f t="shared" si="10"/>
        <v>0.13333333333333333</v>
      </c>
      <c r="K302" s="9"/>
    </row>
    <row r="303" spans="1:11" x14ac:dyDescent="0.2">
      <c r="A303" s="7">
        <v>40210</v>
      </c>
      <c r="B303" s="8">
        <v>9.6999999999999993</v>
      </c>
      <c r="C303" s="8">
        <v>9.6999999999999993</v>
      </c>
      <c r="D303" s="8">
        <v>9.8000000000000007</v>
      </c>
      <c r="H303" s="19">
        <v>40210</v>
      </c>
      <c r="I303" s="17">
        <v>0.13</v>
      </c>
      <c r="J303" s="15">
        <f t="shared" si="10"/>
        <v>0.16333333333333336</v>
      </c>
      <c r="K303" s="9"/>
    </row>
    <row r="304" spans="1:11" x14ac:dyDescent="0.2">
      <c r="A304" s="7">
        <v>40238</v>
      </c>
      <c r="B304" s="8">
        <v>9.6999999999999993</v>
      </c>
      <c r="C304" s="8">
        <v>9.6999999999999993</v>
      </c>
      <c r="D304" s="8">
        <v>9.8000000000000007</v>
      </c>
      <c r="H304" s="19">
        <v>40238</v>
      </c>
      <c r="I304" s="17">
        <v>0.16</v>
      </c>
      <c r="J304" s="15">
        <f t="shared" si="10"/>
        <v>0.18666666666666668</v>
      </c>
      <c r="K304" s="9"/>
    </row>
    <row r="305" spans="1:11" x14ac:dyDescent="0.2">
      <c r="A305" s="7">
        <v>40269</v>
      </c>
      <c r="B305" s="8">
        <v>9.8000000000000007</v>
      </c>
      <c r="C305" s="8">
        <v>9.8000000000000007</v>
      </c>
      <c r="D305" s="8">
        <v>9.9</v>
      </c>
      <c r="H305" s="19">
        <v>40269</v>
      </c>
      <c r="I305" s="17">
        <v>0.2</v>
      </c>
      <c r="J305" s="15">
        <f t="shared" si="10"/>
        <v>0.19333333333333336</v>
      </c>
      <c r="K305" s="9"/>
    </row>
    <row r="306" spans="1:11" x14ac:dyDescent="0.2">
      <c r="A306" s="7">
        <v>40299</v>
      </c>
      <c r="B306" s="8">
        <v>9.6</v>
      </c>
      <c r="C306" s="8">
        <v>9.6</v>
      </c>
      <c r="D306" s="8">
        <v>9.6</v>
      </c>
      <c r="H306" s="19">
        <v>40299</v>
      </c>
      <c r="I306" s="17">
        <v>0.2</v>
      </c>
      <c r="J306" s="15">
        <f t="shared" si="10"/>
        <v>0.18666666666666668</v>
      </c>
      <c r="K306" s="9"/>
    </row>
    <row r="307" spans="1:11" x14ac:dyDescent="0.2">
      <c r="A307" s="7">
        <v>40330</v>
      </c>
      <c r="B307" s="8">
        <v>9.5</v>
      </c>
      <c r="C307" s="8">
        <v>9.5</v>
      </c>
      <c r="D307" s="8">
        <v>9.4</v>
      </c>
      <c r="H307" s="19">
        <v>40330</v>
      </c>
      <c r="I307" s="17">
        <v>0.18</v>
      </c>
      <c r="J307" s="15">
        <f t="shared" si="10"/>
        <v>0.18333333333333335</v>
      </c>
      <c r="K307" s="9"/>
    </row>
    <row r="308" spans="1:11" x14ac:dyDescent="0.2">
      <c r="A308" s="7">
        <v>40360</v>
      </c>
      <c r="B308" s="8">
        <v>9.5</v>
      </c>
      <c r="C308" s="8">
        <v>9.5</v>
      </c>
      <c r="D308" s="8">
        <v>9.5</v>
      </c>
      <c r="H308" s="19">
        <v>40360</v>
      </c>
      <c r="I308" s="17">
        <v>0.18</v>
      </c>
      <c r="J308" s="15">
        <f t="shared" si="10"/>
        <v>0.18666666666666668</v>
      </c>
      <c r="K308" s="9"/>
    </row>
    <row r="309" spans="1:11" x14ac:dyDescent="0.2">
      <c r="A309" s="7">
        <v>40391</v>
      </c>
      <c r="B309" s="8">
        <v>9.6</v>
      </c>
      <c r="C309" s="8">
        <v>9.6</v>
      </c>
      <c r="D309" s="8">
        <v>9.6</v>
      </c>
      <c r="H309" s="19">
        <v>40391</v>
      </c>
      <c r="I309" s="17">
        <v>0.19</v>
      </c>
      <c r="J309" s="15">
        <f t="shared" si="10"/>
        <v>0.19000000000000003</v>
      </c>
      <c r="K309" s="9"/>
    </row>
    <row r="310" spans="1:11" x14ac:dyDescent="0.2">
      <c r="A310" s="7">
        <v>40422</v>
      </c>
      <c r="B310" s="8">
        <v>9.6</v>
      </c>
      <c r="C310" s="8">
        <v>9.6</v>
      </c>
      <c r="D310" s="8">
        <v>9.5</v>
      </c>
      <c r="H310" s="19">
        <v>40422</v>
      </c>
      <c r="I310" s="17">
        <v>0.19</v>
      </c>
      <c r="J310" s="15">
        <f t="shared" si="10"/>
        <v>0.19000000000000003</v>
      </c>
      <c r="K310" s="9"/>
    </row>
    <row r="311" spans="1:11" x14ac:dyDescent="0.2">
      <c r="A311" s="7">
        <v>40452</v>
      </c>
      <c r="B311" s="8">
        <v>9.6999999999999993</v>
      </c>
      <c r="C311" s="8">
        <v>9.6999999999999993</v>
      </c>
      <c r="D311" s="8">
        <v>9.5</v>
      </c>
      <c r="H311" s="19">
        <v>40452</v>
      </c>
      <c r="I311" s="17">
        <v>0.19</v>
      </c>
      <c r="J311" s="15">
        <f t="shared" si="10"/>
        <v>0.18666666666666668</v>
      </c>
      <c r="K311" s="9"/>
    </row>
    <row r="312" spans="1:11" x14ac:dyDescent="0.2">
      <c r="A312" s="7">
        <v>40483</v>
      </c>
      <c r="B312" s="8">
        <v>9.8000000000000007</v>
      </c>
      <c r="C312" s="8">
        <v>9.8000000000000007</v>
      </c>
      <c r="D312" s="8">
        <v>9.8000000000000007</v>
      </c>
      <c r="H312" s="19">
        <v>40483</v>
      </c>
      <c r="I312" s="17">
        <v>0.19</v>
      </c>
      <c r="J312" s="15">
        <f t="shared" si="10"/>
        <v>0.18000000000000002</v>
      </c>
      <c r="K312" s="9"/>
    </row>
    <row r="313" spans="1:11" x14ac:dyDescent="0.2">
      <c r="A313" s="7">
        <v>40513</v>
      </c>
      <c r="B313" s="8">
        <v>9.4</v>
      </c>
      <c r="C313" s="8">
        <v>9.4</v>
      </c>
      <c r="D313" s="8">
        <v>9.4</v>
      </c>
      <c r="H313" s="19">
        <v>40513</v>
      </c>
      <c r="I313" s="17">
        <v>0.18</v>
      </c>
      <c r="J313" s="15">
        <f t="shared" si="10"/>
        <v>0.17</v>
      </c>
      <c r="K313" s="9"/>
    </row>
    <row r="314" spans="1:11" x14ac:dyDescent="0.2">
      <c r="A314" s="7">
        <v>40544</v>
      </c>
      <c r="B314" s="8">
        <v>9</v>
      </c>
      <c r="C314" s="8">
        <v>9</v>
      </c>
      <c r="D314" s="8">
        <v>9.1</v>
      </c>
      <c r="H314" s="19">
        <v>40544</v>
      </c>
      <c r="I314" s="17">
        <v>0.17</v>
      </c>
      <c r="J314" s="15">
        <f t="shared" si="10"/>
        <v>0.15666666666666668</v>
      </c>
      <c r="K314" s="9"/>
    </row>
    <row r="315" spans="1:11" x14ac:dyDescent="0.2">
      <c r="A315" s="7">
        <v>40575</v>
      </c>
      <c r="B315" s="8">
        <v>8.9</v>
      </c>
      <c r="C315" s="8">
        <v>8.9</v>
      </c>
      <c r="D315" s="8">
        <v>9</v>
      </c>
      <c r="H315" s="19">
        <v>40575</v>
      </c>
      <c r="I315" s="17">
        <v>0.16</v>
      </c>
      <c r="J315" s="15">
        <f t="shared" si="10"/>
        <v>0.13333333333333333</v>
      </c>
      <c r="K315" s="9"/>
    </row>
    <row r="316" spans="1:11" x14ac:dyDescent="0.2">
      <c r="A316" s="7">
        <v>40603</v>
      </c>
      <c r="B316" s="8">
        <v>8.8000000000000007</v>
      </c>
      <c r="C316" s="8">
        <v>8.8000000000000007</v>
      </c>
      <c r="D316" s="8">
        <v>8.9</v>
      </c>
      <c r="H316" s="19">
        <v>40603</v>
      </c>
      <c r="I316" s="17">
        <v>0.14000000000000001</v>
      </c>
      <c r="J316" s="15">
        <f t="shared" si="10"/>
        <v>0.11</v>
      </c>
      <c r="K316" s="9"/>
    </row>
    <row r="317" spans="1:11" x14ac:dyDescent="0.2">
      <c r="A317" s="7">
        <v>40634</v>
      </c>
      <c r="B317" s="8">
        <v>9</v>
      </c>
      <c r="C317" s="8">
        <v>9</v>
      </c>
      <c r="D317" s="8">
        <v>9</v>
      </c>
      <c r="H317" s="19">
        <v>40634</v>
      </c>
      <c r="I317" s="17">
        <v>0.1</v>
      </c>
      <c r="J317" s="15">
        <f t="shared" si="10"/>
        <v>9.3333333333333338E-2</v>
      </c>
      <c r="K317" s="9"/>
    </row>
    <row r="318" spans="1:11" x14ac:dyDescent="0.2">
      <c r="A318" s="7">
        <v>40664</v>
      </c>
      <c r="B318" s="8">
        <v>9.1</v>
      </c>
      <c r="C318" s="8">
        <v>9.1</v>
      </c>
      <c r="D318" s="8">
        <v>9</v>
      </c>
      <c r="H318" s="19">
        <v>40664</v>
      </c>
      <c r="I318" s="17">
        <v>0.09</v>
      </c>
      <c r="J318" s="15">
        <f t="shared" si="10"/>
        <v>8.3333333333333329E-2</v>
      </c>
      <c r="K318" s="9"/>
    </row>
    <row r="319" spans="1:11" x14ac:dyDescent="0.2">
      <c r="A319" s="7">
        <v>40695</v>
      </c>
      <c r="B319" s="6"/>
      <c r="C319" s="8">
        <v>9.1999999999999993</v>
      </c>
      <c r="D319" s="8">
        <v>9.1</v>
      </c>
      <c r="H319" s="19">
        <v>40695</v>
      </c>
      <c r="I319" s="17">
        <v>0.09</v>
      </c>
      <c r="J319" s="15">
        <f t="shared" si="10"/>
        <v>8.666666666666667E-2</v>
      </c>
      <c r="K319" s="9"/>
    </row>
    <row r="320" spans="1:11" x14ac:dyDescent="0.2">
      <c r="A320" s="7">
        <v>40725</v>
      </c>
      <c r="B320" s="6"/>
      <c r="C320" s="6"/>
      <c r="D320" s="8">
        <v>9.1</v>
      </c>
      <c r="H320" s="19">
        <v>40725</v>
      </c>
      <c r="I320" s="17">
        <v>7.0000000000000007E-2</v>
      </c>
      <c r="J320" s="15">
        <f t="shared" si="10"/>
        <v>8.3333333333333329E-2</v>
      </c>
      <c r="K320" s="9"/>
    </row>
    <row r="321" spans="1:11" x14ac:dyDescent="0.2">
      <c r="A321" s="7">
        <v>40756</v>
      </c>
      <c r="B321" s="6"/>
      <c r="C321" s="6"/>
      <c r="D321" s="8">
        <v>9.1</v>
      </c>
      <c r="H321" s="19">
        <v>40756</v>
      </c>
      <c r="I321" s="17">
        <v>0.1</v>
      </c>
      <c r="J321" s="15">
        <f t="shared" si="10"/>
        <v>8.3333333333333329E-2</v>
      </c>
      <c r="K321" s="9"/>
    </row>
    <row r="322" spans="1:11" x14ac:dyDescent="0.2">
      <c r="A322" s="7">
        <v>40787</v>
      </c>
      <c r="B322" s="6"/>
      <c r="C322" s="6"/>
      <c r="D322" s="8">
        <v>9</v>
      </c>
      <c r="H322" s="19">
        <v>40787</v>
      </c>
      <c r="I322" s="17">
        <v>0.08</v>
      </c>
      <c r="J322" s="15">
        <f t="shared" si="10"/>
        <v>7.6666666666666675E-2</v>
      </c>
      <c r="K322" s="9"/>
    </row>
    <row r="323" spans="1:11" x14ac:dyDescent="0.2">
      <c r="A323" s="7">
        <v>40817</v>
      </c>
      <c r="B323" s="6"/>
      <c r="C323" s="6"/>
      <c r="D323" s="8">
        <v>8.9</v>
      </c>
      <c r="H323" s="19">
        <v>40817</v>
      </c>
      <c r="I323" s="17">
        <v>7.0000000000000007E-2</v>
      </c>
      <c r="J323" s="15">
        <f t="shared" ref="J323:J377" si="11">AVERAGE(I323:I325)</f>
        <v>7.3333333333333348E-2</v>
      </c>
      <c r="K323" s="9"/>
    </row>
    <row r="324" spans="1:11" x14ac:dyDescent="0.2">
      <c r="A324" s="7">
        <v>40848</v>
      </c>
      <c r="B324" s="6"/>
      <c r="C324" s="6"/>
      <c r="D324" s="8">
        <v>8.6999999999999993</v>
      </c>
      <c r="H324" s="19">
        <v>40848</v>
      </c>
      <c r="I324" s="17">
        <v>0.08</v>
      </c>
      <c r="J324" s="15">
        <f t="shared" si="11"/>
        <v>7.6666666666666675E-2</v>
      </c>
      <c r="K324" s="9"/>
    </row>
    <row r="325" spans="1:11" x14ac:dyDescent="0.2">
      <c r="A325" s="7">
        <v>40878</v>
      </c>
      <c r="B325" s="6"/>
      <c r="C325" s="6"/>
      <c r="D325" s="8">
        <v>8.5</v>
      </c>
      <c r="H325" s="19">
        <v>40878</v>
      </c>
      <c r="I325" s="17">
        <v>7.0000000000000007E-2</v>
      </c>
      <c r="J325" s="15">
        <f t="shared" si="11"/>
        <v>8.3333333333333329E-2</v>
      </c>
      <c r="K325" s="9"/>
    </row>
    <row r="326" spans="1:11" x14ac:dyDescent="0.2">
      <c r="A326" s="7">
        <v>40909</v>
      </c>
      <c r="B326" s="6"/>
      <c r="C326" s="6"/>
      <c r="D326" s="8">
        <v>8.3000000000000007</v>
      </c>
      <c r="H326" s="19">
        <v>40909</v>
      </c>
      <c r="I326" s="17">
        <v>0.08</v>
      </c>
      <c r="J326" s="15">
        <f t="shared" si="11"/>
        <v>0.10333333333333333</v>
      </c>
      <c r="K326" s="9"/>
    </row>
    <row r="327" spans="1:11" x14ac:dyDescent="0.2">
      <c r="A327" s="7">
        <v>40940</v>
      </c>
      <c r="B327" s="6"/>
      <c r="C327" s="6"/>
      <c r="D327" s="8">
        <v>8.3000000000000007</v>
      </c>
      <c r="H327" s="19">
        <v>40940</v>
      </c>
      <c r="I327" s="17">
        <v>0.1</v>
      </c>
      <c r="J327" s="15">
        <f t="shared" si="11"/>
        <v>0.12333333333333334</v>
      </c>
      <c r="K327" s="9"/>
    </row>
    <row r="328" spans="1:11" x14ac:dyDescent="0.2">
      <c r="A328" s="7">
        <v>40969</v>
      </c>
      <c r="B328" s="6"/>
      <c r="C328" s="6"/>
      <c r="D328" s="8">
        <v>8.1999999999999993</v>
      </c>
      <c r="H328" s="19">
        <v>40969</v>
      </c>
      <c r="I328" s="17">
        <v>0.13</v>
      </c>
      <c r="J328" s="15">
        <f t="shared" si="11"/>
        <v>0.14333333333333334</v>
      </c>
      <c r="K328" s="9"/>
    </row>
    <row r="329" spans="1:11" x14ac:dyDescent="0.2">
      <c r="A329" s="7">
        <v>41000</v>
      </c>
      <c r="B329" s="6"/>
      <c r="C329" s="6"/>
      <c r="D329" s="8">
        <v>8.1</v>
      </c>
      <c r="H329" s="19">
        <v>41000</v>
      </c>
      <c r="I329" s="17">
        <v>0.14000000000000001</v>
      </c>
      <c r="J329" s="15">
        <f t="shared" si="11"/>
        <v>0.15333333333333335</v>
      </c>
      <c r="K329" s="9"/>
    </row>
    <row r="330" spans="1:11" x14ac:dyDescent="0.2">
      <c r="A330" s="7">
        <v>41030</v>
      </c>
      <c r="B330" s="6"/>
      <c r="C330" s="6"/>
      <c r="D330" s="8">
        <v>8.1999999999999993</v>
      </c>
      <c r="H330" s="19">
        <v>41030</v>
      </c>
      <c r="I330" s="17">
        <v>0.16</v>
      </c>
      <c r="J330" s="15">
        <f t="shared" si="11"/>
        <v>0.16</v>
      </c>
      <c r="K330" s="9"/>
    </row>
    <row r="331" spans="1:11" x14ac:dyDescent="0.2">
      <c r="A331" s="7">
        <v>41061</v>
      </c>
      <c r="B331" s="6"/>
      <c r="C331" s="6"/>
      <c r="D331" s="8">
        <v>8.1999999999999993</v>
      </c>
      <c r="H331" s="19">
        <v>41061</v>
      </c>
      <c r="I331" s="17">
        <v>0.16</v>
      </c>
      <c r="J331" s="15">
        <f t="shared" si="11"/>
        <v>0.15</v>
      </c>
      <c r="K331" s="9"/>
    </row>
    <row r="332" spans="1:11" x14ac:dyDescent="0.2">
      <c r="A332" s="7">
        <v>41091</v>
      </c>
      <c r="B332" s="6"/>
      <c r="C332" s="6"/>
      <c r="D332" s="8">
        <v>8.3000000000000007</v>
      </c>
      <c r="H332" s="19">
        <v>41091</v>
      </c>
      <c r="I332" s="17">
        <v>0.16</v>
      </c>
      <c r="J332" s="15">
        <f t="shared" si="11"/>
        <v>0.14333333333333334</v>
      </c>
      <c r="K332" s="9"/>
    </row>
    <row r="333" spans="1:11" x14ac:dyDescent="0.2">
      <c r="A333" s="7">
        <v>41122</v>
      </c>
      <c r="B333" s="6"/>
      <c r="C333" s="6"/>
      <c r="D333" s="8">
        <v>8.1</v>
      </c>
      <c r="H333" s="19">
        <v>41122</v>
      </c>
      <c r="I333" s="17">
        <v>0.13</v>
      </c>
      <c r="J333" s="15">
        <f t="shared" si="11"/>
        <v>0.14333333333333334</v>
      </c>
      <c r="K333" s="9"/>
    </row>
    <row r="334" spans="1:11" x14ac:dyDescent="0.2">
      <c r="A334" s="7">
        <v>41153</v>
      </c>
      <c r="B334" s="6"/>
      <c r="C334" s="6"/>
      <c r="D334" s="8">
        <v>7.8</v>
      </c>
      <c r="H334" s="19">
        <v>41153</v>
      </c>
      <c r="I334" s="17">
        <v>0.14000000000000001</v>
      </c>
      <c r="J334" s="15">
        <f t="shared" si="11"/>
        <v>0.15333333333333335</v>
      </c>
      <c r="K334" s="9"/>
    </row>
    <row r="335" spans="1:11" x14ac:dyDescent="0.2">
      <c r="A335" s="7">
        <v>41183</v>
      </c>
      <c r="B335" s="6"/>
      <c r="C335" s="6"/>
      <c r="D335" s="8">
        <v>7.9</v>
      </c>
      <c r="H335" s="19">
        <v>41183</v>
      </c>
      <c r="I335" s="17">
        <v>0.16</v>
      </c>
      <c r="J335" s="15">
        <f t="shared" si="11"/>
        <v>0.16</v>
      </c>
      <c r="K335" s="9"/>
    </row>
    <row r="336" spans="1:11" x14ac:dyDescent="0.2">
      <c r="A336" s="7">
        <v>41214</v>
      </c>
      <c r="B336" s="6"/>
      <c r="C336" s="6"/>
      <c r="D336" s="8">
        <v>7.7</v>
      </c>
      <c r="H336" s="19">
        <v>41214</v>
      </c>
      <c r="I336" s="17">
        <v>0.16</v>
      </c>
      <c r="J336" s="15">
        <f t="shared" si="11"/>
        <v>0.15333333333333335</v>
      </c>
      <c r="K336" s="9"/>
    </row>
    <row r="337" spans="8:10" x14ac:dyDescent="0.2">
      <c r="H337" s="19">
        <v>41244</v>
      </c>
      <c r="I337" s="17">
        <v>0.16</v>
      </c>
      <c r="J337" s="15">
        <f t="shared" si="11"/>
        <v>0.15000000000000002</v>
      </c>
    </row>
    <row r="338" spans="8:10" x14ac:dyDescent="0.2">
      <c r="H338" s="19">
        <v>41275</v>
      </c>
      <c r="I338" s="17">
        <v>0.14000000000000001</v>
      </c>
      <c r="J338" s="15">
        <f t="shared" si="11"/>
        <v>0.14333333333333334</v>
      </c>
    </row>
    <row r="339" spans="8:10" x14ac:dyDescent="0.2">
      <c r="H339" s="19">
        <v>41306</v>
      </c>
      <c r="I339" s="17">
        <v>0.15</v>
      </c>
      <c r="J339" s="15">
        <f t="shared" si="11"/>
        <v>0.1466666666666667</v>
      </c>
    </row>
    <row r="340" spans="8:10" x14ac:dyDescent="0.2">
      <c r="H340" s="19">
        <v>41334</v>
      </c>
      <c r="I340" s="17">
        <v>0.14000000000000001</v>
      </c>
      <c r="J340" s="15">
        <f t="shared" si="11"/>
        <v>0.13333333333333333</v>
      </c>
    </row>
    <row r="341" spans="8:10" x14ac:dyDescent="0.2">
      <c r="H341" s="19">
        <v>41365</v>
      </c>
      <c r="I341" s="17">
        <v>0.15</v>
      </c>
      <c r="J341" s="15">
        <f t="shared" si="11"/>
        <v>0.11666666666666665</v>
      </c>
    </row>
    <row r="342" spans="8:10" x14ac:dyDescent="0.2">
      <c r="H342" s="19">
        <v>41395</v>
      </c>
      <c r="I342" s="17">
        <v>0.11</v>
      </c>
      <c r="J342" s="15">
        <f t="shared" si="11"/>
        <v>9.6666666666666679E-2</v>
      </c>
    </row>
    <row r="343" spans="8:10" x14ac:dyDescent="0.2">
      <c r="H343" s="19">
        <v>41426</v>
      </c>
      <c r="I343" s="17">
        <v>0.09</v>
      </c>
      <c r="J343" s="15">
        <f t="shared" si="11"/>
        <v>8.666666666666667E-2</v>
      </c>
    </row>
    <row r="344" spans="8:10" x14ac:dyDescent="0.2">
      <c r="H344" s="19">
        <v>41456</v>
      </c>
      <c r="I344" s="17">
        <v>0.09</v>
      </c>
      <c r="J344" s="15">
        <f t="shared" si="11"/>
        <v>8.3333333333333329E-2</v>
      </c>
    </row>
    <row r="345" spans="8:10" x14ac:dyDescent="0.2">
      <c r="H345" s="19">
        <v>41487</v>
      </c>
      <c r="I345" s="17">
        <v>0.08</v>
      </c>
      <c r="J345" s="15">
        <f t="shared" si="11"/>
        <v>8.3333333333333329E-2</v>
      </c>
    </row>
    <row r="346" spans="8:10" x14ac:dyDescent="0.2">
      <c r="H346" s="19">
        <v>41518</v>
      </c>
      <c r="I346" s="17">
        <v>0.08</v>
      </c>
      <c r="J346" s="15">
        <f t="shared" si="11"/>
        <v>8.3333333333333329E-2</v>
      </c>
    </row>
    <row r="347" spans="8:10" x14ac:dyDescent="0.2">
      <c r="H347" s="19">
        <v>41548</v>
      </c>
      <c r="I347" s="17">
        <v>0.09</v>
      </c>
      <c r="J347" s="15">
        <f t="shared" si="11"/>
        <v>8.666666666666667E-2</v>
      </c>
    </row>
    <row r="348" spans="8:10" x14ac:dyDescent="0.2">
      <c r="H348" s="19">
        <v>41579</v>
      </c>
      <c r="I348" s="17">
        <v>0.08</v>
      </c>
      <c r="J348" s="15">
        <f t="shared" si="11"/>
        <v>0.08</v>
      </c>
    </row>
    <row r="349" spans="8:10" x14ac:dyDescent="0.2">
      <c r="H349" s="19">
        <v>41609</v>
      </c>
      <c r="I349" s="17">
        <v>0.09</v>
      </c>
      <c r="J349" s="15">
        <f t="shared" si="11"/>
        <v>7.6666666666666675E-2</v>
      </c>
    </row>
    <row r="350" spans="8:10" x14ac:dyDescent="0.2">
      <c r="H350" s="19">
        <v>41640</v>
      </c>
      <c r="I350" s="17">
        <v>7.0000000000000007E-2</v>
      </c>
      <c r="J350" s="15">
        <f t="shared" si="11"/>
        <v>7.3333333333333348E-2</v>
      </c>
    </row>
    <row r="351" spans="8:10" x14ac:dyDescent="0.2">
      <c r="H351" s="19">
        <v>41671</v>
      </c>
      <c r="I351" s="17">
        <v>7.0000000000000007E-2</v>
      </c>
      <c r="J351" s="15">
        <f t="shared" si="11"/>
        <v>0.08</v>
      </c>
    </row>
    <row r="352" spans="8:10" x14ac:dyDescent="0.2">
      <c r="H352" s="19">
        <v>41699</v>
      </c>
      <c r="I352" s="17">
        <v>0.08</v>
      </c>
      <c r="J352" s="15">
        <f t="shared" si="11"/>
        <v>8.666666666666667E-2</v>
      </c>
    </row>
    <row r="353" spans="8:10" x14ac:dyDescent="0.2">
      <c r="H353" s="19">
        <v>41730</v>
      </c>
      <c r="I353" s="17">
        <v>0.09</v>
      </c>
      <c r="J353" s="15">
        <f t="shared" si="11"/>
        <v>9.3333333333333338E-2</v>
      </c>
    </row>
    <row r="354" spans="8:10" x14ac:dyDescent="0.2">
      <c r="H354" s="19">
        <v>41760</v>
      </c>
      <c r="I354" s="17">
        <v>0.09</v>
      </c>
      <c r="J354" s="15">
        <f t="shared" si="11"/>
        <v>9.3333333333333338E-2</v>
      </c>
    </row>
    <row r="355" spans="8:10" x14ac:dyDescent="0.2">
      <c r="H355" s="19">
        <v>41791</v>
      </c>
      <c r="I355" s="17">
        <v>0.1</v>
      </c>
      <c r="J355" s="15">
        <f t="shared" si="11"/>
        <v>9.3333333333333338E-2</v>
      </c>
    </row>
    <row r="356" spans="8:10" x14ac:dyDescent="0.2">
      <c r="H356" s="19">
        <v>41821</v>
      </c>
      <c r="I356" s="17">
        <v>0.09</v>
      </c>
      <c r="J356" s="15">
        <f t="shared" si="11"/>
        <v>9.0000000000000011E-2</v>
      </c>
    </row>
    <row r="357" spans="8:10" x14ac:dyDescent="0.2">
      <c r="H357" s="19">
        <v>41852</v>
      </c>
      <c r="I357" s="17">
        <v>0.09</v>
      </c>
      <c r="J357" s="15">
        <f t="shared" si="11"/>
        <v>9.0000000000000011E-2</v>
      </c>
    </row>
    <row r="358" spans="8:10" x14ac:dyDescent="0.2">
      <c r="H358" s="19">
        <v>41883</v>
      </c>
      <c r="I358" s="17">
        <v>0.09</v>
      </c>
      <c r="J358" s="15">
        <f t="shared" si="11"/>
        <v>9.0000000000000011E-2</v>
      </c>
    </row>
    <row r="359" spans="8:10" x14ac:dyDescent="0.2">
      <c r="H359" s="19">
        <v>41913</v>
      </c>
      <c r="I359" s="17">
        <v>0.09</v>
      </c>
      <c r="J359" s="15">
        <f t="shared" si="11"/>
        <v>9.9999999999999992E-2</v>
      </c>
    </row>
    <row r="360" spans="8:10" x14ac:dyDescent="0.2">
      <c r="H360" s="19">
        <v>41944</v>
      </c>
      <c r="I360" s="17">
        <v>0.09</v>
      </c>
      <c r="J360" s="15">
        <f t="shared" si="11"/>
        <v>0.10666666666666667</v>
      </c>
    </row>
    <row r="361" spans="8:10" x14ac:dyDescent="0.2">
      <c r="H361" s="19">
        <v>41974</v>
      </c>
      <c r="I361" s="17">
        <v>0.12</v>
      </c>
      <c r="J361" s="15">
        <f t="shared" si="11"/>
        <v>0.11333333333333333</v>
      </c>
    </row>
    <row r="362" spans="8:10" x14ac:dyDescent="0.2">
      <c r="H362" s="19">
        <v>42005</v>
      </c>
      <c r="I362" s="17">
        <v>0.11</v>
      </c>
      <c r="J362" s="15">
        <f t="shared" si="11"/>
        <v>0.11</v>
      </c>
    </row>
    <row r="363" spans="8:10" x14ac:dyDescent="0.2">
      <c r="H363" s="19">
        <v>42036</v>
      </c>
      <c r="I363" s="17">
        <v>0.11</v>
      </c>
      <c r="J363" s="15">
        <f t="shared" si="11"/>
        <v>0.11333333333333333</v>
      </c>
    </row>
    <row r="364" spans="8:10" x14ac:dyDescent="0.2">
      <c r="H364" s="19">
        <v>42064</v>
      </c>
      <c r="I364" s="17">
        <v>0.11</v>
      </c>
      <c r="J364" s="15">
        <f t="shared" si="11"/>
        <v>0.11666666666666665</v>
      </c>
    </row>
    <row r="365" spans="8:10" x14ac:dyDescent="0.2">
      <c r="H365" s="19">
        <v>42095</v>
      </c>
      <c r="I365" s="17">
        <v>0.12</v>
      </c>
      <c r="J365" s="15">
        <f t="shared" si="11"/>
        <v>0.12333333333333334</v>
      </c>
    </row>
    <row r="366" spans="8:10" x14ac:dyDescent="0.2">
      <c r="H366" s="19">
        <v>42125</v>
      </c>
      <c r="I366" s="17">
        <v>0.12</v>
      </c>
      <c r="J366" s="15">
        <f t="shared" si="11"/>
        <v>0.12666666666666668</v>
      </c>
    </row>
    <row r="367" spans="8:10" x14ac:dyDescent="0.2">
      <c r="H367" s="19">
        <v>42156</v>
      </c>
      <c r="I367" s="17">
        <v>0.13</v>
      </c>
      <c r="J367" s="15">
        <f t="shared" si="11"/>
        <v>0.13333333333333333</v>
      </c>
    </row>
    <row r="368" spans="8:10" x14ac:dyDescent="0.2">
      <c r="H368" s="19">
        <v>42186</v>
      </c>
      <c r="I368" s="17">
        <v>0.13</v>
      </c>
      <c r="J368" s="15">
        <f t="shared" si="11"/>
        <v>0.13666666666666669</v>
      </c>
    </row>
    <row r="369" spans="8:10" x14ac:dyDescent="0.2">
      <c r="H369" s="19">
        <v>42217</v>
      </c>
      <c r="I369" s="17">
        <v>0.14000000000000001</v>
      </c>
      <c r="J369" s="15">
        <f t="shared" si="11"/>
        <v>0.13333333333333333</v>
      </c>
    </row>
    <row r="370" spans="8:10" x14ac:dyDescent="0.2">
      <c r="H370" s="19">
        <v>42248</v>
      </c>
      <c r="I370" s="17">
        <v>0.14000000000000001</v>
      </c>
      <c r="J370" s="15">
        <f t="shared" si="11"/>
        <v>0.12666666666666668</v>
      </c>
    </row>
    <row r="371" spans="8:10" x14ac:dyDescent="0.2">
      <c r="H371" s="19">
        <v>42278</v>
      </c>
      <c r="I371" s="17">
        <v>0.12</v>
      </c>
      <c r="J371" s="15">
        <f t="shared" si="11"/>
        <v>0.16</v>
      </c>
    </row>
    <row r="372" spans="8:10" x14ac:dyDescent="0.2">
      <c r="H372" s="19">
        <v>42309</v>
      </c>
      <c r="I372" s="17">
        <v>0.12</v>
      </c>
      <c r="J372" s="15">
        <f t="shared" si="11"/>
        <v>0.23333333333333331</v>
      </c>
    </row>
    <row r="373" spans="8:10" x14ac:dyDescent="0.2">
      <c r="H373" s="19">
        <v>42339</v>
      </c>
      <c r="I373" s="17">
        <v>0.24</v>
      </c>
      <c r="J373" s="15">
        <f t="shared" si="11"/>
        <v>0.32</v>
      </c>
    </row>
    <row r="374" spans="8:10" x14ac:dyDescent="0.2">
      <c r="H374" s="19">
        <v>42370</v>
      </c>
      <c r="I374" s="17">
        <v>0.34</v>
      </c>
      <c r="J374" s="15">
        <f t="shared" si="11"/>
        <v>0.36000000000000004</v>
      </c>
    </row>
    <row r="375" spans="8:10" x14ac:dyDescent="0.2">
      <c r="H375" s="19">
        <v>42401</v>
      </c>
      <c r="I375" s="17">
        <v>0.38</v>
      </c>
      <c r="J375" s="15">
        <f t="shared" si="11"/>
        <v>0.36999999999999994</v>
      </c>
    </row>
    <row r="376" spans="8:10" x14ac:dyDescent="0.2">
      <c r="H376" s="19">
        <v>42430</v>
      </c>
      <c r="I376" s="17">
        <v>0.36</v>
      </c>
      <c r="J376" s="15">
        <f t="shared" si="11"/>
        <v>0.36499999999999999</v>
      </c>
    </row>
    <row r="377" spans="8:10" x14ac:dyDescent="0.2">
      <c r="H377" s="19">
        <v>42461</v>
      </c>
      <c r="I377" s="17">
        <v>0.37</v>
      </c>
      <c r="J377" s="15">
        <f t="shared" si="11"/>
        <v>0.37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opLeftCell="A85" workbookViewId="0">
      <selection activeCell="F117" sqref="F117:F130"/>
    </sheetView>
  </sheetViews>
  <sheetFormatPr defaultRowHeight="12.75" x14ac:dyDescent="0.2"/>
  <cols>
    <col min="1" max="1" width="14.7109375" customWidth="1"/>
    <col min="2" max="2" width="26.7109375" customWidth="1"/>
    <col min="3" max="3" width="30.7109375" customWidth="1"/>
    <col min="4" max="5" width="16.7109375" customWidth="1"/>
    <col min="6" max="7" width="22.7109375" customWidth="1"/>
    <col min="8" max="9" width="22.85546875" bestFit="1" customWidth="1"/>
  </cols>
  <sheetData>
    <row r="1" spans="1:9" x14ac:dyDescent="0.2">
      <c r="A1" s="12" t="s">
        <v>1</v>
      </c>
      <c r="B1" s="12" t="s">
        <v>5</v>
      </c>
      <c r="C1" s="12" t="s">
        <v>6</v>
      </c>
      <c r="D1" s="12" t="s">
        <v>7</v>
      </c>
      <c r="E1" s="12" t="s">
        <v>8</v>
      </c>
      <c r="F1" s="12" t="s">
        <v>28</v>
      </c>
      <c r="G1" s="12" t="s">
        <v>9</v>
      </c>
      <c r="H1" s="12" t="s">
        <v>10</v>
      </c>
      <c r="I1" s="12" t="s">
        <v>29</v>
      </c>
    </row>
    <row r="2" spans="1:9" s="21" customFormat="1" x14ac:dyDescent="0.2">
      <c r="A2" s="18"/>
      <c r="B2" s="18"/>
      <c r="C2" s="18"/>
      <c r="D2" s="18"/>
      <c r="E2" s="18"/>
      <c r="F2" s="24">
        <v>6442.8</v>
      </c>
      <c r="G2" s="18"/>
      <c r="H2" s="18"/>
      <c r="I2" s="18"/>
    </row>
    <row r="3" spans="1:9" s="21" customFormat="1" x14ac:dyDescent="0.2">
      <c r="A3" s="18"/>
      <c r="B3" s="18"/>
      <c r="C3" s="18"/>
      <c r="D3" s="18"/>
      <c r="E3" s="18"/>
      <c r="F3" s="24">
        <v>6554</v>
      </c>
      <c r="G3" s="18"/>
      <c r="H3" s="18"/>
      <c r="I3" s="18"/>
    </row>
    <row r="4" spans="1:9" s="21" customFormat="1" x14ac:dyDescent="0.2">
      <c r="A4" s="18"/>
      <c r="B4" s="18"/>
      <c r="C4" s="18"/>
      <c r="D4" s="18"/>
      <c r="E4" s="18"/>
      <c r="F4" s="24">
        <v>6617.7</v>
      </c>
      <c r="G4" s="18"/>
      <c r="H4" s="18"/>
      <c r="I4" s="18"/>
    </row>
    <row r="5" spans="1:9" s="21" customFormat="1" x14ac:dyDescent="0.2">
      <c r="A5" s="18"/>
      <c r="B5" s="18"/>
      <c r="C5" s="18"/>
      <c r="D5" s="18"/>
      <c r="E5" s="18"/>
      <c r="F5" s="24">
        <v>6671.6</v>
      </c>
      <c r="G5" s="18"/>
      <c r="H5" s="18"/>
      <c r="I5" s="18"/>
    </row>
    <row r="6" spans="1:9" x14ac:dyDescent="0.2">
      <c r="A6" s="13">
        <v>31048</v>
      </c>
      <c r="B6" s="14">
        <v>4.3</v>
      </c>
      <c r="C6" s="14">
        <v>39.024389999999997</v>
      </c>
      <c r="D6" s="14">
        <v>6740.3</v>
      </c>
      <c r="E6" s="14">
        <v>6734.5</v>
      </c>
      <c r="F6" s="24">
        <v>6734.5</v>
      </c>
      <c r="G6" s="14">
        <v>3.4760800000000001</v>
      </c>
      <c r="H6" s="14">
        <v>3.4762400000000002</v>
      </c>
      <c r="I6" s="14">
        <v>3.4762400000000002</v>
      </c>
    </row>
    <row r="7" spans="1:9" x14ac:dyDescent="0.2">
      <c r="A7" s="13">
        <v>31138</v>
      </c>
      <c r="B7" s="14">
        <v>4</v>
      </c>
      <c r="C7" s="14">
        <v>-22.91667</v>
      </c>
      <c r="D7" s="14">
        <v>6797.3</v>
      </c>
      <c r="E7" s="14">
        <v>6791.5</v>
      </c>
      <c r="F7" s="24">
        <v>6791.5</v>
      </c>
      <c r="G7" s="14">
        <v>3.2456499999999999</v>
      </c>
      <c r="H7" s="14">
        <v>3.2459199999999999</v>
      </c>
      <c r="I7" s="14">
        <v>3.2459199999999999</v>
      </c>
    </row>
    <row r="8" spans="1:9" x14ac:dyDescent="0.2">
      <c r="A8" s="13">
        <v>31229</v>
      </c>
      <c r="B8" s="14">
        <v>4.0999999999999996</v>
      </c>
      <c r="C8" s="14">
        <v>10.52632</v>
      </c>
      <c r="D8" s="14">
        <v>6903.5</v>
      </c>
      <c r="E8" s="14">
        <v>6897.6</v>
      </c>
      <c r="F8" s="24">
        <v>6897.6</v>
      </c>
      <c r="G8" s="14">
        <v>3.1023800000000001</v>
      </c>
      <c r="H8" s="14">
        <v>3.1026600000000002</v>
      </c>
      <c r="I8" s="14">
        <v>3.1026600000000002</v>
      </c>
    </row>
    <row r="9" spans="1:9" x14ac:dyDescent="0.2">
      <c r="A9" s="13">
        <v>31321</v>
      </c>
      <c r="B9" s="14">
        <v>4.0999999999999996</v>
      </c>
      <c r="C9" s="14">
        <v>-3.44828</v>
      </c>
      <c r="D9" s="14">
        <v>6955.9</v>
      </c>
      <c r="E9" s="14">
        <v>6950</v>
      </c>
      <c r="F9" s="24">
        <v>6950</v>
      </c>
      <c r="G9" s="14">
        <v>3.2740200000000002</v>
      </c>
      <c r="H9" s="14">
        <v>3.2742200000000001</v>
      </c>
      <c r="I9" s="14">
        <v>3.2742200000000001</v>
      </c>
    </row>
    <row r="10" spans="1:9" x14ac:dyDescent="0.2">
      <c r="A10" s="13">
        <v>31413</v>
      </c>
      <c r="B10" s="14">
        <v>3.8</v>
      </c>
      <c r="C10" s="14">
        <v>-22.807020000000001</v>
      </c>
      <c r="D10" s="14">
        <v>7022.8</v>
      </c>
      <c r="E10" s="14">
        <v>7016.8</v>
      </c>
      <c r="F10" s="24">
        <v>7016.8</v>
      </c>
      <c r="G10" s="14">
        <v>2.9258999999999999</v>
      </c>
      <c r="H10" s="14">
        <v>2.92625</v>
      </c>
      <c r="I10" s="14">
        <v>2.92625</v>
      </c>
    </row>
    <row r="11" spans="1:9" x14ac:dyDescent="0.2">
      <c r="A11" s="13">
        <v>31503</v>
      </c>
      <c r="B11" s="14">
        <v>3.5</v>
      </c>
      <c r="C11" s="14">
        <v>-27.02703</v>
      </c>
      <c r="D11" s="14">
        <v>7051</v>
      </c>
      <c r="E11" s="14">
        <v>7045</v>
      </c>
      <c r="F11" s="24">
        <v>7045</v>
      </c>
      <c r="G11" s="14">
        <v>2.2279900000000001</v>
      </c>
      <c r="H11" s="14">
        <v>2.22865</v>
      </c>
      <c r="I11" s="14">
        <v>2.22865</v>
      </c>
    </row>
    <row r="12" spans="1:9" x14ac:dyDescent="0.2">
      <c r="A12" s="13">
        <v>31594</v>
      </c>
      <c r="B12" s="14">
        <v>3.2</v>
      </c>
      <c r="C12" s="14">
        <v>-35.714289999999998</v>
      </c>
      <c r="D12" s="14">
        <v>7119</v>
      </c>
      <c r="E12" s="14">
        <v>7112.9</v>
      </c>
      <c r="F12" s="24">
        <v>7112.9</v>
      </c>
      <c r="G12" s="14">
        <v>2.3320400000000001</v>
      </c>
      <c r="H12" s="14">
        <v>2.3309600000000001</v>
      </c>
      <c r="I12" s="14">
        <v>2.3309600000000001</v>
      </c>
    </row>
    <row r="13" spans="1:9" x14ac:dyDescent="0.2">
      <c r="A13" s="13">
        <v>31686</v>
      </c>
      <c r="B13" s="14">
        <v>3.3</v>
      </c>
      <c r="C13" s="14">
        <v>14.28571</v>
      </c>
      <c r="D13" s="14">
        <v>7153.4</v>
      </c>
      <c r="E13" s="14">
        <v>7147.3</v>
      </c>
      <c r="F13" s="24">
        <v>7147.3</v>
      </c>
      <c r="G13" s="14">
        <v>2.2691599999999998</v>
      </c>
      <c r="H13" s="14">
        <v>2.2681200000000001</v>
      </c>
      <c r="I13" s="14">
        <v>2.2681200000000001</v>
      </c>
    </row>
    <row r="14" spans="1:9" x14ac:dyDescent="0.2">
      <c r="A14" s="13">
        <v>31778</v>
      </c>
      <c r="B14" s="14">
        <v>2.8</v>
      </c>
      <c r="C14" s="14">
        <v>-43.181820000000002</v>
      </c>
      <c r="D14" s="14">
        <v>7193</v>
      </c>
      <c r="E14" s="14">
        <v>7186.9</v>
      </c>
      <c r="F14" s="24">
        <v>7186.9</v>
      </c>
      <c r="G14" s="14">
        <v>2.74769</v>
      </c>
      <c r="H14" s="14">
        <v>2.7480699999999998</v>
      </c>
      <c r="I14" s="14">
        <v>2.7480699999999998</v>
      </c>
    </row>
    <row r="15" spans="1:9" x14ac:dyDescent="0.2">
      <c r="A15" s="13">
        <v>31868</v>
      </c>
      <c r="B15" s="14">
        <v>3.1</v>
      </c>
      <c r="C15" s="14">
        <v>44.44444</v>
      </c>
      <c r="D15" s="14">
        <v>7269.5</v>
      </c>
      <c r="E15" s="14">
        <v>7263.3</v>
      </c>
      <c r="F15" s="24">
        <v>7263.3</v>
      </c>
      <c r="G15" s="14">
        <v>3.5892599999999999</v>
      </c>
      <c r="H15" s="14">
        <v>3.5876199999999998</v>
      </c>
      <c r="I15" s="14">
        <v>3.5876199999999998</v>
      </c>
    </row>
    <row r="16" spans="1:9" x14ac:dyDescent="0.2">
      <c r="A16" s="13">
        <v>31959</v>
      </c>
      <c r="B16" s="14">
        <v>3.3</v>
      </c>
      <c r="C16" s="14">
        <v>33.333329999999997</v>
      </c>
      <c r="D16" s="14">
        <v>7332.6</v>
      </c>
      <c r="E16" s="14">
        <v>7326.3</v>
      </c>
      <c r="F16" s="24">
        <v>7326.3</v>
      </c>
      <c r="G16" s="14">
        <v>3.8929800000000001</v>
      </c>
      <c r="H16" s="14">
        <v>3.89283</v>
      </c>
      <c r="I16" s="14">
        <v>3.89283</v>
      </c>
    </row>
    <row r="17" spans="1:9" x14ac:dyDescent="0.2">
      <c r="A17" s="13">
        <v>32051</v>
      </c>
      <c r="B17" s="14">
        <v>3.5</v>
      </c>
      <c r="C17" s="14">
        <v>31.25</v>
      </c>
      <c r="D17" s="14">
        <v>7458</v>
      </c>
      <c r="E17" s="14">
        <v>7451.7</v>
      </c>
      <c r="F17" s="24">
        <v>7451.7</v>
      </c>
      <c r="G17" s="14">
        <v>4.0309799999999996</v>
      </c>
      <c r="H17" s="14">
        <v>4.03078</v>
      </c>
      <c r="I17" s="14">
        <v>4.03078</v>
      </c>
    </row>
    <row r="18" spans="1:9" x14ac:dyDescent="0.2">
      <c r="A18" s="13">
        <v>32143</v>
      </c>
      <c r="B18" s="14">
        <v>3.9</v>
      </c>
      <c r="C18" s="14">
        <v>56</v>
      </c>
      <c r="D18" s="14">
        <v>7496.6</v>
      </c>
      <c r="E18" s="14">
        <v>7490.2</v>
      </c>
      <c r="F18" s="24">
        <v>7490.2</v>
      </c>
      <c r="G18" s="14">
        <v>3.6836199999999999</v>
      </c>
      <c r="H18" s="14">
        <v>3.6819199999999999</v>
      </c>
      <c r="I18" s="14">
        <v>3.6819199999999999</v>
      </c>
    </row>
    <row r="19" spans="1:9" x14ac:dyDescent="0.2">
      <c r="A19" s="13">
        <v>32234</v>
      </c>
      <c r="B19" s="14">
        <v>4.0999999999999996</v>
      </c>
      <c r="C19" s="14">
        <v>25.641030000000001</v>
      </c>
      <c r="D19" s="14">
        <v>7592.9</v>
      </c>
      <c r="E19" s="14">
        <v>7586.4</v>
      </c>
      <c r="F19" s="24">
        <v>7586.4</v>
      </c>
      <c r="G19" s="14">
        <v>3.9027599999999998</v>
      </c>
      <c r="H19" s="14">
        <v>3.9041899999999998</v>
      </c>
      <c r="I19" s="14">
        <v>3.9041899999999998</v>
      </c>
    </row>
    <row r="20" spans="1:9" x14ac:dyDescent="0.2">
      <c r="A20" s="13">
        <v>32325</v>
      </c>
      <c r="B20" s="14">
        <v>4.4000000000000004</v>
      </c>
      <c r="C20" s="14">
        <v>30.55556</v>
      </c>
      <c r="D20" s="14">
        <v>7632.1</v>
      </c>
      <c r="E20" s="14">
        <v>7625.6</v>
      </c>
      <c r="F20" s="24">
        <v>7625.6</v>
      </c>
      <c r="G20" s="14">
        <v>4.11165</v>
      </c>
      <c r="H20" s="14">
        <v>4.1113499999999998</v>
      </c>
      <c r="I20" s="14">
        <v>4.1113499999999998</v>
      </c>
    </row>
    <row r="21" spans="1:9" x14ac:dyDescent="0.2">
      <c r="A21" s="13">
        <v>32417</v>
      </c>
      <c r="B21" s="14">
        <v>4.5</v>
      </c>
      <c r="C21" s="14">
        <v>7.1428599999999998</v>
      </c>
      <c r="D21" s="14">
        <v>7734</v>
      </c>
      <c r="E21" s="14">
        <v>7727.4</v>
      </c>
      <c r="F21" s="24">
        <v>7727.4</v>
      </c>
      <c r="G21" s="14">
        <v>4.2176</v>
      </c>
      <c r="H21" s="14">
        <v>4.2187999999999999</v>
      </c>
      <c r="I21" s="14">
        <v>4.2187999999999999</v>
      </c>
    </row>
    <row r="22" spans="1:9" x14ac:dyDescent="0.2">
      <c r="A22" s="13">
        <v>32509</v>
      </c>
      <c r="B22" s="14">
        <v>4.5999999999999996</v>
      </c>
      <c r="C22" s="14">
        <v>10.256410000000001</v>
      </c>
      <c r="D22" s="14">
        <v>7806.6</v>
      </c>
      <c r="E22" s="14">
        <v>7799.9</v>
      </c>
      <c r="F22" s="24">
        <v>7799.9</v>
      </c>
      <c r="G22" s="14">
        <v>4.5770499999999998</v>
      </c>
      <c r="H22" s="14">
        <v>4.5780900000000004</v>
      </c>
      <c r="I22" s="14">
        <v>4.5780900000000004</v>
      </c>
    </row>
    <row r="23" spans="1:9" x14ac:dyDescent="0.2">
      <c r="A23" s="13">
        <v>32599</v>
      </c>
      <c r="B23" s="14">
        <v>4.3</v>
      </c>
      <c r="C23" s="14">
        <v>-26.530609999999999</v>
      </c>
      <c r="D23" s="14">
        <v>7865</v>
      </c>
      <c r="E23" s="14">
        <v>7858.3</v>
      </c>
      <c r="F23" s="24">
        <v>7858.3</v>
      </c>
      <c r="G23" s="14">
        <v>4.8089199999999996</v>
      </c>
      <c r="H23" s="14">
        <v>4.8097700000000003</v>
      </c>
      <c r="I23" s="14">
        <v>4.8097700000000003</v>
      </c>
    </row>
    <row r="24" spans="1:9" x14ac:dyDescent="0.2">
      <c r="A24" s="13">
        <v>32690</v>
      </c>
      <c r="B24" s="14">
        <v>3.8</v>
      </c>
      <c r="C24" s="14">
        <v>-38.297870000000003</v>
      </c>
      <c r="D24" s="14">
        <v>7927.4</v>
      </c>
      <c r="E24" s="14">
        <v>7920.6</v>
      </c>
      <c r="F24" s="24">
        <v>7920.6</v>
      </c>
      <c r="G24" s="14">
        <v>4.0950300000000004</v>
      </c>
      <c r="H24" s="14">
        <v>4.0946899999999999</v>
      </c>
      <c r="I24" s="14">
        <v>4.0946899999999999</v>
      </c>
    </row>
    <row r="25" spans="1:9" x14ac:dyDescent="0.2">
      <c r="A25" s="13">
        <v>32782</v>
      </c>
      <c r="B25" s="14">
        <v>3.6</v>
      </c>
      <c r="C25" s="14">
        <v>-17.77778</v>
      </c>
      <c r="D25" s="14">
        <v>7944.7</v>
      </c>
      <c r="E25" s="14">
        <v>7937.9</v>
      </c>
      <c r="F25" s="24">
        <v>7937.9</v>
      </c>
      <c r="G25" s="14">
        <v>3.91594</v>
      </c>
      <c r="H25" s="14">
        <v>3.9156200000000001</v>
      </c>
      <c r="I25" s="14">
        <v>3.9156200000000001</v>
      </c>
    </row>
    <row r="26" spans="1:9" x14ac:dyDescent="0.2">
      <c r="A26" s="13">
        <v>32874</v>
      </c>
      <c r="B26" s="14">
        <v>3.7</v>
      </c>
      <c r="C26" s="14">
        <v>6.9767400000000004</v>
      </c>
      <c r="D26" s="14">
        <v>8027.7</v>
      </c>
      <c r="E26" s="14">
        <v>8020.8</v>
      </c>
      <c r="F26" s="24">
        <v>8020.8</v>
      </c>
      <c r="G26" s="14">
        <v>4.2355400000000003</v>
      </c>
      <c r="H26" s="14">
        <v>4.23508</v>
      </c>
      <c r="I26" s="14">
        <v>4.23508</v>
      </c>
    </row>
    <row r="27" spans="1:9" x14ac:dyDescent="0.2">
      <c r="A27" s="13">
        <v>32964</v>
      </c>
      <c r="B27" s="14">
        <v>3.9</v>
      </c>
      <c r="C27" s="14">
        <v>25</v>
      </c>
      <c r="D27" s="14">
        <v>8059.6</v>
      </c>
      <c r="E27" s="14">
        <v>8052.7</v>
      </c>
      <c r="F27" s="24">
        <v>8052.7</v>
      </c>
      <c r="G27" s="14">
        <v>3.9873400000000001</v>
      </c>
      <c r="H27" s="14">
        <v>3.9869400000000002</v>
      </c>
      <c r="I27" s="14">
        <v>3.9869400000000002</v>
      </c>
    </row>
    <row r="28" spans="1:9" x14ac:dyDescent="0.2">
      <c r="A28" s="13">
        <v>33055</v>
      </c>
      <c r="B28" s="14">
        <v>4.2</v>
      </c>
      <c r="C28" s="14">
        <v>37.93103</v>
      </c>
      <c r="D28" s="14">
        <v>8059.5</v>
      </c>
      <c r="E28" s="14">
        <v>8052.6</v>
      </c>
      <c r="F28" s="24">
        <v>8052.6</v>
      </c>
      <c r="G28" s="14">
        <v>4.7438200000000004</v>
      </c>
      <c r="H28" s="14">
        <v>4.7445899999999996</v>
      </c>
      <c r="I28" s="14">
        <v>4.7445899999999996</v>
      </c>
    </row>
    <row r="29" spans="1:9" x14ac:dyDescent="0.2">
      <c r="A29" s="13">
        <v>33147</v>
      </c>
      <c r="B29" s="14">
        <v>4.0999999999999996</v>
      </c>
      <c r="C29" s="14">
        <v>-8.1081099999999999</v>
      </c>
      <c r="D29" s="14">
        <v>7988.9</v>
      </c>
      <c r="E29" s="14">
        <v>7982</v>
      </c>
      <c r="F29" s="24">
        <v>7982</v>
      </c>
      <c r="G29" s="14">
        <v>5.2980600000000004</v>
      </c>
      <c r="H29" s="14">
        <v>5.2984999999999998</v>
      </c>
      <c r="I29" s="14">
        <v>5.2984999999999998</v>
      </c>
    </row>
    <row r="30" spans="1:9" x14ac:dyDescent="0.2">
      <c r="A30" s="13">
        <v>33239</v>
      </c>
      <c r="B30" s="14">
        <v>3.8</v>
      </c>
      <c r="C30" s="14">
        <v>-26.086960000000001</v>
      </c>
      <c r="D30" s="14">
        <v>7950.2</v>
      </c>
      <c r="E30" s="14">
        <v>7943.4</v>
      </c>
      <c r="F30" s="24">
        <v>7943.4</v>
      </c>
      <c r="G30" s="14">
        <v>4.3907699999999998</v>
      </c>
      <c r="H30" s="14">
        <v>4.3902000000000001</v>
      </c>
      <c r="I30" s="14">
        <v>4.3902000000000001</v>
      </c>
    </row>
    <row r="31" spans="1:9" x14ac:dyDescent="0.2">
      <c r="A31" s="13">
        <v>33329</v>
      </c>
      <c r="B31" s="14">
        <v>3.5</v>
      </c>
      <c r="C31" s="14">
        <v>-33.333329999999997</v>
      </c>
      <c r="D31" s="14">
        <v>8003.8</v>
      </c>
      <c r="E31" s="14">
        <v>7997</v>
      </c>
      <c r="F31" s="24">
        <v>7997</v>
      </c>
      <c r="G31" s="14">
        <v>3.9014500000000001</v>
      </c>
      <c r="H31" s="14">
        <v>3.9010500000000001</v>
      </c>
      <c r="I31" s="14">
        <v>3.9010500000000001</v>
      </c>
    </row>
    <row r="32" spans="1:9" x14ac:dyDescent="0.2">
      <c r="A32" s="13">
        <v>33420</v>
      </c>
      <c r="B32" s="14">
        <v>3.4</v>
      </c>
      <c r="C32" s="14">
        <v>-10</v>
      </c>
      <c r="D32" s="14">
        <v>8037.5</v>
      </c>
      <c r="E32" s="14">
        <v>8030.7</v>
      </c>
      <c r="F32" s="24">
        <v>8030.7</v>
      </c>
      <c r="G32" s="14">
        <v>3.3726099999999999</v>
      </c>
      <c r="H32" s="14">
        <v>3.3724599999999998</v>
      </c>
      <c r="I32" s="14">
        <v>3.3724599999999998</v>
      </c>
    </row>
    <row r="33" spans="1:9" x14ac:dyDescent="0.2">
      <c r="A33" s="13">
        <v>33512</v>
      </c>
      <c r="B33" s="14">
        <v>3.3</v>
      </c>
      <c r="C33" s="14">
        <v>-8.8235299999999999</v>
      </c>
      <c r="D33" s="14">
        <v>8069</v>
      </c>
      <c r="E33" s="14">
        <v>8062.2</v>
      </c>
      <c r="F33" s="24">
        <v>8062.2</v>
      </c>
      <c r="G33" s="14">
        <v>2.8279200000000002</v>
      </c>
      <c r="H33" s="14">
        <v>2.8279700000000001</v>
      </c>
      <c r="I33" s="14">
        <v>2.8279700000000001</v>
      </c>
    </row>
    <row r="34" spans="1:9" x14ac:dyDescent="0.2">
      <c r="A34" s="13">
        <v>33604</v>
      </c>
      <c r="B34" s="14">
        <v>3.2</v>
      </c>
      <c r="C34" s="14">
        <v>-11.764709999999999</v>
      </c>
      <c r="D34" s="14">
        <v>8157.6</v>
      </c>
      <c r="E34" s="14">
        <v>8150.7</v>
      </c>
      <c r="F34" s="24">
        <v>8150.7</v>
      </c>
      <c r="G34" s="14">
        <v>2.9748100000000002</v>
      </c>
      <c r="H34" s="14">
        <v>2.9748299999999999</v>
      </c>
      <c r="I34" s="14">
        <v>2.9748299999999999</v>
      </c>
    </row>
    <row r="35" spans="1:9" x14ac:dyDescent="0.2">
      <c r="A35" s="13">
        <v>33695</v>
      </c>
      <c r="B35" s="14">
        <v>3.2</v>
      </c>
      <c r="C35" s="14">
        <v>-6.6666699999999999</v>
      </c>
      <c r="D35" s="14">
        <v>8244.2999999999993</v>
      </c>
      <c r="E35" s="14">
        <v>8237.2999999999993</v>
      </c>
      <c r="F35" s="24">
        <v>8237.2999999999993</v>
      </c>
      <c r="G35" s="14">
        <v>3.06576</v>
      </c>
      <c r="H35" s="14">
        <v>3.0657100000000002</v>
      </c>
      <c r="I35" s="14">
        <v>3.0657100000000002</v>
      </c>
    </row>
    <row r="36" spans="1:9" x14ac:dyDescent="0.2">
      <c r="A36" s="13">
        <v>33786</v>
      </c>
      <c r="B36" s="14">
        <v>2.9</v>
      </c>
      <c r="C36" s="14">
        <v>-33.333329999999997</v>
      </c>
      <c r="D36" s="14">
        <v>8329.4</v>
      </c>
      <c r="E36" s="14">
        <v>8322.2999999999993</v>
      </c>
      <c r="F36" s="24">
        <v>8322.2999999999993</v>
      </c>
      <c r="G36" s="14">
        <v>2.9559199999999999</v>
      </c>
      <c r="H36" s="14">
        <v>2.9572500000000002</v>
      </c>
      <c r="I36" s="14">
        <v>2.9572500000000002</v>
      </c>
    </row>
    <row r="37" spans="1:9" x14ac:dyDescent="0.2">
      <c r="A37" s="13">
        <v>33878</v>
      </c>
      <c r="B37" s="14">
        <v>2.8</v>
      </c>
      <c r="C37" s="14">
        <v>-3.2258100000000001</v>
      </c>
      <c r="D37" s="14">
        <v>8417</v>
      </c>
      <c r="E37" s="14">
        <v>8409.7999999999993</v>
      </c>
      <c r="F37" s="24">
        <v>8409.7999999999993</v>
      </c>
      <c r="G37" s="14">
        <v>2.7739600000000002</v>
      </c>
      <c r="H37" s="14">
        <v>2.7726700000000002</v>
      </c>
      <c r="I37" s="14">
        <v>2.7726700000000002</v>
      </c>
    </row>
    <row r="38" spans="1:9" x14ac:dyDescent="0.2">
      <c r="A38" s="13">
        <v>33970</v>
      </c>
      <c r="B38" s="14">
        <v>2.8</v>
      </c>
      <c r="C38" s="14">
        <v>-6.6666699999999999</v>
      </c>
      <c r="D38" s="14">
        <v>8432.5</v>
      </c>
      <c r="E38" s="14">
        <v>8425.2999999999993</v>
      </c>
      <c r="F38" s="24">
        <v>8425.2999999999993</v>
      </c>
      <c r="G38" s="14">
        <v>2.4649200000000002</v>
      </c>
      <c r="H38" s="14">
        <v>2.4651399999999999</v>
      </c>
      <c r="I38" s="14">
        <v>2.4651399999999999</v>
      </c>
    </row>
    <row r="39" spans="1:9" x14ac:dyDescent="0.2">
      <c r="A39" s="13">
        <v>34060</v>
      </c>
      <c r="B39" s="14">
        <v>2.8</v>
      </c>
      <c r="C39" s="14">
        <v>10.71429</v>
      </c>
      <c r="D39" s="14">
        <v>8486.4</v>
      </c>
      <c r="E39" s="14">
        <v>8479.2000000000007</v>
      </c>
      <c r="F39" s="24">
        <v>8479.2000000000007</v>
      </c>
      <c r="G39" s="14">
        <v>2.3358599999999998</v>
      </c>
      <c r="H39" s="14">
        <v>2.3361000000000001</v>
      </c>
      <c r="I39" s="14">
        <v>2.3361000000000001</v>
      </c>
    </row>
    <row r="40" spans="1:9" x14ac:dyDescent="0.2">
      <c r="A40" s="13">
        <v>34151</v>
      </c>
      <c r="B40" s="14">
        <v>2.8</v>
      </c>
      <c r="C40" s="14">
        <v>-4.1666699999999999</v>
      </c>
      <c r="D40" s="14">
        <v>8531.1</v>
      </c>
      <c r="E40" s="14">
        <v>8523.7999999999993</v>
      </c>
      <c r="F40" s="24">
        <v>8523.7999999999993</v>
      </c>
      <c r="G40" s="14">
        <v>2.028</v>
      </c>
      <c r="H40" s="14">
        <v>2.02705</v>
      </c>
      <c r="I40" s="14">
        <v>2.02705</v>
      </c>
    </row>
    <row r="41" spans="1:9" x14ac:dyDescent="0.2">
      <c r="A41" s="13">
        <v>34243</v>
      </c>
      <c r="B41" s="14">
        <v>2.5</v>
      </c>
      <c r="C41" s="14">
        <v>-30</v>
      </c>
      <c r="D41" s="14">
        <v>8643.7999999999993</v>
      </c>
      <c r="E41" s="14">
        <v>8636.4</v>
      </c>
      <c r="F41" s="24">
        <v>8636.4</v>
      </c>
      <c r="G41" s="14">
        <v>1.95384</v>
      </c>
      <c r="H41" s="14">
        <v>1.95425</v>
      </c>
      <c r="I41" s="14">
        <v>1.95425</v>
      </c>
    </row>
    <row r="42" spans="1:9" x14ac:dyDescent="0.2">
      <c r="A42" s="13">
        <v>34335</v>
      </c>
      <c r="B42" s="14">
        <v>2.2999999999999998</v>
      </c>
      <c r="C42" s="14">
        <v>-35.714289999999998</v>
      </c>
      <c r="D42" s="14">
        <v>8727.9</v>
      </c>
      <c r="E42" s="14">
        <v>8720.5</v>
      </c>
      <c r="F42" s="24">
        <v>8720.5</v>
      </c>
      <c r="G42" s="14">
        <v>1.86635</v>
      </c>
      <c r="H42" s="14">
        <v>1.8680699999999999</v>
      </c>
      <c r="I42" s="14">
        <v>1.8680699999999999</v>
      </c>
    </row>
    <row r="43" spans="1:9" x14ac:dyDescent="0.2">
      <c r="A43" s="13">
        <v>34425</v>
      </c>
      <c r="B43" s="14">
        <v>2.2000000000000002</v>
      </c>
      <c r="C43" s="14">
        <v>-12.903230000000001</v>
      </c>
      <c r="D43" s="14">
        <v>8847.2999999999993</v>
      </c>
      <c r="E43" s="14">
        <v>8839.7999999999993</v>
      </c>
      <c r="F43" s="24">
        <v>8839.7999999999993</v>
      </c>
      <c r="G43" s="14">
        <v>1.8341799999999999</v>
      </c>
      <c r="H43" s="14">
        <v>1.83334</v>
      </c>
      <c r="I43" s="14">
        <v>1.83334</v>
      </c>
    </row>
    <row r="44" spans="1:9" x14ac:dyDescent="0.2">
      <c r="A44" s="13">
        <v>34516</v>
      </c>
      <c r="B44" s="14">
        <v>2.2000000000000002</v>
      </c>
      <c r="C44" s="14">
        <v>-4.3478300000000001</v>
      </c>
      <c r="D44" s="14">
        <v>8904.2999999999993</v>
      </c>
      <c r="E44" s="14">
        <v>8896.7000000000007</v>
      </c>
      <c r="F44" s="24">
        <v>8896.7000000000007</v>
      </c>
      <c r="G44" s="14">
        <v>2.3050099999999998</v>
      </c>
      <c r="H44" s="14">
        <v>2.3052199999999998</v>
      </c>
      <c r="I44" s="14">
        <v>2.3052199999999998</v>
      </c>
    </row>
    <row r="45" spans="1:9" x14ac:dyDescent="0.2">
      <c r="A45" s="13">
        <v>34608</v>
      </c>
      <c r="B45" s="14">
        <v>2.2000000000000002</v>
      </c>
      <c r="C45" s="14">
        <v>-4.7618999999999998</v>
      </c>
      <c r="D45" s="14">
        <v>9003.2000000000007</v>
      </c>
      <c r="E45" s="14">
        <v>8995.5</v>
      </c>
      <c r="F45" s="24">
        <v>8995.5</v>
      </c>
      <c r="G45" s="14">
        <v>2.24085</v>
      </c>
      <c r="H45" s="14">
        <v>2.2410899999999998</v>
      </c>
      <c r="I45" s="14">
        <v>2.2410899999999998</v>
      </c>
    </row>
    <row r="46" spans="1:9" x14ac:dyDescent="0.2">
      <c r="A46" s="13">
        <v>34700</v>
      </c>
      <c r="B46" s="14">
        <v>2.2999999999999998</v>
      </c>
      <c r="C46" s="14">
        <v>16.66667</v>
      </c>
      <c r="D46" s="14">
        <v>9025.2999999999993</v>
      </c>
      <c r="E46" s="14">
        <v>9017.6</v>
      </c>
      <c r="F46" s="24">
        <v>9017.6</v>
      </c>
      <c r="G46" s="14">
        <v>2.3879600000000001</v>
      </c>
      <c r="H46" s="14">
        <v>2.3881000000000001</v>
      </c>
      <c r="I46" s="14">
        <v>2.3881000000000001</v>
      </c>
    </row>
    <row r="47" spans="1:9" x14ac:dyDescent="0.2">
      <c r="A47" s="13">
        <v>34790</v>
      </c>
      <c r="B47" s="14">
        <v>2.2000000000000002</v>
      </c>
      <c r="C47" s="14">
        <v>-14.81481</v>
      </c>
      <c r="D47" s="14">
        <v>9044.7000000000007</v>
      </c>
      <c r="E47" s="14">
        <v>9037</v>
      </c>
      <c r="F47" s="24">
        <v>9037</v>
      </c>
      <c r="G47" s="14">
        <v>2.4378000000000002</v>
      </c>
      <c r="H47" s="14">
        <v>2.4379599999999999</v>
      </c>
      <c r="I47" s="14">
        <v>2.4379599999999999</v>
      </c>
    </row>
    <row r="48" spans="1:9" x14ac:dyDescent="0.2">
      <c r="A48" s="13">
        <v>34881</v>
      </c>
      <c r="B48" s="14">
        <v>2.1</v>
      </c>
      <c r="C48" s="14">
        <v>-13.63636</v>
      </c>
      <c r="D48" s="14">
        <v>9120.7000000000007</v>
      </c>
      <c r="E48" s="14">
        <v>9112.9</v>
      </c>
      <c r="F48" s="24">
        <v>9112.9</v>
      </c>
      <c r="G48" s="14">
        <v>2.0371999999999999</v>
      </c>
      <c r="H48" s="14">
        <v>2.0375000000000001</v>
      </c>
      <c r="I48" s="14">
        <v>2.0375000000000001</v>
      </c>
    </row>
    <row r="49" spans="1:9" x14ac:dyDescent="0.2">
      <c r="A49" s="13">
        <v>34973</v>
      </c>
      <c r="B49" s="14">
        <v>2.1</v>
      </c>
      <c r="C49" s="14">
        <v>0</v>
      </c>
      <c r="D49" s="14">
        <v>9184.2999999999993</v>
      </c>
      <c r="E49" s="14">
        <v>9176.4</v>
      </c>
      <c r="F49" s="24">
        <v>9176.4</v>
      </c>
      <c r="G49" s="14">
        <v>1.9917</v>
      </c>
      <c r="H49" s="14">
        <v>1.99203</v>
      </c>
      <c r="I49" s="14">
        <v>1.99203</v>
      </c>
    </row>
    <row r="50" spans="1:9" x14ac:dyDescent="0.2">
      <c r="A50" s="13">
        <v>35065</v>
      </c>
      <c r="B50" s="14">
        <v>2</v>
      </c>
      <c r="C50" s="14">
        <v>-23.809519999999999</v>
      </c>
      <c r="D50" s="14">
        <v>9247.2000000000007</v>
      </c>
      <c r="E50" s="14">
        <v>9239.2999999999993</v>
      </c>
      <c r="F50" s="24">
        <v>9239.2999999999993</v>
      </c>
      <c r="G50" s="14">
        <v>2.0387400000000002</v>
      </c>
      <c r="H50" s="14">
        <v>2.0377800000000001</v>
      </c>
      <c r="I50" s="14">
        <v>2.0377800000000001</v>
      </c>
    </row>
    <row r="51" spans="1:9" x14ac:dyDescent="0.2">
      <c r="A51" s="13">
        <v>35156</v>
      </c>
      <c r="B51" s="14">
        <v>1.8</v>
      </c>
      <c r="C51" s="14">
        <v>-17.391300000000001</v>
      </c>
      <c r="D51" s="14">
        <v>9407.1</v>
      </c>
      <c r="E51" s="14">
        <v>9399</v>
      </c>
      <c r="F51" s="24">
        <v>9399</v>
      </c>
      <c r="G51" s="14">
        <v>2.1074999999999999</v>
      </c>
      <c r="H51" s="14">
        <v>2.1077699999999999</v>
      </c>
      <c r="I51" s="14">
        <v>2.1077699999999999</v>
      </c>
    </row>
    <row r="52" spans="1:9" x14ac:dyDescent="0.2">
      <c r="A52" s="13">
        <v>35247</v>
      </c>
      <c r="B52" s="14">
        <v>1.8</v>
      </c>
      <c r="C52" s="14">
        <v>-5.2631600000000001</v>
      </c>
      <c r="D52" s="14">
        <v>9488.9</v>
      </c>
      <c r="E52" s="14">
        <v>9480.7999999999993</v>
      </c>
      <c r="F52" s="24">
        <v>9480.7999999999993</v>
      </c>
      <c r="G52" s="14">
        <v>2.14486</v>
      </c>
      <c r="H52" s="14">
        <v>2.1438700000000002</v>
      </c>
      <c r="I52" s="14">
        <v>2.1438700000000002</v>
      </c>
    </row>
    <row r="53" spans="1:9" x14ac:dyDescent="0.2">
      <c r="A53" s="13">
        <v>35339</v>
      </c>
      <c r="B53" s="14">
        <v>1.9</v>
      </c>
      <c r="C53" s="14">
        <v>15</v>
      </c>
      <c r="D53" s="14">
        <v>9592.5</v>
      </c>
      <c r="E53" s="14">
        <v>9584.2999999999993</v>
      </c>
      <c r="F53" s="24">
        <v>9584.2999999999993</v>
      </c>
      <c r="G53" s="14">
        <v>2.40923</v>
      </c>
      <c r="H53" s="14">
        <v>2.4093300000000002</v>
      </c>
      <c r="I53" s="14">
        <v>2.4093300000000002</v>
      </c>
    </row>
    <row r="54" spans="1:9" x14ac:dyDescent="0.2">
      <c r="A54" s="13">
        <v>35431</v>
      </c>
      <c r="B54" s="14">
        <v>1.9</v>
      </c>
      <c r="C54" s="14">
        <v>0</v>
      </c>
      <c r="D54" s="14">
        <v>9666.2000000000007</v>
      </c>
      <c r="E54" s="14">
        <v>9658</v>
      </c>
      <c r="F54" s="24">
        <v>9658</v>
      </c>
      <c r="G54" s="14">
        <v>2.3386300000000002</v>
      </c>
      <c r="H54" s="14">
        <v>2.3387600000000002</v>
      </c>
      <c r="I54" s="14">
        <v>2.3387600000000002</v>
      </c>
    </row>
    <row r="55" spans="1:9" x14ac:dyDescent="0.2">
      <c r="A55" s="13">
        <v>35521</v>
      </c>
      <c r="B55" s="14">
        <v>1.9</v>
      </c>
      <c r="C55" s="14">
        <v>10.52632</v>
      </c>
      <c r="D55" s="14">
        <v>9809.6</v>
      </c>
      <c r="E55" s="14">
        <v>9801.2000000000007</v>
      </c>
      <c r="F55" s="24">
        <v>9801.2000000000007</v>
      </c>
      <c r="G55" s="14">
        <v>1.9492</v>
      </c>
      <c r="H55" s="14">
        <v>1.9495100000000001</v>
      </c>
      <c r="I55" s="14">
        <v>1.9495100000000001</v>
      </c>
    </row>
    <row r="56" spans="1:9" x14ac:dyDescent="0.2">
      <c r="A56" s="13">
        <v>35612</v>
      </c>
      <c r="B56" s="14">
        <v>1.7</v>
      </c>
      <c r="C56" s="14">
        <v>-50</v>
      </c>
      <c r="D56" s="14">
        <v>9932.7000000000007</v>
      </c>
      <c r="E56" s="14">
        <v>9924.2000000000007</v>
      </c>
      <c r="F56" s="24">
        <v>9924.2000000000007</v>
      </c>
      <c r="G56" s="14">
        <v>1.7700899999999999</v>
      </c>
      <c r="H56" s="14">
        <v>1.7704800000000001</v>
      </c>
      <c r="I56" s="14">
        <v>1.7704800000000001</v>
      </c>
    </row>
    <row r="57" spans="1:9" x14ac:dyDescent="0.2">
      <c r="A57" s="13">
        <v>35704</v>
      </c>
      <c r="B57" s="14">
        <v>1.5</v>
      </c>
      <c r="C57" s="14">
        <v>-43.478259999999999</v>
      </c>
      <c r="D57" s="14">
        <v>10008.9</v>
      </c>
      <c r="E57" s="14">
        <v>10000.299999999999</v>
      </c>
      <c r="F57" s="24">
        <v>10000.299999999999</v>
      </c>
      <c r="G57" s="14">
        <v>1.4363600000000001</v>
      </c>
      <c r="H57" s="14">
        <v>1.4357</v>
      </c>
      <c r="I57" s="14">
        <v>1.4357</v>
      </c>
    </row>
    <row r="58" spans="1:9" x14ac:dyDescent="0.2">
      <c r="A58" s="13">
        <v>35796</v>
      </c>
      <c r="B58" s="14">
        <v>1.3</v>
      </c>
      <c r="C58" s="14">
        <v>-31.25</v>
      </c>
      <c r="D58" s="14">
        <v>10103.4</v>
      </c>
      <c r="E58" s="14">
        <v>10094.799999999999</v>
      </c>
      <c r="F58" s="24">
        <v>10094.799999999999</v>
      </c>
      <c r="G58" s="14">
        <v>0.96323000000000003</v>
      </c>
      <c r="H58" s="14">
        <v>0.96279000000000003</v>
      </c>
      <c r="I58" s="14">
        <v>0.96279000000000003</v>
      </c>
    </row>
    <row r="59" spans="1:9" x14ac:dyDescent="0.2">
      <c r="A59" s="13">
        <v>35886</v>
      </c>
      <c r="B59" s="14">
        <v>1.1000000000000001</v>
      </c>
      <c r="C59" s="14">
        <v>-42.857140000000001</v>
      </c>
      <c r="D59" s="14">
        <v>10194.299999999999</v>
      </c>
      <c r="E59" s="14">
        <v>10185.6</v>
      </c>
      <c r="F59" s="24">
        <v>10185.6</v>
      </c>
      <c r="G59" s="14">
        <v>0.92898999999999998</v>
      </c>
      <c r="H59" s="14">
        <v>0.92856000000000005</v>
      </c>
      <c r="I59" s="14">
        <v>0.92856000000000005</v>
      </c>
    </row>
    <row r="60" spans="1:9" x14ac:dyDescent="0.2">
      <c r="A60" s="13">
        <v>35977</v>
      </c>
      <c r="B60" s="14">
        <v>1.2</v>
      </c>
      <c r="C60" s="14">
        <v>55.55556</v>
      </c>
      <c r="D60" s="14">
        <v>10328.799999999999</v>
      </c>
      <c r="E60" s="14">
        <v>10320</v>
      </c>
      <c r="F60" s="24">
        <v>10320</v>
      </c>
      <c r="G60" s="14">
        <v>0.98253000000000001</v>
      </c>
      <c r="H60" s="14">
        <v>0.98207999999999995</v>
      </c>
      <c r="I60" s="14">
        <v>0.98207999999999995</v>
      </c>
    </row>
    <row r="61" spans="1:9" x14ac:dyDescent="0.2">
      <c r="A61" s="13">
        <v>36069</v>
      </c>
      <c r="B61" s="14">
        <v>1.2</v>
      </c>
      <c r="C61" s="14">
        <v>-7.69231</v>
      </c>
      <c r="D61" s="14">
        <v>10507.6</v>
      </c>
      <c r="E61" s="14">
        <v>10498.6</v>
      </c>
      <c r="F61" s="24">
        <v>10498.6</v>
      </c>
      <c r="G61" s="14">
        <v>0.93003000000000002</v>
      </c>
      <c r="H61" s="14">
        <v>0.92959999999999998</v>
      </c>
      <c r="I61" s="14">
        <v>0.92959999999999998</v>
      </c>
    </row>
    <row r="62" spans="1:9" x14ac:dyDescent="0.2">
      <c r="A62" s="13">
        <v>36161</v>
      </c>
      <c r="B62" s="14">
        <v>1.3</v>
      </c>
      <c r="C62" s="14">
        <v>18.181819999999998</v>
      </c>
      <c r="D62" s="14">
        <v>10601.2</v>
      </c>
      <c r="E62" s="14">
        <v>10592.1</v>
      </c>
      <c r="F62" s="24">
        <v>10592.1</v>
      </c>
      <c r="G62" s="14">
        <v>1.19984</v>
      </c>
      <c r="H62" s="14">
        <v>1.19929</v>
      </c>
      <c r="I62" s="14">
        <v>1.19929</v>
      </c>
    </row>
    <row r="63" spans="1:9" x14ac:dyDescent="0.2">
      <c r="A63" s="13">
        <v>36251</v>
      </c>
      <c r="B63" s="14">
        <v>1.3</v>
      </c>
      <c r="C63" s="14">
        <v>0</v>
      </c>
      <c r="D63" s="14">
        <v>10684</v>
      </c>
      <c r="E63" s="14">
        <v>10674.9</v>
      </c>
      <c r="F63" s="24">
        <v>10674.9</v>
      </c>
      <c r="G63" s="14">
        <v>1.5398700000000001</v>
      </c>
      <c r="H63" s="14">
        <v>1.53918</v>
      </c>
      <c r="I63" s="14">
        <v>1.53918</v>
      </c>
    </row>
    <row r="64" spans="1:9" x14ac:dyDescent="0.2">
      <c r="A64" s="13">
        <v>36342</v>
      </c>
      <c r="B64" s="14">
        <v>1.3</v>
      </c>
      <c r="C64" s="14">
        <v>0</v>
      </c>
      <c r="D64" s="14">
        <v>10819.9</v>
      </c>
      <c r="E64" s="14">
        <v>10810.7</v>
      </c>
      <c r="F64" s="24">
        <v>10810.7</v>
      </c>
      <c r="G64" s="14">
        <v>1.7304900000000001</v>
      </c>
      <c r="H64" s="14">
        <v>1.7308600000000001</v>
      </c>
      <c r="I64" s="14">
        <v>1.7308600000000001</v>
      </c>
    </row>
    <row r="65" spans="1:9" x14ac:dyDescent="0.2">
      <c r="A65" s="13">
        <v>36434</v>
      </c>
      <c r="B65" s="14">
        <v>1.4</v>
      </c>
      <c r="C65" s="14">
        <v>50</v>
      </c>
      <c r="D65" s="14">
        <v>11014.3</v>
      </c>
      <c r="E65" s="14">
        <v>11004.8</v>
      </c>
      <c r="F65" s="24">
        <v>11004.8</v>
      </c>
      <c r="G65" s="14">
        <v>1.9734</v>
      </c>
      <c r="H65" s="14">
        <v>1.97366</v>
      </c>
      <c r="I65" s="14">
        <v>1.97366</v>
      </c>
    </row>
    <row r="66" spans="1:9" x14ac:dyDescent="0.2">
      <c r="A66" s="13">
        <v>36526</v>
      </c>
      <c r="B66" s="14">
        <v>1.7</v>
      </c>
      <c r="C66" s="14">
        <v>69.230770000000007</v>
      </c>
      <c r="D66" s="14">
        <v>11043</v>
      </c>
      <c r="E66" s="14">
        <v>11033.6</v>
      </c>
      <c r="F66" s="24">
        <v>11033.6</v>
      </c>
      <c r="G66" s="14">
        <v>2.56</v>
      </c>
      <c r="H66" s="14">
        <v>2.56115</v>
      </c>
      <c r="I66" s="14">
        <v>2.56115</v>
      </c>
    </row>
    <row r="67" spans="1:9" x14ac:dyDescent="0.2">
      <c r="A67" s="13">
        <v>36617</v>
      </c>
      <c r="B67" s="14">
        <v>1.7</v>
      </c>
      <c r="C67" s="14">
        <v>8.3333300000000001</v>
      </c>
      <c r="D67" s="14">
        <v>11258.5</v>
      </c>
      <c r="E67" s="14">
        <v>11248.8</v>
      </c>
      <c r="F67" s="24">
        <v>11248.8</v>
      </c>
      <c r="G67" s="14">
        <v>2.4275799999999998</v>
      </c>
      <c r="H67" s="14">
        <v>2.4287800000000002</v>
      </c>
      <c r="I67" s="14">
        <v>2.4287800000000002</v>
      </c>
    </row>
    <row r="68" spans="1:9" x14ac:dyDescent="0.2">
      <c r="A68" s="13">
        <v>36708</v>
      </c>
      <c r="B68" s="14">
        <v>1.8</v>
      </c>
      <c r="C68" s="14">
        <v>28.571429999999999</v>
      </c>
      <c r="D68" s="14">
        <v>11267.9</v>
      </c>
      <c r="E68" s="14">
        <v>11258.3</v>
      </c>
      <c r="F68" s="24">
        <v>11258.3</v>
      </c>
      <c r="G68" s="14">
        <v>2.4855399999999999</v>
      </c>
      <c r="H68" s="14">
        <v>2.4855499999999999</v>
      </c>
      <c r="I68" s="14">
        <v>2.4855499999999999</v>
      </c>
    </row>
    <row r="69" spans="1:9" x14ac:dyDescent="0.2">
      <c r="A69" s="13">
        <v>36800</v>
      </c>
      <c r="B69" s="14">
        <v>1.8</v>
      </c>
      <c r="C69" s="14">
        <v>5.5555599999999998</v>
      </c>
      <c r="D69" s="14">
        <v>11334.5</v>
      </c>
      <c r="E69" s="14">
        <v>11325</v>
      </c>
      <c r="F69" s="24">
        <v>11325</v>
      </c>
      <c r="G69" s="14">
        <v>2.4878</v>
      </c>
      <c r="H69" s="14">
        <v>2.4878</v>
      </c>
      <c r="I69" s="14">
        <v>2.4878</v>
      </c>
    </row>
    <row r="70" spans="1:9" x14ac:dyDescent="0.2">
      <c r="A70" s="13">
        <v>36892</v>
      </c>
      <c r="B70" s="14">
        <v>1.8</v>
      </c>
      <c r="C70" s="14">
        <v>4.5454499999999998</v>
      </c>
      <c r="D70" s="14">
        <v>11297.2</v>
      </c>
      <c r="E70" s="14">
        <v>11287.8</v>
      </c>
      <c r="F70" s="24">
        <v>11287.8</v>
      </c>
      <c r="G70" s="14">
        <v>2.2929599999999999</v>
      </c>
      <c r="H70" s="14">
        <v>2.2919</v>
      </c>
      <c r="I70" s="14">
        <v>2.2919</v>
      </c>
    </row>
    <row r="71" spans="1:9" x14ac:dyDescent="0.2">
      <c r="A71" s="13">
        <v>36982</v>
      </c>
      <c r="B71" s="14">
        <v>1.9</v>
      </c>
      <c r="C71" s="14">
        <v>23.076920000000001</v>
      </c>
      <c r="D71" s="14">
        <v>11371.3</v>
      </c>
      <c r="E71" s="14">
        <v>11361.7</v>
      </c>
      <c r="F71" s="24">
        <v>11361.7</v>
      </c>
      <c r="G71" s="14">
        <v>2.3298199999999998</v>
      </c>
      <c r="H71" s="14">
        <v>2.3287499999999999</v>
      </c>
      <c r="I71" s="14">
        <v>2.3287499999999999</v>
      </c>
    </row>
    <row r="72" spans="1:9" x14ac:dyDescent="0.2">
      <c r="A72" s="13">
        <v>37073</v>
      </c>
      <c r="B72" s="14">
        <v>1.7</v>
      </c>
      <c r="C72" s="14">
        <v>-38.888890000000004</v>
      </c>
      <c r="D72" s="14">
        <v>11340.1</v>
      </c>
      <c r="E72" s="14">
        <v>11330.4</v>
      </c>
      <c r="F72" s="24">
        <v>11330.4</v>
      </c>
      <c r="G72" s="14">
        <v>1.75756</v>
      </c>
      <c r="H72" s="14">
        <v>1.7567600000000001</v>
      </c>
      <c r="I72" s="14">
        <v>1.7567600000000001</v>
      </c>
    </row>
    <row r="73" spans="1:9" x14ac:dyDescent="0.2">
      <c r="A73" s="13">
        <v>37165</v>
      </c>
      <c r="B73" s="14">
        <v>1.8</v>
      </c>
      <c r="C73" s="14">
        <v>5.2631600000000001</v>
      </c>
      <c r="D73" s="14">
        <v>11380.1</v>
      </c>
      <c r="E73" s="14">
        <v>11370</v>
      </c>
      <c r="F73" s="24">
        <v>11370</v>
      </c>
      <c r="G73" s="14">
        <v>1.25403</v>
      </c>
      <c r="H73" s="14">
        <v>1.25457</v>
      </c>
      <c r="I73" s="14">
        <v>1.25457</v>
      </c>
    </row>
    <row r="74" spans="1:9" x14ac:dyDescent="0.2">
      <c r="A74" s="13">
        <v>37257</v>
      </c>
      <c r="B74" s="14">
        <v>1.5</v>
      </c>
      <c r="C74" s="14">
        <v>-52.173909999999999</v>
      </c>
      <c r="D74" s="14">
        <v>11477.9</v>
      </c>
      <c r="E74" s="14">
        <v>11467.1</v>
      </c>
      <c r="F74" s="24">
        <v>11467.1</v>
      </c>
      <c r="G74" s="14">
        <v>0.7823</v>
      </c>
      <c r="H74" s="14">
        <v>0.78193999999999997</v>
      </c>
      <c r="I74" s="14">
        <v>0.78193999999999997</v>
      </c>
    </row>
    <row r="75" spans="1:9" x14ac:dyDescent="0.2">
      <c r="A75" s="13">
        <v>37347</v>
      </c>
      <c r="B75" s="14">
        <v>1.7</v>
      </c>
      <c r="C75" s="14">
        <v>50</v>
      </c>
      <c r="D75" s="14">
        <v>11538.8</v>
      </c>
      <c r="E75" s="14">
        <v>11528.1</v>
      </c>
      <c r="F75" s="24">
        <v>11528.1</v>
      </c>
      <c r="G75" s="14">
        <v>1.0865199999999999</v>
      </c>
      <c r="H75" s="14">
        <v>1.0871200000000001</v>
      </c>
      <c r="I75" s="14">
        <v>1.0871200000000001</v>
      </c>
    </row>
    <row r="76" spans="1:9" x14ac:dyDescent="0.2">
      <c r="A76" s="13">
        <v>37438</v>
      </c>
      <c r="B76" s="14">
        <v>1.9</v>
      </c>
      <c r="C76" s="14">
        <v>90.909090000000006</v>
      </c>
      <c r="D76" s="14">
        <v>11596.4</v>
      </c>
      <c r="E76" s="14">
        <v>11586.6</v>
      </c>
      <c r="F76" s="24">
        <v>11586.6</v>
      </c>
      <c r="G76" s="14">
        <v>1.57982</v>
      </c>
      <c r="H76" s="14">
        <v>1.5802</v>
      </c>
      <c r="I76" s="14">
        <v>1.5802</v>
      </c>
    </row>
    <row r="77" spans="1:9" x14ac:dyDescent="0.2">
      <c r="A77" s="13">
        <v>37530</v>
      </c>
      <c r="B77" s="14">
        <v>1.7</v>
      </c>
      <c r="C77" s="14">
        <v>-30</v>
      </c>
      <c r="D77" s="14">
        <v>11598.8</v>
      </c>
      <c r="E77" s="14">
        <v>11590.6</v>
      </c>
      <c r="F77" s="24">
        <v>11590.6</v>
      </c>
      <c r="G77" s="14">
        <v>2.0023399999999998</v>
      </c>
      <c r="H77" s="14">
        <v>2.00142</v>
      </c>
      <c r="I77" s="14">
        <v>2.00142</v>
      </c>
    </row>
    <row r="78" spans="1:9" x14ac:dyDescent="0.2">
      <c r="A78" s="13">
        <v>37622</v>
      </c>
      <c r="B78" s="14">
        <v>1.7</v>
      </c>
      <c r="C78" s="14">
        <v>-9.0909099999999992</v>
      </c>
      <c r="D78" s="14">
        <v>11645.8</v>
      </c>
      <c r="E78" s="14">
        <v>11638.9</v>
      </c>
      <c r="F78" s="24">
        <v>11638.9</v>
      </c>
      <c r="G78" s="14">
        <v>2.49959</v>
      </c>
      <c r="H78" s="14">
        <v>2.4984799999999998</v>
      </c>
      <c r="I78" s="14">
        <v>2.4984799999999998</v>
      </c>
    </row>
    <row r="79" spans="1:9" x14ac:dyDescent="0.2">
      <c r="A79" s="13">
        <v>37712</v>
      </c>
      <c r="B79" s="14">
        <v>1.5</v>
      </c>
      <c r="C79" s="14">
        <v>-37.5</v>
      </c>
      <c r="D79" s="14">
        <v>11738.7</v>
      </c>
      <c r="E79" s="14">
        <v>11737.5</v>
      </c>
      <c r="F79" s="24">
        <v>11737.5</v>
      </c>
      <c r="G79" s="14">
        <v>1.78348</v>
      </c>
      <c r="H79" s="14">
        <v>1.7794300000000001</v>
      </c>
      <c r="I79" s="14">
        <v>1.7794300000000001</v>
      </c>
    </row>
    <row r="80" spans="1:9" x14ac:dyDescent="0.2">
      <c r="A80" s="13">
        <v>37803</v>
      </c>
      <c r="B80" s="14">
        <v>1.4</v>
      </c>
      <c r="C80" s="14">
        <v>-23.809519999999999</v>
      </c>
      <c r="D80" s="14">
        <v>11935.5</v>
      </c>
      <c r="E80" s="14">
        <v>11930.7</v>
      </c>
      <c r="F80" s="24">
        <v>11930.7</v>
      </c>
      <c r="G80" s="14">
        <v>1.93035</v>
      </c>
      <c r="H80" s="14">
        <v>1.9219599999999999</v>
      </c>
      <c r="I80" s="14">
        <v>1.9219599999999999</v>
      </c>
    </row>
    <row r="81" spans="1:9" x14ac:dyDescent="0.2">
      <c r="A81" s="13">
        <v>37895</v>
      </c>
      <c r="B81" s="14">
        <v>1.4</v>
      </c>
      <c r="C81" s="14">
        <v>0</v>
      </c>
      <c r="D81" s="14">
        <v>12042.8</v>
      </c>
      <c r="E81" s="14">
        <v>12038.6</v>
      </c>
      <c r="F81" s="24">
        <v>12038.6</v>
      </c>
      <c r="G81" s="14">
        <v>1.9255899999999999</v>
      </c>
      <c r="H81" s="14">
        <v>1.9118900000000001</v>
      </c>
      <c r="I81" s="14">
        <v>1.9118900000000001</v>
      </c>
    </row>
    <row r="82" spans="1:9" x14ac:dyDescent="0.2">
      <c r="A82" s="13">
        <v>37987</v>
      </c>
      <c r="B82" s="14">
        <v>1.7</v>
      </c>
      <c r="C82" s="14">
        <v>120</v>
      </c>
      <c r="D82" s="14">
        <v>12127.6</v>
      </c>
      <c r="E82" s="14">
        <v>12117.9</v>
      </c>
      <c r="F82" s="24">
        <v>12117.9</v>
      </c>
      <c r="G82" s="14">
        <v>2.0360900000000002</v>
      </c>
      <c r="H82" s="14">
        <v>2.02034</v>
      </c>
      <c r="I82" s="14">
        <v>2.02034</v>
      </c>
    </row>
    <row r="83" spans="1:9" x14ac:dyDescent="0.2">
      <c r="A83" s="13">
        <v>38078</v>
      </c>
      <c r="B83" s="14">
        <v>1.9</v>
      </c>
      <c r="C83" s="14">
        <v>60</v>
      </c>
      <c r="D83" s="14">
        <v>12213.8</v>
      </c>
      <c r="E83" s="14">
        <v>12195.9</v>
      </c>
      <c r="F83" s="24">
        <v>12195.9</v>
      </c>
      <c r="G83" s="14">
        <v>2.71271</v>
      </c>
      <c r="H83" s="14">
        <v>2.6967400000000001</v>
      </c>
      <c r="I83" s="14">
        <v>2.6967400000000001</v>
      </c>
    </row>
    <row r="84" spans="1:9" x14ac:dyDescent="0.2">
      <c r="A84" s="13">
        <v>38169</v>
      </c>
      <c r="B84" s="14">
        <v>2</v>
      </c>
      <c r="C84" s="14">
        <v>18.75</v>
      </c>
      <c r="D84" s="14">
        <v>12303.5</v>
      </c>
      <c r="E84" s="14">
        <v>12286.7</v>
      </c>
      <c r="F84" s="24">
        <v>12286.7</v>
      </c>
      <c r="G84" s="14">
        <v>2.6783100000000002</v>
      </c>
      <c r="H84" s="14">
        <v>2.6657299999999999</v>
      </c>
      <c r="I84" s="14">
        <v>2.6657299999999999</v>
      </c>
    </row>
    <row r="85" spans="1:9" x14ac:dyDescent="0.2">
      <c r="A85" s="13">
        <v>38261</v>
      </c>
      <c r="B85" s="14">
        <v>2.1</v>
      </c>
      <c r="C85" s="14">
        <v>35.714289999999998</v>
      </c>
      <c r="D85" s="14">
        <v>12410.3</v>
      </c>
      <c r="E85" s="14">
        <v>12387.2</v>
      </c>
      <c r="F85" s="24">
        <v>12387.2</v>
      </c>
      <c r="G85" s="14">
        <v>3.0321799999999999</v>
      </c>
      <c r="H85" s="14">
        <v>3.01654</v>
      </c>
      <c r="I85" s="14">
        <v>3.01654</v>
      </c>
    </row>
    <row r="86" spans="1:9" x14ac:dyDescent="0.2">
      <c r="A86" s="13">
        <v>38353</v>
      </c>
      <c r="B86" s="14">
        <v>2.2000000000000002</v>
      </c>
      <c r="C86" s="14">
        <v>18.181819999999998</v>
      </c>
      <c r="D86" s="14">
        <v>12534.1</v>
      </c>
      <c r="E86" s="14">
        <v>12515</v>
      </c>
      <c r="F86" s="24">
        <v>12515</v>
      </c>
      <c r="G86" s="14">
        <v>2.7959399999999999</v>
      </c>
      <c r="H86" s="14">
        <v>2.7785000000000002</v>
      </c>
      <c r="I86" s="14">
        <v>2.7785000000000002</v>
      </c>
    </row>
    <row r="87" spans="1:9" x14ac:dyDescent="0.2">
      <c r="A87" s="13">
        <v>38443</v>
      </c>
      <c r="B87" s="14">
        <v>2.1</v>
      </c>
      <c r="C87" s="14">
        <v>-12.5</v>
      </c>
      <c r="D87" s="14">
        <v>12587.5</v>
      </c>
      <c r="E87" s="14">
        <v>12570.7</v>
      </c>
      <c r="F87" s="24">
        <v>12570.7</v>
      </c>
      <c r="G87" s="14">
        <v>2.6813699999999998</v>
      </c>
      <c r="H87" s="14">
        <v>2.6527799999999999</v>
      </c>
      <c r="I87" s="14">
        <v>2.6527799999999999</v>
      </c>
    </row>
    <row r="88" spans="1:9" x14ac:dyDescent="0.2">
      <c r="A88" s="13">
        <v>38534</v>
      </c>
      <c r="B88" s="14">
        <v>2.1</v>
      </c>
      <c r="C88" s="14">
        <v>-10.52632</v>
      </c>
      <c r="D88" s="14">
        <v>12683.2</v>
      </c>
      <c r="E88" s="14">
        <v>12670.5</v>
      </c>
      <c r="F88" s="24">
        <v>12670.5</v>
      </c>
      <c r="G88" s="14">
        <v>3.2030500000000002</v>
      </c>
      <c r="H88" s="14">
        <v>3.1745399999999999</v>
      </c>
      <c r="I88" s="14">
        <v>3.1745399999999999</v>
      </c>
    </row>
    <row r="89" spans="1:9" x14ac:dyDescent="0.2">
      <c r="A89" s="13">
        <v>38626</v>
      </c>
      <c r="B89" s="14">
        <v>2.2999999999999998</v>
      </c>
      <c r="C89" s="14">
        <v>36.842109999999998</v>
      </c>
      <c r="D89" s="14">
        <v>12748.7</v>
      </c>
      <c r="E89" s="14">
        <v>12735.6</v>
      </c>
      <c r="F89" s="24">
        <v>12735.6</v>
      </c>
      <c r="G89" s="14">
        <v>3.2699400000000001</v>
      </c>
      <c r="H89" s="14">
        <v>3.2469999999999999</v>
      </c>
      <c r="I89" s="14">
        <v>3.2469999999999999</v>
      </c>
    </row>
    <row r="90" spans="1:9" x14ac:dyDescent="0.2">
      <c r="A90" s="13">
        <v>38718</v>
      </c>
      <c r="B90" s="14">
        <v>2.1</v>
      </c>
      <c r="C90" s="14">
        <v>-19.23077</v>
      </c>
      <c r="D90" s="14">
        <v>12915.9</v>
      </c>
      <c r="E90" s="14">
        <v>12896.4</v>
      </c>
      <c r="F90" s="24">
        <v>12896.4</v>
      </c>
      <c r="G90" s="14">
        <v>3.0874700000000002</v>
      </c>
      <c r="H90" s="14">
        <v>3.0668799999999998</v>
      </c>
      <c r="I90" s="14">
        <v>3.0668799999999998</v>
      </c>
    </row>
    <row r="91" spans="1:9" x14ac:dyDescent="0.2">
      <c r="A91" s="13">
        <v>38808</v>
      </c>
      <c r="B91" s="14">
        <v>2.2999999999999998</v>
      </c>
      <c r="C91" s="14">
        <v>28.571429999999999</v>
      </c>
      <c r="D91" s="14">
        <v>12962.5</v>
      </c>
      <c r="E91" s="14">
        <v>12948.7</v>
      </c>
      <c r="F91" s="24">
        <v>12948.7</v>
      </c>
      <c r="G91" s="14">
        <v>3.2131099999999999</v>
      </c>
      <c r="H91" s="14">
        <v>3.1960700000000002</v>
      </c>
      <c r="I91" s="14">
        <v>3.1960700000000002</v>
      </c>
    </row>
    <row r="92" spans="1:9" x14ac:dyDescent="0.2">
      <c r="A92" s="13">
        <v>38899</v>
      </c>
      <c r="B92" s="14">
        <v>2.4</v>
      </c>
      <c r="C92" s="14">
        <v>29.411760000000001</v>
      </c>
      <c r="D92" s="14">
        <v>12965.9</v>
      </c>
      <c r="E92" s="14">
        <v>12950.4</v>
      </c>
      <c r="F92" s="24">
        <v>12950.4</v>
      </c>
      <c r="G92" s="14">
        <v>2.8071000000000002</v>
      </c>
      <c r="H92" s="14">
        <v>2.7803200000000001</v>
      </c>
      <c r="I92" s="14">
        <v>2.7803200000000001</v>
      </c>
    </row>
    <row r="93" spans="1:9" x14ac:dyDescent="0.2">
      <c r="A93" s="13">
        <v>38991</v>
      </c>
      <c r="B93" s="14">
        <v>2.2000000000000002</v>
      </c>
      <c r="C93" s="14">
        <v>-34.615380000000002</v>
      </c>
      <c r="D93" s="14">
        <v>13060.7</v>
      </c>
      <c r="E93" s="14">
        <v>13038.4</v>
      </c>
      <c r="F93" s="24">
        <v>13038.4</v>
      </c>
      <c r="G93" s="14">
        <v>1.8949100000000001</v>
      </c>
      <c r="H93" s="14">
        <v>1.8673999999999999</v>
      </c>
      <c r="I93" s="14">
        <v>1.8673999999999999</v>
      </c>
    </row>
    <row r="94" spans="1:9" x14ac:dyDescent="0.2">
      <c r="A94" s="13">
        <v>39083</v>
      </c>
      <c r="B94" s="14">
        <v>2.4</v>
      </c>
      <c r="C94" s="14">
        <v>38.095239999999997</v>
      </c>
      <c r="D94" s="14">
        <v>13089.3</v>
      </c>
      <c r="E94" s="14">
        <v>13056.1</v>
      </c>
      <c r="F94" s="24">
        <v>13056.1</v>
      </c>
      <c r="G94" s="14">
        <v>2.4635799999999999</v>
      </c>
      <c r="H94" s="14">
        <v>2.4294199999999999</v>
      </c>
      <c r="I94" s="14">
        <v>2.4294199999999999</v>
      </c>
    </row>
    <row r="95" spans="1:9" x14ac:dyDescent="0.2">
      <c r="A95" s="13">
        <v>39173</v>
      </c>
      <c r="B95" s="14">
        <v>2</v>
      </c>
      <c r="C95" s="14">
        <v>-48.148150000000001</v>
      </c>
      <c r="D95" s="14">
        <v>13194.1</v>
      </c>
      <c r="E95" s="14">
        <v>13173.6</v>
      </c>
      <c r="F95" s="24">
        <v>13173.6</v>
      </c>
      <c r="G95" s="14">
        <v>2.5788000000000002</v>
      </c>
      <c r="H95" s="14">
        <v>2.54515</v>
      </c>
      <c r="I95" s="14">
        <v>2.54515</v>
      </c>
    </row>
    <row r="96" spans="1:9" x14ac:dyDescent="0.2">
      <c r="A96" s="13">
        <v>39264</v>
      </c>
      <c r="B96" s="14">
        <v>2</v>
      </c>
      <c r="C96" s="14">
        <v>-9.0909099999999992</v>
      </c>
      <c r="D96" s="14">
        <v>13268.5</v>
      </c>
      <c r="E96" s="14">
        <v>13269.8</v>
      </c>
      <c r="F96" s="24">
        <v>13269.8</v>
      </c>
      <c r="G96" s="14">
        <v>2.4168599999999998</v>
      </c>
      <c r="H96" s="14">
        <v>2.3749600000000002</v>
      </c>
      <c r="I96" s="14">
        <v>2.3749600000000002</v>
      </c>
    </row>
    <row r="97" spans="1:9" x14ac:dyDescent="0.2">
      <c r="A97" s="13">
        <v>39356</v>
      </c>
      <c r="B97" s="14">
        <v>2.2000000000000002</v>
      </c>
      <c r="C97" s="14">
        <v>58.823529999999998</v>
      </c>
      <c r="D97" s="14">
        <v>13363.5</v>
      </c>
      <c r="E97" s="14">
        <v>13326</v>
      </c>
      <c r="F97" s="24">
        <v>13326</v>
      </c>
      <c r="G97" s="14">
        <v>3.5053899999999998</v>
      </c>
      <c r="H97" s="14">
        <v>3.4561899999999999</v>
      </c>
      <c r="I97" s="14">
        <v>3.4561899999999999</v>
      </c>
    </row>
    <row r="98" spans="1:9" x14ac:dyDescent="0.2">
      <c r="A98" s="13">
        <v>39448</v>
      </c>
      <c r="B98" s="14">
        <v>2.1</v>
      </c>
      <c r="C98" s="14">
        <v>-20.68966</v>
      </c>
      <c r="D98" s="14">
        <v>13339.2</v>
      </c>
      <c r="E98" s="14">
        <v>13266.8</v>
      </c>
      <c r="F98" s="24">
        <v>13266.8</v>
      </c>
      <c r="G98" s="14">
        <v>3.4924400000000002</v>
      </c>
      <c r="H98" s="14">
        <v>3.4382899999999998</v>
      </c>
      <c r="I98" s="14">
        <v>3.4382899999999998</v>
      </c>
    </row>
    <row r="99" spans="1:9" x14ac:dyDescent="0.2">
      <c r="A99" s="13">
        <v>39539</v>
      </c>
      <c r="B99" s="14">
        <v>2.2999999999999998</v>
      </c>
      <c r="C99" s="14">
        <v>42.857140000000001</v>
      </c>
      <c r="D99" s="14">
        <v>13359</v>
      </c>
      <c r="E99" s="14">
        <v>13310.5</v>
      </c>
      <c r="F99" s="24">
        <v>13310.5</v>
      </c>
      <c r="G99" s="14">
        <v>3.7761900000000002</v>
      </c>
      <c r="H99" s="14">
        <v>3.7029999999999998</v>
      </c>
      <c r="I99" s="14">
        <v>3.7029999999999998</v>
      </c>
    </row>
    <row r="100" spans="1:9" x14ac:dyDescent="0.2">
      <c r="A100" s="13">
        <v>39630</v>
      </c>
      <c r="B100" s="14">
        <v>2.2000000000000002</v>
      </c>
      <c r="C100" s="14">
        <v>-10</v>
      </c>
      <c r="D100" s="14">
        <v>13223.5</v>
      </c>
      <c r="E100" s="14">
        <v>13186.9</v>
      </c>
      <c r="F100" s="24">
        <v>13186.9</v>
      </c>
      <c r="G100" s="14">
        <v>4.30382</v>
      </c>
      <c r="H100" s="14">
        <v>4.2359</v>
      </c>
      <c r="I100" s="14">
        <v>4.2359</v>
      </c>
    </row>
    <row r="101" spans="1:9" x14ac:dyDescent="0.2">
      <c r="A101" s="13">
        <v>39722</v>
      </c>
      <c r="B101" s="14">
        <v>1.6</v>
      </c>
      <c r="C101" s="14">
        <v>-85.185190000000006</v>
      </c>
      <c r="D101" s="14">
        <v>12993.7</v>
      </c>
      <c r="E101" s="14">
        <v>12883.5</v>
      </c>
      <c r="F101" s="24">
        <v>12883.5</v>
      </c>
      <c r="G101" s="14">
        <v>1.6994199999999999</v>
      </c>
      <c r="H101" s="14">
        <v>1.70079</v>
      </c>
      <c r="I101" s="14">
        <v>1.70079</v>
      </c>
    </row>
    <row r="102" spans="1:9" x14ac:dyDescent="0.2">
      <c r="A102" s="13">
        <v>39814</v>
      </c>
      <c r="B102" s="14">
        <v>1.2</v>
      </c>
      <c r="C102" s="14">
        <v>-78.260869999999997</v>
      </c>
      <c r="D102" s="14">
        <v>12832.6</v>
      </c>
      <c r="E102" s="14">
        <v>12663.2</v>
      </c>
      <c r="F102" s="24">
        <v>12711</v>
      </c>
      <c r="G102" s="14">
        <v>0.31124000000000002</v>
      </c>
      <c r="H102" s="14">
        <v>0.31709999999999999</v>
      </c>
      <c r="I102" s="14">
        <v>0.19564000000000001</v>
      </c>
    </row>
    <row r="103" spans="1:9" x14ac:dyDescent="0.2">
      <c r="A103" s="13">
        <v>39904</v>
      </c>
      <c r="B103" s="14">
        <v>1.2</v>
      </c>
      <c r="C103" s="14">
        <v>0</v>
      </c>
      <c r="D103" s="14">
        <v>12810</v>
      </c>
      <c r="E103" s="14">
        <v>12641.3</v>
      </c>
      <c r="F103" s="24">
        <v>12701</v>
      </c>
      <c r="G103" s="14">
        <v>-0.34344999999999998</v>
      </c>
      <c r="H103" s="14">
        <v>-0.32002999999999998</v>
      </c>
      <c r="I103" s="14">
        <v>-0.50985000000000003</v>
      </c>
    </row>
    <row r="104" spans="1:9" x14ac:dyDescent="0.2">
      <c r="A104" s="13">
        <v>39995</v>
      </c>
      <c r="B104" s="14">
        <v>1</v>
      </c>
      <c r="C104" s="14">
        <v>-38.888890000000004</v>
      </c>
      <c r="D104" s="14">
        <v>12860.8</v>
      </c>
      <c r="E104" s="14">
        <v>12694.5</v>
      </c>
      <c r="F104" s="24">
        <v>12746.7</v>
      </c>
      <c r="G104" s="14">
        <v>-0.69677</v>
      </c>
      <c r="H104" s="14">
        <v>-0.63963999999999999</v>
      </c>
      <c r="I104" s="14">
        <v>-0.81928999999999996</v>
      </c>
    </row>
    <row r="105" spans="1:9" x14ac:dyDescent="0.2">
      <c r="A105" s="13">
        <v>40087</v>
      </c>
      <c r="B105" s="14">
        <v>1.4</v>
      </c>
      <c r="C105" s="14">
        <v>425</v>
      </c>
      <c r="D105" s="14">
        <v>13019</v>
      </c>
      <c r="E105" s="14">
        <v>12813.5</v>
      </c>
      <c r="F105" s="24">
        <v>12873.1</v>
      </c>
      <c r="G105" s="14">
        <v>1.4686900000000001</v>
      </c>
      <c r="H105" s="14">
        <v>1.4864200000000001</v>
      </c>
      <c r="I105" s="14">
        <v>1.3732200000000001</v>
      </c>
    </row>
    <row r="106" spans="1:9" x14ac:dyDescent="0.2">
      <c r="A106" s="13">
        <v>40179</v>
      </c>
      <c r="B106" s="14">
        <v>1.6</v>
      </c>
      <c r="C106" s="14">
        <v>100</v>
      </c>
      <c r="D106" s="14">
        <v>13138.8</v>
      </c>
      <c r="E106" s="14">
        <v>12937.7</v>
      </c>
      <c r="F106" s="24">
        <v>12947.6</v>
      </c>
      <c r="G106" s="14">
        <v>2.4111199999999999</v>
      </c>
      <c r="H106" s="14">
        <v>2.3846099999999999</v>
      </c>
      <c r="I106" s="14">
        <v>2.3865699999999999</v>
      </c>
    </row>
    <row r="107" spans="1:9" x14ac:dyDescent="0.2">
      <c r="A107" s="13">
        <v>40269</v>
      </c>
      <c r="B107" s="14">
        <v>1.3</v>
      </c>
      <c r="C107" s="14">
        <v>-45</v>
      </c>
      <c r="D107" s="14">
        <v>13194.9</v>
      </c>
      <c r="E107" s="14">
        <v>13058.5</v>
      </c>
      <c r="F107" s="24">
        <v>13019.6</v>
      </c>
      <c r="G107" s="14">
        <v>1.9097500000000001</v>
      </c>
      <c r="H107" s="14">
        <v>1.9879899999999999</v>
      </c>
      <c r="I107" s="14">
        <v>2.12358</v>
      </c>
    </row>
    <row r="108" spans="1:9" x14ac:dyDescent="0.2">
      <c r="A108" s="13">
        <v>40360</v>
      </c>
      <c r="B108" s="14">
        <v>1.3</v>
      </c>
      <c r="C108" s="14">
        <v>-9.0909099999999992</v>
      </c>
      <c r="D108" s="14">
        <v>13278.5</v>
      </c>
      <c r="E108" s="14">
        <v>13139.6</v>
      </c>
      <c r="F108" s="24">
        <v>13103.5</v>
      </c>
      <c r="G108" s="14">
        <v>1.37229</v>
      </c>
      <c r="H108" s="14">
        <v>1.4820199999999999</v>
      </c>
      <c r="I108" s="14">
        <v>1.6822900000000001</v>
      </c>
    </row>
    <row r="109" spans="1:9" x14ac:dyDescent="0.2">
      <c r="A109" s="13">
        <v>40452</v>
      </c>
      <c r="B109" s="14">
        <v>1</v>
      </c>
      <c r="C109" s="14">
        <v>-61.904760000000003</v>
      </c>
      <c r="D109" s="14">
        <v>13380.7</v>
      </c>
      <c r="E109" s="14">
        <v>13216.1</v>
      </c>
      <c r="F109" s="24">
        <v>13181.2</v>
      </c>
      <c r="G109" s="14">
        <v>1.1284000000000001</v>
      </c>
      <c r="H109" s="14">
        <v>1.2769200000000001</v>
      </c>
      <c r="I109" s="14">
        <v>1.4608399999999999</v>
      </c>
    </row>
    <row r="110" spans="1:9" x14ac:dyDescent="0.2">
      <c r="A110" s="13">
        <v>40544</v>
      </c>
      <c r="B110" s="14">
        <v>1.1000000000000001</v>
      </c>
      <c r="C110" s="14">
        <v>40</v>
      </c>
      <c r="D110" s="14">
        <v>13444.3</v>
      </c>
      <c r="E110" s="14">
        <v>13227.9</v>
      </c>
      <c r="F110" s="24">
        <v>13183.8</v>
      </c>
      <c r="G110" s="14">
        <v>1.5716699999999999</v>
      </c>
      <c r="H110" s="14">
        <v>1.7810999999999999</v>
      </c>
      <c r="I110" s="14">
        <v>1.80582</v>
      </c>
    </row>
    <row r="111" spans="1:9" x14ac:dyDescent="0.2">
      <c r="A111" s="13">
        <v>40634</v>
      </c>
      <c r="B111" s="14">
        <v>1.4</v>
      </c>
      <c r="C111" s="14">
        <v>127.27273</v>
      </c>
      <c r="D111" s="12"/>
      <c r="E111" s="14">
        <v>13270.1</v>
      </c>
      <c r="F111" s="24">
        <v>13264.7</v>
      </c>
      <c r="G111" s="12"/>
      <c r="H111" s="14">
        <v>2.48773</v>
      </c>
      <c r="I111" s="14">
        <v>2.5568599999999999</v>
      </c>
    </row>
    <row r="112" spans="1:9" x14ac:dyDescent="0.2">
      <c r="A112" s="13">
        <v>40725</v>
      </c>
      <c r="B112" s="14">
        <v>1.7</v>
      </c>
      <c r="C112" s="14">
        <v>100</v>
      </c>
      <c r="D112" s="12"/>
      <c r="E112" s="12"/>
      <c r="F112" s="24">
        <v>13306.9</v>
      </c>
      <c r="G112" s="12"/>
      <c r="H112" s="12"/>
      <c r="I112" s="14">
        <v>2.8240099999999999</v>
      </c>
    </row>
    <row r="113" spans="1:9" x14ac:dyDescent="0.2">
      <c r="A113" s="13">
        <v>40817</v>
      </c>
      <c r="B113" s="14">
        <v>1.9</v>
      </c>
      <c r="C113" s="14">
        <v>100</v>
      </c>
      <c r="D113" s="12"/>
      <c r="E113" s="12"/>
      <c r="F113" s="24">
        <v>13441</v>
      </c>
      <c r="G113" s="12"/>
      <c r="H113" s="12"/>
      <c r="I113" s="14">
        <v>2.5431499999999998</v>
      </c>
    </row>
    <row r="114" spans="1:9" x14ac:dyDescent="0.2">
      <c r="A114" s="13">
        <v>40909</v>
      </c>
      <c r="B114" s="14">
        <v>2</v>
      </c>
      <c r="C114" s="14">
        <v>50</v>
      </c>
      <c r="D114" s="12"/>
      <c r="E114" s="12"/>
      <c r="F114" s="24">
        <v>13506.4</v>
      </c>
      <c r="G114" s="12"/>
      <c r="H114" s="12"/>
      <c r="I114" s="14">
        <v>2.36151</v>
      </c>
    </row>
    <row r="115" spans="1:9" x14ac:dyDescent="0.2">
      <c r="A115" s="13">
        <v>41000</v>
      </c>
      <c r="B115" s="14">
        <v>1.9</v>
      </c>
      <c r="C115" s="14">
        <v>-24</v>
      </c>
      <c r="D115" s="12"/>
      <c r="E115" s="12"/>
      <c r="F115" s="24">
        <v>13548.5</v>
      </c>
      <c r="G115" s="12"/>
      <c r="H115" s="12"/>
      <c r="I115" s="14">
        <v>1.6394899999999999</v>
      </c>
    </row>
    <row r="116" spans="1:9" x14ac:dyDescent="0.2">
      <c r="A116" s="13">
        <v>41091</v>
      </c>
      <c r="B116" s="14">
        <v>1.7</v>
      </c>
      <c r="C116" s="14">
        <v>-40</v>
      </c>
      <c r="D116" s="12"/>
      <c r="E116" s="12"/>
      <c r="F116" s="24">
        <v>13638.1</v>
      </c>
      <c r="G116" s="12"/>
      <c r="H116" s="12"/>
      <c r="I116" s="14">
        <v>1.4532799999999999</v>
      </c>
    </row>
    <row r="117" spans="1:9" x14ac:dyDescent="0.2">
      <c r="A117" s="13">
        <v>41183</v>
      </c>
      <c r="B117" s="14">
        <v>1.6</v>
      </c>
      <c r="C117" s="14">
        <v>-12.5</v>
      </c>
      <c r="F117" s="22"/>
    </row>
    <row r="118" spans="1:9" x14ac:dyDescent="0.2">
      <c r="A118" s="13">
        <v>41275</v>
      </c>
      <c r="B118" s="14">
        <v>1.5</v>
      </c>
      <c r="C118" s="14">
        <v>-33.333329999999997</v>
      </c>
      <c r="F118" s="22"/>
    </row>
    <row r="119" spans="1:9" x14ac:dyDescent="0.2">
      <c r="A119" s="13">
        <v>41365</v>
      </c>
      <c r="B119" s="14">
        <v>1.3</v>
      </c>
      <c r="C119" s="14">
        <v>-47.36842</v>
      </c>
      <c r="F119" s="22"/>
    </row>
    <row r="120" spans="1:9" x14ac:dyDescent="0.2">
      <c r="A120" s="13">
        <v>41456</v>
      </c>
      <c r="B120" s="14">
        <v>1.3</v>
      </c>
      <c r="C120" s="14">
        <v>16.66667</v>
      </c>
      <c r="F120" s="22"/>
    </row>
    <row r="121" spans="1:9" x14ac:dyDescent="0.2">
      <c r="A121" s="13">
        <v>41548</v>
      </c>
      <c r="B121" s="14">
        <v>1.3</v>
      </c>
      <c r="C121" s="14">
        <v>-7.1428599999999998</v>
      </c>
      <c r="F121" s="22"/>
    </row>
    <row r="122" spans="1:9" x14ac:dyDescent="0.2">
      <c r="A122" s="13">
        <v>41640</v>
      </c>
      <c r="B122" s="14">
        <v>1.2</v>
      </c>
      <c r="C122" s="14">
        <v>-14.28571</v>
      </c>
      <c r="F122" s="22"/>
    </row>
    <row r="123" spans="1:9" x14ac:dyDescent="0.2">
      <c r="A123" s="13">
        <v>41730</v>
      </c>
      <c r="B123" s="14">
        <v>1.5</v>
      </c>
      <c r="C123" s="14">
        <v>100</v>
      </c>
      <c r="F123" s="22"/>
    </row>
    <row r="124" spans="1:9" x14ac:dyDescent="0.2">
      <c r="A124" s="1">
        <v>41456</v>
      </c>
      <c r="B124" s="2">
        <v>1.3</v>
      </c>
      <c r="C124" s="2">
        <v>16.66667</v>
      </c>
      <c r="F124" s="22"/>
    </row>
    <row r="125" spans="1:9" x14ac:dyDescent="0.2">
      <c r="A125" s="1">
        <v>41548</v>
      </c>
      <c r="B125" s="2">
        <v>1.3</v>
      </c>
      <c r="C125" s="2">
        <v>-7.1428599999999998</v>
      </c>
      <c r="F125" s="22"/>
    </row>
    <row r="126" spans="1:9" x14ac:dyDescent="0.2">
      <c r="A126" s="1">
        <v>41640</v>
      </c>
      <c r="B126" s="2">
        <v>1.2</v>
      </c>
      <c r="C126" s="2">
        <v>-14.28571</v>
      </c>
      <c r="F126" s="22"/>
    </row>
    <row r="127" spans="1:9" x14ac:dyDescent="0.2">
      <c r="A127" s="1">
        <v>41730</v>
      </c>
      <c r="B127" s="2">
        <v>1.5</v>
      </c>
      <c r="C127" s="2">
        <v>100</v>
      </c>
      <c r="F127" s="22"/>
    </row>
    <row r="128" spans="1:9" x14ac:dyDescent="0.2">
      <c r="F128" s="22"/>
    </row>
    <row r="129" spans="6:6" x14ac:dyDescent="0.2">
      <c r="F129" s="22"/>
    </row>
    <row r="130" spans="6:6" x14ac:dyDescent="0.2">
      <c r="F130" s="2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I75" sqref="I75"/>
    </sheetView>
  </sheetViews>
  <sheetFormatPr defaultRowHeight="12.75" x14ac:dyDescent="0.2"/>
  <cols>
    <col min="1" max="1" width="15" bestFit="1" customWidth="1"/>
    <col min="3" max="3" width="10.5703125" bestFit="1" customWidth="1"/>
    <col min="4" max="4" width="10.42578125" bestFit="1" customWidth="1"/>
  </cols>
  <sheetData>
    <row r="1" spans="1:6" x14ac:dyDescent="0.2">
      <c r="A1" s="3" t="s">
        <v>17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16</v>
      </c>
    </row>
    <row r="2" spans="1:6" x14ac:dyDescent="0.2">
      <c r="A2" s="4">
        <v>31137</v>
      </c>
      <c r="B2" s="2">
        <f>Quarterly!I6</f>
        <v>3.4762400000000002</v>
      </c>
      <c r="C2" s="2">
        <f>Quarterly!B6</f>
        <v>4.3</v>
      </c>
      <c r="D2" s="2">
        <f>100*(Quarterly!F6/Quarterly!F2-1)</f>
        <v>4.5275346122803706</v>
      </c>
      <c r="E2">
        <f>Monthly!G2</f>
        <v>7.3</v>
      </c>
      <c r="F2" s="20">
        <f>Monthly!L2</f>
        <v>8.4766666666666666</v>
      </c>
    </row>
    <row r="3" spans="1:6" x14ac:dyDescent="0.2">
      <c r="A3" s="4">
        <v>31228</v>
      </c>
      <c r="B3" s="2">
        <f>Quarterly!I7</f>
        <v>3.2459199999999999</v>
      </c>
      <c r="C3" s="2">
        <f>Quarterly!B7</f>
        <v>4</v>
      </c>
      <c r="D3" s="22">
        <f>100*(Quarterly!F7/Quarterly!F3-1)</f>
        <v>3.6237412267317692</v>
      </c>
      <c r="E3">
        <f>Monthly!G3</f>
        <v>7.3</v>
      </c>
      <c r="F3" s="20">
        <f>Monthly!L3</f>
        <v>7.9233333333333329</v>
      </c>
    </row>
    <row r="4" spans="1:6" x14ac:dyDescent="0.2">
      <c r="A4" s="4">
        <v>31320</v>
      </c>
      <c r="B4" s="2">
        <f>Quarterly!I8</f>
        <v>3.1026600000000002</v>
      </c>
      <c r="C4" s="2">
        <f>Quarterly!B8</f>
        <v>4.0999999999999996</v>
      </c>
      <c r="D4" s="22">
        <f>100*(Quarterly!F8/Quarterly!F4-1)</f>
        <v>4.2295661634706994</v>
      </c>
      <c r="E4">
        <f>Monthly!G4</f>
        <v>7.4</v>
      </c>
      <c r="F4" s="20">
        <f>Monthly!L4</f>
        <v>7.9000000000000012</v>
      </c>
    </row>
    <row r="5" spans="1:6" x14ac:dyDescent="0.2">
      <c r="A5" s="4">
        <v>31412</v>
      </c>
      <c r="B5" s="2">
        <f>Quarterly!I9</f>
        <v>3.2742200000000001</v>
      </c>
      <c r="C5" s="2">
        <f>Quarterly!B9</f>
        <v>4.0999999999999996</v>
      </c>
      <c r="D5" s="22">
        <f>100*(Quarterly!F9/Quarterly!F5-1)</f>
        <v>4.1729120450866297</v>
      </c>
      <c r="E5">
        <f>Monthly!G5</f>
        <v>7.1</v>
      </c>
      <c r="F5" s="20">
        <f>Monthly!L5</f>
        <v>8.1033333333333335</v>
      </c>
    </row>
    <row r="6" spans="1:6" x14ac:dyDescent="0.2">
      <c r="A6" s="4">
        <v>31502</v>
      </c>
      <c r="B6" s="2">
        <f>Quarterly!I10</f>
        <v>2.92625</v>
      </c>
      <c r="C6" s="2">
        <f>Quarterly!B10</f>
        <v>3.8</v>
      </c>
      <c r="D6" s="22">
        <f>100*(Quarterly!F10/Quarterly!F6-1)</f>
        <v>4.1918479471378722</v>
      </c>
      <c r="E6">
        <f>Monthly!G6</f>
        <v>6.7</v>
      </c>
      <c r="F6" s="20">
        <f>Monthly!L6</f>
        <v>7.8266666666666671</v>
      </c>
    </row>
    <row r="7" spans="1:6" x14ac:dyDescent="0.2">
      <c r="A7" s="4">
        <v>31593</v>
      </c>
      <c r="B7" s="2">
        <f>Quarterly!I11</f>
        <v>2.22865</v>
      </c>
      <c r="C7" s="2">
        <f>Quarterly!B11</f>
        <v>3.5</v>
      </c>
      <c r="D7" s="22">
        <f>100*(Quarterly!F11/Quarterly!F7-1)</f>
        <v>3.7326069351395041</v>
      </c>
      <c r="E7">
        <f>Monthly!G7</f>
        <v>7.1</v>
      </c>
      <c r="F7" s="20">
        <f>Monthly!L7</f>
        <v>6.919999999999999</v>
      </c>
    </row>
    <row r="8" spans="1:6" x14ac:dyDescent="0.2">
      <c r="A8" s="4">
        <v>31685</v>
      </c>
      <c r="B8" s="2">
        <f>Quarterly!I12</f>
        <v>2.3309600000000001</v>
      </c>
      <c r="C8" s="2">
        <f>Quarterly!B12</f>
        <v>3.2</v>
      </c>
      <c r="D8" s="22">
        <f>100*(Quarterly!F12/Quarterly!F8-1)</f>
        <v>3.12137555091625</v>
      </c>
      <c r="E8">
        <f>Monthly!G8</f>
        <v>7</v>
      </c>
      <c r="F8" s="20">
        <f>Monthly!L8</f>
        <v>6.206666666666667</v>
      </c>
    </row>
    <row r="9" spans="1:6" x14ac:dyDescent="0.2">
      <c r="A9" s="4">
        <v>31777</v>
      </c>
      <c r="B9" s="2">
        <f>Quarterly!I13</f>
        <v>2.2681200000000001</v>
      </c>
      <c r="C9" s="2">
        <f>Quarterly!B13</f>
        <v>3.3</v>
      </c>
      <c r="D9" s="22">
        <f>100*(Quarterly!F13/Quarterly!F9-1)</f>
        <v>2.8388489208633017</v>
      </c>
      <c r="E9">
        <f>Monthly!G9</f>
        <v>7</v>
      </c>
      <c r="F9" s="20">
        <f>Monthly!L9</f>
        <v>6.2666666666666666</v>
      </c>
    </row>
    <row r="10" spans="1:6" x14ac:dyDescent="0.2">
      <c r="A10" s="4">
        <v>31867</v>
      </c>
      <c r="B10" s="2">
        <f>Quarterly!I14</f>
        <v>2.7480699999999998</v>
      </c>
      <c r="C10" s="2">
        <f>Quarterly!B14</f>
        <v>2.8</v>
      </c>
      <c r="D10" s="22">
        <f>100*(Quarterly!F14/Quarterly!F10-1)</f>
        <v>2.4241819632881079</v>
      </c>
      <c r="E10">
        <f>Monthly!G10</f>
        <v>6.6</v>
      </c>
      <c r="F10" s="20">
        <f>Monthly!L10</f>
        <v>6.22</v>
      </c>
    </row>
    <row r="11" spans="1:6" x14ac:dyDescent="0.2">
      <c r="A11" s="4">
        <v>31958</v>
      </c>
      <c r="B11" s="2">
        <f>Quarterly!I15</f>
        <v>3.5876199999999998</v>
      </c>
      <c r="C11" s="2">
        <f>Quarterly!B15</f>
        <v>3.1</v>
      </c>
      <c r="D11" s="22">
        <f>100*(Quarterly!F15/Quarterly!F11-1)</f>
        <v>3.0986515259048941</v>
      </c>
      <c r="E11">
        <f>Monthly!G11</f>
        <v>6.3</v>
      </c>
      <c r="F11" s="20">
        <f>Monthly!L11</f>
        <v>6.6499999999999995</v>
      </c>
    </row>
    <row r="12" spans="1:6" x14ac:dyDescent="0.2">
      <c r="A12" s="4">
        <v>32050</v>
      </c>
      <c r="B12" s="2">
        <f>Quarterly!I16</f>
        <v>3.89283</v>
      </c>
      <c r="C12" s="2">
        <f>Quarterly!B16</f>
        <v>3.3</v>
      </c>
      <c r="D12" s="22">
        <f>100*(Quarterly!F16/Quarterly!F12-1)</f>
        <v>3.0001827665228076</v>
      </c>
      <c r="E12">
        <f>Monthly!G12</f>
        <v>6.1</v>
      </c>
      <c r="F12" s="20">
        <f>Monthly!L12</f>
        <v>6.8433333333333337</v>
      </c>
    </row>
    <row r="13" spans="1:6" x14ac:dyDescent="0.2">
      <c r="A13" s="4">
        <v>32142</v>
      </c>
      <c r="B13" s="2">
        <f>Quarterly!I17</f>
        <v>4.03078</v>
      </c>
      <c r="C13" s="2">
        <f>Quarterly!B17</f>
        <v>3.5</v>
      </c>
      <c r="D13" s="22">
        <f>100*(Quarterly!F17/Quarterly!F13-1)</f>
        <v>4.2589509325199781</v>
      </c>
      <c r="E13">
        <f>Monthly!G13</f>
        <v>6</v>
      </c>
      <c r="F13" s="20">
        <f>Monthly!L13</f>
        <v>6.916666666666667</v>
      </c>
    </row>
    <row r="14" spans="1:6" x14ac:dyDescent="0.2">
      <c r="A14" s="4">
        <v>32233</v>
      </c>
      <c r="B14" s="2">
        <f>Quarterly!I18</f>
        <v>3.6819199999999999</v>
      </c>
      <c r="C14" s="2">
        <f>Quarterly!B18</f>
        <v>3.9</v>
      </c>
      <c r="D14" s="22">
        <f>100*(Quarterly!F18/Quarterly!F14-1)</f>
        <v>4.2201783801082637</v>
      </c>
      <c r="E14">
        <f>Monthly!G14</f>
        <v>5.7</v>
      </c>
      <c r="F14" s="20">
        <f>Monthly!L14</f>
        <v>6.663333333333334</v>
      </c>
    </row>
    <row r="15" spans="1:6" x14ac:dyDescent="0.2">
      <c r="A15" s="4">
        <v>32324</v>
      </c>
      <c r="B15" s="2">
        <f>Quarterly!I19</f>
        <v>3.9041899999999998</v>
      </c>
      <c r="C15" s="2">
        <f>Quarterly!B19</f>
        <v>4.0999999999999996</v>
      </c>
      <c r="D15" s="22">
        <f>100*(Quarterly!F19/Quarterly!F15-1)</f>
        <v>4.4483912271281678</v>
      </c>
      <c r="E15">
        <f>Monthly!G15</f>
        <v>5.4</v>
      </c>
      <c r="F15" s="20">
        <f>Monthly!L15</f>
        <v>7.1566666666666663</v>
      </c>
    </row>
    <row r="16" spans="1:6" x14ac:dyDescent="0.2">
      <c r="A16" s="4">
        <v>32416</v>
      </c>
      <c r="B16" s="2">
        <f>Quarterly!I20</f>
        <v>4.1113499999999998</v>
      </c>
      <c r="C16" s="2">
        <f>Quarterly!B20</f>
        <v>4.4000000000000004</v>
      </c>
      <c r="D16" s="22">
        <f>100*(Quarterly!F20/Quarterly!F16-1)</f>
        <v>4.0852817929923679</v>
      </c>
      <c r="E16">
        <f>Monthly!G16</f>
        <v>5.4</v>
      </c>
      <c r="F16" s="20">
        <f>Monthly!L16</f>
        <v>7.9833333333333334</v>
      </c>
    </row>
    <row r="17" spans="1:6" x14ac:dyDescent="0.2">
      <c r="A17" s="4">
        <v>32508</v>
      </c>
      <c r="B17" s="2">
        <f>Quarterly!I21</f>
        <v>4.2187999999999999</v>
      </c>
      <c r="C17" s="2">
        <f>Quarterly!B21</f>
        <v>4.5</v>
      </c>
      <c r="D17" s="22">
        <f>100*(Quarterly!F21/Quarterly!F17-1)</f>
        <v>3.6998268851403004</v>
      </c>
      <c r="E17">
        <f>Monthly!G17</f>
        <v>5.4</v>
      </c>
      <c r="F17" s="20">
        <f>Monthly!L17</f>
        <v>8.4699999999999989</v>
      </c>
    </row>
    <row r="18" spans="1:6" x14ac:dyDescent="0.2">
      <c r="A18" s="4">
        <v>32598</v>
      </c>
      <c r="B18" s="2">
        <f>Quarterly!I22</f>
        <v>4.5780900000000004</v>
      </c>
      <c r="C18" s="2">
        <f>Quarterly!B22</f>
        <v>4.5999999999999996</v>
      </c>
      <c r="D18" s="22">
        <f>100*(Quarterly!F22/Quarterly!F18-1)</f>
        <v>4.1347360551120094</v>
      </c>
      <c r="E18">
        <f>Monthly!G18</f>
        <v>5.4</v>
      </c>
      <c r="F18" s="20">
        <f>Monthly!L18</f>
        <v>9.4433333333333334</v>
      </c>
    </row>
    <row r="19" spans="1:6" x14ac:dyDescent="0.2">
      <c r="A19" s="4">
        <v>32689</v>
      </c>
      <c r="B19" s="2">
        <f>Quarterly!I23</f>
        <v>4.8097700000000003</v>
      </c>
      <c r="C19" s="2">
        <f>Quarterly!B23</f>
        <v>4.3</v>
      </c>
      <c r="D19" s="22">
        <f>100*(Quarterly!F23/Quarterly!F19-1)</f>
        <v>3.5840451333966072</v>
      </c>
      <c r="E19">
        <f>Monthly!G19</f>
        <v>5.2</v>
      </c>
      <c r="F19" s="20">
        <f>Monthly!L19</f>
        <v>9.7266666666666666</v>
      </c>
    </row>
    <row r="20" spans="1:6" x14ac:dyDescent="0.2">
      <c r="A20" s="4">
        <v>32781</v>
      </c>
      <c r="B20" s="2">
        <f>Quarterly!I24</f>
        <v>4.0946899999999999</v>
      </c>
      <c r="C20" s="2">
        <f>Quarterly!B24</f>
        <v>3.8</v>
      </c>
      <c r="D20" s="22">
        <f>100*(Quarterly!F24/Quarterly!F20-1)</f>
        <v>3.8685480486781332</v>
      </c>
      <c r="E20">
        <f>Monthly!G20</f>
        <v>5.2</v>
      </c>
      <c r="F20" s="20">
        <f>Monthly!L20</f>
        <v>9.0833333333333339</v>
      </c>
    </row>
    <row r="21" spans="1:6" x14ac:dyDescent="0.2">
      <c r="A21" s="4">
        <v>32873</v>
      </c>
      <c r="B21" s="2">
        <f>Quarterly!I25</f>
        <v>3.9156200000000001</v>
      </c>
      <c r="C21" s="2">
        <f>Quarterly!B25</f>
        <v>3.6</v>
      </c>
      <c r="D21" s="22">
        <f>100*(Quarterly!F25/Quarterly!F21-1)</f>
        <v>2.7240727799777487</v>
      </c>
      <c r="E21">
        <f>Monthly!G21</f>
        <v>5.3</v>
      </c>
      <c r="F21" s="20">
        <f>Monthly!L21</f>
        <v>8.6133333333333333</v>
      </c>
    </row>
    <row r="22" spans="1:6" x14ac:dyDescent="0.2">
      <c r="A22" s="4">
        <v>32963</v>
      </c>
      <c r="B22" s="2">
        <f>Quarterly!I26</f>
        <v>4.23508</v>
      </c>
      <c r="C22" s="2">
        <f>Quarterly!B26</f>
        <v>3.7</v>
      </c>
      <c r="D22" s="22">
        <f>100*(Quarterly!F26/Quarterly!F22-1)</f>
        <v>2.8320875908665499</v>
      </c>
      <c r="E22">
        <f>Monthly!G22</f>
        <v>5.4</v>
      </c>
      <c r="F22" s="20">
        <f>Monthly!L22</f>
        <v>8.25</v>
      </c>
    </row>
    <row r="23" spans="1:6" x14ac:dyDescent="0.2">
      <c r="A23" s="4">
        <v>33054</v>
      </c>
      <c r="B23" s="2">
        <f>Quarterly!I27</f>
        <v>3.9869400000000002</v>
      </c>
      <c r="C23" s="2">
        <f>Quarterly!B27</f>
        <v>3.9</v>
      </c>
      <c r="D23" s="22">
        <f>100*(Quarterly!F27/Quarterly!F23-1)</f>
        <v>2.4738174923329526</v>
      </c>
      <c r="E23">
        <f>Monthly!G23</f>
        <v>5.4</v>
      </c>
      <c r="F23" s="20">
        <f>Monthly!L23</f>
        <v>8.2433333333333323</v>
      </c>
    </row>
    <row r="24" spans="1:6" x14ac:dyDescent="0.2">
      <c r="A24" s="4">
        <v>33146</v>
      </c>
      <c r="B24" s="2">
        <f>Quarterly!I28</f>
        <v>4.7445899999999996</v>
      </c>
      <c r="C24" s="2">
        <f>Quarterly!B28</f>
        <v>4.2</v>
      </c>
      <c r="D24" s="22">
        <f>100*(Quarterly!F28/Quarterly!F24-1)</f>
        <v>1.6665404136050332</v>
      </c>
      <c r="E24">
        <f>Monthly!G24</f>
        <v>5.5</v>
      </c>
      <c r="F24" s="20">
        <f>Monthly!L24</f>
        <v>8.16</v>
      </c>
    </row>
    <row r="25" spans="1:6" x14ac:dyDescent="0.2">
      <c r="A25" s="4">
        <v>33238</v>
      </c>
      <c r="B25" s="2">
        <f>Quarterly!I29</f>
        <v>5.2984999999999998</v>
      </c>
      <c r="C25" s="2">
        <f>Quarterly!B29</f>
        <v>4.0999999999999996</v>
      </c>
      <c r="D25" s="22">
        <f>100*(Quarterly!F29/Quarterly!F25-1)</f>
        <v>0.55556255432798185</v>
      </c>
      <c r="E25">
        <f>Monthly!G25</f>
        <v>5.9</v>
      </c>
      <c r="F25" s="20">
        <f>Monthly!L25</f>
        <v>7.7433333333333323</v>
      </c>
    </row>
    <row r="26" spans="1:6" x14ac:dyDescent="0.2">
      <c r="A26" s="4">
        <v>33328</v>
      </c>
      <c r="B26" s="2">
        <f>Quarterly!I30</f>
        <v>4.3902000000000001</v>
      </c>
      <c r="C26" s="2">
        <f>Quarterly!B30</f>
        <v>3.8</v>
      </c>
      <c r="D26" s="22">
        <f>100*(Quarterly!F30/Quarterly!F26-1)</f>
        <v>-0.9649910233393233</v>
      </c>
      <c r="E26">
        <f>Monthly!G26</f>
        <v>6.4</v>
      </c>
      <c r="F26" s="20">
        <f>Monthly!L26</f>
        <v>6.4266666666666667</v>
      </c>
    </row>
    <row r="27" spans="1:6" x14ac:dyDescent="0.2">
      <c r="A27" s="4">
        <v>33419</v>
      </c>
      <c r="B27" s="2">
        <f>Quarterly!I31</f>
        <v>3.9010500000000001</v>
      </c>
      <c r="C27" s="2">
        <f>Quarterly!B31</f>
        <v>3.5</v>
      </c>
      <c r="D27" s="22">
        <f>100*(Quarterly!F31/Quarterly!F27-1)</f>
        <v>-0.6916934692711707</v>
      </c>
      <c r="E27">
        <f>Monthly!G27</f>
        <v>6.7</v>
      </c>
      <c r="F27" s="20">
        <f>Monthly!L27</f>
        <v>5.8633333333333342</v>
      </c>
    </row>
    <row r="28" spans="1:6" x14ac:dyDescent="0.2">
      <c r="A28" s="4">
        <v>33511</v>
      </c>
      <c r="B28" s="2">
        <f>Quarterly!I32</f>
        <v>3.3724599999999998</v>
      </c>
      <c r="C28" s="2">
        <f>Quarterly!B32</f>
        <v>3.4</v>
      </c>
      <c r="D28" s="22">
        <f>100*(Quarterly!F32/Quarterly!F28-1)</f>
        <v>-0.27196185083079305</v>
      </c>
      <c r="E28">
        <f>Monthly!G28</f>
        <v>6.8</v>
      </c>
      <c r="F28" s="20">
        <f>Monthly!L28</f>
        <v>5.6433333333333335</v>
      </c>
    </row>
    <row r="29" spans="1:6" x14ac:dyDescent="0.2">
      <c r="A29" s="4">
        <v>33603</v>
      </c>
      <c r="B29" s="2">
        <f>Quarterly!I33</f>
        <v>2.8279700000000001</v>
      </c>
      <c r="C29" s="2">
        <f>Quarterly!B33</f>
        <v>3.3</v>
      </c>
      <c r="D29" s="22">
        <f>100*(Quarterly!F33/Quarterly!F29-1)</f>
        <v>1.0047607116010937</v>
      </c>
      <c r="E29">
        <f>Monthly!G29</f>
        <v>7</v>
      </c>
      <c r="F29" s="20">
        <f>Monthly!L29</f>
        <v>4.8166666666666664</v>
      </c>
    </row>
    <row r="30" spans="1:6" x14ac:dyDescent="0.2">
      <c r="A30" s="4">
        <v>33694</v>
      </c>
      <c r="B30" s="2">
        <f>Quarterly!I34</f>
        <v>2.9748299999999999</v>
      </c>
      <c r="C30" s="2">
        <f>Quarterly!B34</f>
        <v>3.2</v>
      </c>
      <c r="D30" s="22">
        <f>100*(Quarterly!F34/Quarterly!F30-1)</f>
        <v>2.6097137246015478</v>
      </c>
      <c r="E30">
        <f>Monthly!G30</f>
        <v>7.3</v>
      </c>
      <c r="F30" s="20">
        <f>Monthly!L30</f>
        <v>4.0233333333333334</v>
      </c>
    </row>
    <row r="31" spans="1:6" x14ac:dyDescent="0.2">
      <c r="A31" s="4">
        <v>33785</v>
      </c>
      <c r="B31" s="2">
        <f>Quarterly!I35</f>
        <v>3.0657100000000002</v>
      </c>
      <c r="C31" s="2">
        <f>Quarterly!B35</f>
        <v>3.2</v>
      </c>
      <c r="D31" s="22">
        <f>100*(Quarterly!F35/Quarterly!F31-1)</f>
        <v>3.0048768288107874</v>
      </c>
      <c r="E31">
        <f>Monthly!G31</f>
        <v>7.4</v>
      </c>
      <c r="F31" s="20">
        <f>Monthly!L31</f>
        <v>3.7699999999999996</v>
      </c>
    </row>
    <row r="32" spans="1:6" x14ac:dyDescent="0.2">
      <c r="A32" s="4">
        <v>33877</v>
      </c>
      <c r="B32" s="2">
        <f>Quarterly!I36</f>
        <v>2.9572500000000002</v>
      </c>
      <c r="C32" s="2">
        <f>Quarterly!B36</f>
        <v>2.9</v>
      </c>
      <c r="D32" s="22">
        <f>100*(Quarterly!F36/Quarterly!F32-1)</f>
        <v>3.6310657850498584</v>
      </c>
      <c r="E32">
        <f>Monthly!G32</f>
        <v>7.7</v>
      </c>
      <c r="F32" s="20">
        <f>Monthly!L32</f>
        <v>3.2566666666666664</v>
      </c>
    </row>
    <row r="33" spans="1:6" x14ac:dyDescent="0.2">
      <c r="A33" s="4">
        <v>33969</v>
      </c>
      <c r="B33" s="2">
        <f>Quarterly!I37</f>
        <v>2.7726700000000002</v>
      </c>
      <c r="C33" s="2">
        <f>Quarterly!B37</f>
        <v>2.8</v>
      </c>
      <c r="D33" s="22">
        <f>100*(Quarterly!F37/Quarterly!F33-1)</f>
        <v>4.3114782565552678</v>
      </c>
      <c r="E33">
        <f>Monthly!G33</f>
        <v>7.3</v>
      </c>
      <c r="F33" s="20">
        <f>Monthly!L33</f>
        <v>3.0366666666666666</v>
      </c>
    </row>
    <row r="34" spans="1:6" x14ac:dyDescent="0.2">
      <c r="A34" s="4">
        <v>34059</v>
      </c>
      <c r="B34" s="2">
        <f>Quarterly!I38</f>
        <v>2.4651399999999999</v>
      </c>
      <c r="C34" s="2">
        <f>Quarterly!B38</f>
        <v>2.8</v>
      </c>
      <c r="D34" s="22">
        <f>100*(Quarterly!F38/Quarterly!F34-1)</f>
        <v>3.3690357883371824</v>
      </c>
      <c r="E34">
        <f>Monthly!G34</f>
        <v>7.3</v>
      </c>
      <c r="F34" s="20">
        <f>Monthly!L34</f>
        <v>3.0399999999999996</v>
      </c>
    </row>
    <row r="35" spans="1:6" x14ac:dyDescent="0.2">
      <c r="A35" s="4">
        <v>34150</v>
      </c>
      <c r="B35" s="2">
        <f>Quarterly!I39</f>
        <v>2.3361000000000001</v>
      </c>
      <c r="C35" s="2">
        <f>Quarterly!B39</f>
        <v>2.8</v>
      </c>
      <c r="D35" s="22">
        <f>100*(Quarterly!F39/Quarterly!F35-1)</f>
        <v>2.9366418608039124</v>
      </c>
      <c r="E35">
        <f>Monthly!G35</f>
        <v>7.1</v>
      </c>
      <c r="F35" s="20">
        <f>Monthly!L35</f>
        <v>3</v>
      </c>
    </row>
    <row r="36" spans="1:6" x14ac:dyDescent="0.2">
      <c r="A36" s="4">
        <v>34242</v>
      </c>
      <c r="B36" s="2">
        <f>Quarterly!I40</f>
        <v>2.02705</v>
      </c>
      <c r="C36" s="2">
        <f>Quarterly!B40</f>
        <v>2.8</v>
      </c>
      <c r="D36" s="22">
        <f>100*(Quarterly!F40/Quarterly!F36-1)</f>
        <v>2.4212056763154521</v>
      </c>
      <c r="E36">
        <f>Monthly!G36</f>
        <v>6.9</v>
      </c>
      <c r="F36" s="20">
        <f>Monthly!L36</f>
        <v>3.06</v>
      </c>
    </row>
    <row r="37" spans="1:6" x14ac:dyDescent="0.2">
      <c r="A37" s="4">
        <v>34334</v>
      </c>
      <c r="B37" s="2">
        <f>Quarterly!I41</f>
        <v>1.95425</v>
      </c>
      <c r="C37" s="2">
        <f>Quarterly!B41</f>
        <v>2.5</v>
      </c>
      <c r="D37" s="22">
        <f>100*(Quarterly!F41/Quarterly!F37-1)</f>
        <v>2.6944754928773573</v>
      </c>
      <c r="E37">
        <f>Monthly!G37</f>
        <v>6.8</v>
      </c>
      <c r="F37" s="20">
        <f>Monthly!L37</f>
        <v>2.9899999999999998</v>
      </c>
    </row>
    <row r="38" spans="1:6" x14ac:dyDescent="0.2">
      <c r="A38" s="4">
        <v>34424</v>
      </c>
      <c r="B38" s="2">
        <f>Quarterly!I42</f>
        <v>1.8680699999999999</v>
      </c>
      <c r="C38" s="2">
        <f>Quarterly!B42</f>
        <v>2.2999999999999998</v>
      </c>
      <c r="D38" s="22">
        <f>100*(Quarterly!F42/Quarterly!F38-1)</f>
        <v>3.5037328047666128</v>
      </c>
      <c r="E38">
        <f>Monthly!G38</f>
        <v>6.6</v>
      </c>
      <c r="F38" s="20">
        <f>Monthly!L38</f>
        <v>3.2133333333333334</v>
      </c>
    </row>
    <row r="39" spans="1:6" x14ac:dyDescent="0.2">
      <c r="A39" s="4">
        <v>34515</v>
      </c>
      <c r="B39" s="2">
        <f>Quarterly!I43</f>
        <v>1.83334</v>
      </c>
      <c r="C39" s="2">
        <f>Quarterly!B43</f>
        <v>2.2000000000000002</v>
      </c>
      <c r="D39" s="22">
        <f>100*(Quarterly!F43/Quarterly!F39-1)</f>
        <v>4.2527596943107593</v>
      </c>
      <c r="E39">
        <f>Monthly!G39</f>
        <v>6.4</v>
      </c>
      <c r="F39" s="20">
        <f>Monthly!L39</f>
        <v>3.94</v>
      </c>
    </row>
    <row r="40" spans="1:6" x14ac:dyDescent="0.2">
      <c r="A40" s="4">
        <v>34607</v>
      </c>
      <c r="B40" s="2">
        <f>Quarterly!I44</f>
        <v>2.3052199999999998</v>
      </c>
      <c r="C40" s="2">
        <f>Quarterly!B44</f>
        <v>2.2000000000000002</v>
      </c>
      <c r="D40" s="22">
        <f>100*(Quarterly!F44/Quarterly!F40-1)</f>
        <v>4.3748093573289015</v>
      </c>
      <c r="E40">
        <f>Monthly!G40</f>
        <v>6.1</v>
      </c>
      <c r="F40" s="20">
        <f>Monthly!L40</f>
        <v>4.4866666666666672</v>
      </c>
    </row>
    <row r="41" spans="1:6" x14ac:dyDescent="0.2">
      <c r="A41" s="4">
        <v>34699</v>
      </c>
      <c r="B41" s="2">
        <f>Quarterly!I45</f>
        <v>2.2410899999999998</v>
      </c>
      <c r="C41" s="2">
        <f>Quarterly!B45</f>
        <v>2.2000000000000002</v>
      </c>
      <c r="D41" s="22">
        <f>100*(Quarterly!F45/Quarterly!F41-1)</f>
        <v>4.1579824927052922</v>
      </c>
      <c r="E41">
        <f>Monthly!G41</f>
        <v>5.8</v>
      </c>
      <c r="F41" s="20">
        <f>Monthly!L41</f>
        <v>5.166666666666667</v>
      </c>
    </row>
    <row r="42" spans="1:6" x14ac:dyDescent="0.2">
      <c r="A42" s="4">
        <v>34789</v>
      </c>
      <c r="B42" s="2">
        <f>Quarterly!I46</f>
        <v>2.3881000000000001</v>
      </c>
      <c r="C42" s="2">
        <f>Quarterly!B46</f>
        <v>2.2999999999999998</v>
      </c>
      <c r="D42" s="22">
        <f>100*(Quarterly!F46/Quarterly!F42-1)</f>
        <v>3.4069147411272427</v>
      </c>
      <c r="E42">
        <f>Monthly!G42</f>
        <v>5.6</v>
      </c>
      <c r="F42" s="20">
        <f>Monthly!L42</f>
        <v>5.81</v>
      </c>
    </row>
    <row r="43" spans="1:6" x14ac:dyDescent="0.2">
      <c r="A43" s="4">
        <v>34880</v>
      </c>
      <c r="B43" s="2">
        <f>Quarterly!I47</f>
        <v>2.4379599999999999</v>
      </c>
      <c r="C43" s="2">
        <f>Quarterly!B47</f>
        <v>2.2000000000000002</v>
      </c>
      <c r="D43" s="22">
        <f>100*(Quarterly!F47/Quarterly!F43-1)</f>
        <v>2.2308197018032105</v>
      </c>
      <c r="E43">
        <f>Monthly!G43</f>
        <v>5.8</v>
      </c>
      <c r="F43" s="20">
        <f>Monthly!L43</f>
        <v>6.02</v>
      </c>
    </row>
    <row r="44" spans="1:6" x14ac:dyDescent="0.2">
      <c r="A44" s="4">
        <v>34972</v>
      </c>
      <c r="B44" s="2">
        <f>Quarterly!I48</f>
        <v>2.0375000000000001</v>
      </c>
      <c r="C44" s="2">
        <f>Quarterly!B48</f>
        <v>2.1</v>
      </c>
      <c r="D44" s="22">
        <f>100*(Quarterly!F48/Quarterly!F44-1)</f>
        <v>2.430114536850736</v>
      </c>
      <c r="E44">
        <f>Monthly!G44</f>
        <v>5.7</v>
      </c>
      <c r="F44" s="20">
        <f>Monthly!L44</f>
        <v>5.7966666666666669</v>
      </c>
    </row>
    <row r="45" spans="1:6" x14ac:dyDescent="0.2">
      <c r="A45" s="4">
        <v>35064</v>
      </c>
      <c r="B45" s="2">
        <f>Quarterly!I49</f>
        <v>1.99203</v>
      </c>
      <c r="C45" s="2">
        <f>Quarterly!B49</f>
        <v>2.1</v>
      </c>
      <c r="D45" s="22">
        <f>100*(Quarterly!F49/Quarterly!F45-1)</f>
        <v>2.0110055027513729</v>
      </c>
      <c r="E45">
        <f>Monthly!G45</f>
        <v>5.5</v>
      </c>
      <c r="F45" s="20">
        <f>Monthly!L45</f>
        <v>5.7199999999999989</v>
      </c>
    </row>
    <row r="46" spans="1:6" x14ac:dyDescent="0.2">
      <c r="A46" s="4">
        <v>35155</v>
      </c>
      <c r="B46" s="2">
        <f>Quarterly!I50</f>
        <v>2.0377800000000001</v>
      </c>
      <c r="C46" s="2">
        <f>Quarterly!B50</f>
        <v>2</v>
      </c>
      <c r="D46" s="22">
        <f>100*(Quarterly!F50/Quarterly!F46-1)</f>
        <v>2.458525550035473</v>
      </c>
      <c r="E46">
        <f>Monthly!G46</f>
        <v>5.6</v>
      </c>
      <c r="F46" s="20">
        <f>Monthly!L46</f>
        <v>5.3633333333333333</v>
      </c>
    </row>
    <row r="47" spans="1:6" x14ac:dyDescent="0.2">
      <c r="A47" s="4">
        <v>35246</v>
      </c>
      <c r="B47" s="2">
        <f>Quarterly!I51</f>
        <v>2.1077699999999999</v>
      </c>
      <c r="C47" s="2">
        <f>Quarterly!B51</f>
        <v>1.8</v>
      </c>
      <c r="D47" s="22">
        <f>100*(Quarterly!F51/Quarterly!F47-1)</f>
        <v>4.0057541219431281</v>
      </c>
      <c r="E47">
        <f>Monthly!G47</f>
        <v>5.6</v>
      </c>
      <c r="F47" s="20">
        <f>Monthly!L47</f>
        <v>5.2433333333333332</v>
      </c>
    </row>
    <row r="48" spans="1:6" x14ac:dyDescent="0.2">
      <c r="A48" s="4">
        <v>35338</v>
      </c>
      <c r="B48" s="2">
        <f>Quarterly!I52</f>
        <v>2.1438700000000002</v>
      </c>
      <c r="C48" s="2">
        <f>Quarterly!B52</f>
        <v>1.8</v>
      </c>
      <c r="D48" s="22">
        <f>100*(Quarterly!F52/Quarterly!F48-1)</f>
        <v>4.0371341724368737</v>
      </c>
      <c r="E48">
        <f>Monthly!G48</f>
        <v>5.5</v>
      </c>
      <c r="F48" s="20">
        <f>Monthly!L48</f>
        <v>5.3066666666666675</v>
      </c>
    </row>
    <row r="49" spans="1:6" x14ac:dyDescent="0.2">
      <c r="A49" s="4">
        <v>35430</v>
      </c>
      <c r="B49" s="2">
        <f>Quarterly!I53</f>
        <v>2.4093300000000002</v>
      </c>
      <c r="C49" s="2">
        <f>Quarterly!B53</f>
        <v>1.9</v>
      </c>
      <c r="D49" s="22">
        <f>100*(Quarterly!F53/Quarterly!F49-1)</f>
        <v>4.4450982956279139</v>
      </c>
      <c r="E49">
        <f>Monthly!G49</f>
        <v>5.2</v>
      </c>
      <c r="F49" s="20">
        <f>Monthly!L49</f>
        <v>5.28</v>
      </c>
    </row>
    <row r="50" spans="1:6" x14ac:dyDescent="0.2">
      <c r="A50" s="4">
        <v>35520</v>
      </c>
      <c r="B50" s="2">
        <f>Quarterly!I54</f>
        <v>2.3387600000000002</v>
      </c>
      <c r="C50" s="2">
        <f>Quarterly!B54</f>
        <v>1.9</v>
      </c>
      <c r="D50" s="22">
        <f>100*(Quarterly!F54/Quarterly!F50-1)</f>
        <v>4.5317285941575802</v>
      </c>
      <c r="E50">
        <f>Monthly!G50</f>
        <v>5.3</v>
      </c>
      <c r="F50" s="20">
        <f>Monthly!L50</f>
        <v>5.2766666666666673</v>
      </c>
    </row>
    <row r="51" spans="1:6" x14ac:dyDescent="0.2">
      <c r="A51" s="4">
        <v>35611</v>
      </c>
      <c r="B51" s="2">
        <f>Quarterly!I55</f>
        <v>1.9495100000000001</v>
      </c>
      <c r="C51" s="2">
        <f>Quarterly!B55</f>
        <v>1.9</v>
      </c>
      <c r="D51" s="22">
        <f>100*(Quarterly!F55/Quarterly!F51-1)</f>
        <v>4.2791786360251161</v>
      </c>
      <c r="E51">
        <f>Monthly!G51</f>
        <v>5.0999999999999996</v>
      </c>
      <c r="F51" s="20">
        <f>Monthly!L51</f>
        <v>5.5233333333333334</v>
      </c>
    </row>
    <row r="52" spans="1:6" x14ac:dyDescent="0.2">
      <c r="A52" s="4">
        <v>35703</v>
      </c>
      <c r="B52" s="2">
        <f>Quarterly!I56</f>
        <v>1.7704800000000001</v>
      </c>
      <c r="C52" s="2">
        <f>Quarterly!B56</f>
        <v>1.7</v>
      </c>
      <c r="D52" s="22">
        <f>100*(Quarterly!F56/Quarterly!F52-1)</f>
        <v>4.6768205214750003</v>
      </c>
      <c r="E52">
        <f>Monthly!G52</f>
        <v>4.9000000000000004</v>
      </c>
      <c r="F52" s="20">
        <f>Monthly!L52</f>
        <v>5.5333333333333323</v>
      </c>
    </row>
    <row r="53" spans="1:6" x14ac:dyDescent="0.2">
      <c r="A53" s="4">
        <v>35795</v>
      </c>
      <c r="B53" s="2">
        <f>Quarterly!I57</f>
        <v>1.4357</v>
      </c>
      <c r="C53" s="2">
        <f>Quarterly!B57</f>
        <v>1.5</v>
      </c>
      <c r="D53" s="22">
        <f>100*(Quarterly!F57/Quarterly!F53-1)</f>
        <v>4.3404317477541365</v>
      </c>
      <c r="E53">
        <f>Monthly!G53</f>
        <v>4.7</v>
      </c>
      <c r="F53" s="20">
        <f>Monthly!L53</f>
        <v>5.5066666666666668</v>
      </c>
    </row>
    <row r="54" spans="1:6" x14ac:dyDescent="0.2">
      <c r="A54" s="4">
        <v>35885</v>
      </c>
      <c r="B54" s="2">
        <f>Quarterly!I58</f>
        <v>0.96279000000000003</v>
      </c>
      <c r="C54" s="2">
        <f>Quarterly!B58</f>
        <v>1.3</v>
      </c>
      <c r="D54" s="22">
        <f>100*(Quarterly!F58/Quarterly!F54-1)</f>
        <v>4.5226755021743559</v>
      </c>
      <c r="E54">
        <f>Monthly!G54</f>
        <v>4.5999999999999996</v>
      </c>
      <c r="F54" s="20">
        <f>Monthly!L54</f>
        <v>5.5200000000000005</v>
      </c>
    </row>
    <row r="55" spans="1:6" x14ac:dyDescent="0.2">
      <c r="A55" s="4">
        <v>35976</v>
      </c>
      <c r="B55" s="2">
        <f>Quarterly!I59</f>
        <v>0.92856000000000005</v>
      </c>
      <c r="C55" s="2">
        <f>Quarterly!B59</f>
        <v>1.1000000000000001</v>
      </c>
      <c r="D55" s="22">
        <f>100*(Quarterly!F59/Quarterly!F55-1)</f>
        <v>3.9219687385218194</v>
      </c>
      <c r="E55">
        <f>Monthly!G55</f>
        <v>4.3</v>
      </c>
      <c r="F55" s="20">
        <f>Monthly!L55</f>
        <v>5.5</v>
      </c>
    </row>
    <row r="56" spans="1:6" x14ac:dyDescent="0.2">
      <c r="A56" s="4">
        <v>36068</v>
      </c>
      <c r="B56" s="2">
        <f>Quarterly!I60</f>
        <v>0.98207999999999995</v>
      </c>
      <c r="C56" s="2">
        <f>Quarterly!B60</f>
        <v>1.2</v>
      </c>
      <c r="D56" s="22">
        <f>100*(Quarterly!F60/Quarterly!F56-1)</f>
        <v>3.9882307893835289</v>
      </c>
      <c r="E56">
        <f>Monthly!G56</f>
        <v>4.5</v>
      </c>
      <c r="F56" s="20">
        <f>Monthly!L56</f>
        <v>5.5333333333333341</v>
      </c>
    </row>
    <row r="57" spans="1:6" x14ac:dyDescent="0.2">
      <c r="A57" s="4">
        <v>36160</v>
      </c>
      <c r="B57" s="2">
        <f>Quarterly!I61</f>
        <v>0.92959999999999998</v>
      </c>
      <c r="C57" s="2">
        <f>Quarterly!B61</f>
        <v>1.2</v>
      </c>
      <c r="D57" s="22">
        <f>100*(Quarterly!F61/Quarterly!F57-1)</f>
        <v>4.9828505144845714</v>
      </c>
      <c r="E57">
        <f>Monthly!G57</f>
        <v>4.5</v>
      </c>
      <c r="F57" s="20">
        <f>Monthly!L57</f>
        <v>4.8600000000000003</v>
      </c>
    </row>
    <row r="58" spans="1:6" x14ac:dyDescent="0.2">
      <c r="A58" s="4">
        <v>36250</v>
      </c>
      <c r="B58" s="2">
        <f>Quarterly!I62</f>
        <v>1.19929</v>
      </c>
      <c r="C58" s="2">
        <f>Quarterly!B62</f>
        <v>1.3</v>
      </c>
      <c r="D58" s="22">
        <f>100*(Quarterly!F62/Quarterly!F58-1)</f>
        <v>4.9262986884336613</v>
      </c>
      <c r="E58">
        <f>Monthly!G58</f>
        <v>4.3</v>
      </c>
      <c r="F58" s="20">
        <f>Monthly!L58</f>
        <v>4.7333333333333334</v>
      </c>
    </row>
    <row r="59" spans="1:6" x14ac:dyDescent="0.2">
      <c r="A59" s="4">
        <v>36341</v>
      </c>
      <c r="B59" s="2">
        <f>Quarterly!I63</f>
        <v>1.53918</v>
      </c>
      <c r="C59" s="2">
        <f>Quarterly!B63</f>
        <v>1.3</v>
      </c>
      <c r="D59" s="22">
        <f>100*(Quarterly!F63/Quarterly!F59-1)</f>
        <v>4.8038407163053742</v>
      </c>
      <c r="E59">
        <f>Monthly!G59</f>
        <v>4.3</v>
      </c>
      <c r="F59" s="20">
        <f>Monthly!L59</f>
        <v>4.746666666666667</v>
      </c>
    </row>
    <row r="60" spans="1:6" x14ac:dyDescent="0.2">
      <c r="A60" s="4">
        <v>36433</v>
      </c>
      <c r="B60" s="2">
        <f>Quarterly!I64</f>
        <v>1.7308600000000001</v>
      </c>
      <c r="C60" s="2">
        <f>Quarterly!B64</f>
        <v>1.3</v>
      </c>
      <c r="D60" s="22">
        <f>100*(Quarterly!F64/Quarterly!F60-1)</f>
        <v>4.7548449612403232</v>
      </c>
      <c r="E60">
        <f>Monthly!G60</f>
        <v>4.3</v>
      </c>
      <c r="F60" s="20">
        <f>Monthly!L60</f>
        <v>5.0933333333333337</v>
      </c>
    </row>
    <row r="61" spans="1:6" x14ac:dyDescent="0.2">
      <c r="A61" s="4">
        <v>36525</v>
      </c>
      <c r="B61" s="2">
        <f>Quarterly!I65</f>
        <v>1.97366</v>
      </c>
      <c r="C61" s="2">
        <f>Quarterly!B65</f>
        <v>1.4</v>
      </c>
      <c r="D61" s="22">
        <f>100*(Quarterly!F65/Quarterly!F61-1)</f>
        <v>4.8215952603204215</v>
      </c>
      <c r="E61">
        <f>Monthly!G61</f>
        <v>4.0999999999999996</v>
      </c>
      <c r="F61" s="20">
        <f>Monthly!L61</f>
        <v>5.3066666666666675</v>
      </c>
    </row>
    <row r="62" spans="1:6" x14ac:dyDescent="0.2">
      <c r="A62" s="4">
        <v>36616</v>
      </c>
      <c r="B62" s="2">
        <f>Quarterly!I66</f>
        <v>2.56115</v>
      </c>
      <c r="C62" s="2">
        <f>Quarterly!B66</f>
        <v>1.7</v>
      </c>
      <c r="D62" s="22">
        <f>100*(Quarterly!F66/Quarterly!F62-1)</f>
        <v>4.1682008289196659</v>
      </c>
      <c r="E62">
        <f>Monthly!G62</f>
        <v>4</v>
      </c>
      <c r="F62" s="20">
        <f>Monthly!L62</f>
        <v>5.6766666666666667</v>
      </c>
    </row>
    <row r="63" spans="1:6" x14ac:dyDescent="0.2">
      <c r="A63" s="4">
        <v>36707</v>
      </c>
      <c r="B63" s="2">
        <f>Quarterly!I67</f>
        <v>2.4287800000000002</v>
      </c>
      <c r="C63" s="2">
        <f>Quarterly!B67</f>
        <v>1.7</v>
      </c>
      <c r="D63" s="22">
        <f>100*(Quarterly!F67/Quarterly!F63-1)</f>
        <v>5.3761627743585283</v>
      </c>
      <c r="E63">
        <f>Monthly!G63</f>
        <v>3.8</v>
      </c>
      <c r="F63" s="20">
        <f>Monthly!L63</f>
        <v>6.2733333333333334</v>
      </c>
    </row>
    <row r="64" spans="1:6" x14ac:dyDescent="0.2">
      <c r="A64" s="4">
        <v>36799</v>
      </c>
      <c r="B64" s="2">
        <f>Quarterly!I68</f>
        <v>2.4855499999999999</v>
      </c>
      <c r="C64" s="2">
        <f>Quarterly!B68</f>
        <v>1.8</v>
      </c>
      <c r="D64" s="22">
        <f>100*(Quarterly!F68/Quarterly!F64-1)</f>
        <v>4.1403424385099807</v>
      </c>
      <c r="E64">
        <f>Monthly!G64</f>
        <v>4</v>
      </c>
      <c r="F64" s="20">
        <f>Monthly!L64</f>
        <v>6.52</v>
      </c>
    </row>
    <row r="65" spans="1:6" x14ac:dyDescent="0.2">
      <c r="A65" s="4">
        <v>36891</v>
      </c>
      <c r="B65" s="2">
        <f>Quarterly!I69</f>
        <v>2.4878</v>
      </c>
      <c r="C65" s="2">
        <f>Quarterly!B69</f>
        <v>1.8</v>
      </c>
      <c r="D65" s="22">
        <f>100*(Quarterly!F69/Quarterly!F65-1)</f>
        <v>2.9096394300668793</v>
      </c>
      <c r="E65">
        <f>Monthly!G65</f>
        <v>3.9</v>
      </c>
      <c r="F65" s="20">
        <f>Monthly!L65</f>
        <v>6.4733333333333336</v>
      </c>
    </row>
    <row r="66" spans="1:6" x14ac:dyDescent="0.2">
      <c r="A66" s="4">
        <v>36981</v>
      </c>
      <c r="B66" s="2">
        <f>Quarterly!I70</f>
        <v>2.2919</v>
      </c>
      <c r="C66" s="2">
        <f>Quarterly!B70</f>
        <v>1.8</v>
      </c>
      <c r="D66" s="22">
        <f>100*(Quarterly!F70/Quarterly!F66-1)</f>
        <v>2.3038718097447619</v>
      </c>
      <c r="E66">
        <f>Monthly!G66</f>
        <v>4.2</v>
      </c>
      <c r="F66" s="20">
        <f>Monthly!L66</f>
        <v>5.5933333333333337</v>
      </c>
    </row>
    <row r="67" spans="1:6" x14ac:dyDescent="0.2">
      <c r="A67" s="4">
        <v>37072</v>
      </c>
      <c r="B67" s="2">
        <f>Quarterly!I71</f>
        <v>2.3287499999999999</v>
      </c>
      <c r="C67" s="2">
        <f>Quarterly!B71</f>
        <v>1.9</v>
      </c>
      <c r="D67" s="22">
        <f>100*(Quarterly!F71/Quarterly!F67-1)</f>
        <v>1.0036626129009463</v>
      </c>
      <c r="E67">
        <f>Monthly!G67</f>
        <v>4.4000000000000004</v>
      </c>
      <c r="F67" s="20">
        <f>Monthly!L67</f>
        <v>4.3266666666666671</v>
      </c>
    </row>
    <row r="68" spans="1:6" x14ac:dyDescent="0.2">
      <c r="A68" s="4">
        <v>37164</v>
      </c>
      <c r="B68" s="2">
        <f>Quarterly!I72</f>
        <v>1.7567600000000001</v>
      </c>
      <c r="C68" s="2">
        <f>Quarterly!B72</f>
        <v>1.7</v>
      </c>
      <c r="D68" s="22">
        <f>100*(Quarterly!F72/Quarterly!F68-1)</f>
        <v>0.64041640389758125</v>
      </c>
      <c r="E68">
        <f>Monthly!G68</f>
        <v>4.5999999999999996</v>
      </c>
      <c r="F68" s="20">
        <f>Monthly!L68</f>
        <v>3.4966666666666666</v>
      </c>
    </row>
    <row r="69" spans="1:6" x14ac:dyDescent="0.2">
      <c r="A69" s="4">
        <v>37256</v>
      </c>
      <c r="B69" s="2">
        <f>Quarterly!I73</f>
        <v>1.25457</v>
      </c>
      <c r="C69" s="2">
        <f>Quarterly!B73</f>
        <v>1.8</v>
      </c>
      <c r="D69" s="22">
        <f>100*(Quarterly!F73/Quarterly!F69-1)</f>
        <v>0.39735099337747659</v>
      </c>
      <c r="E69">
        <f>Monthly!G69</f>
        <v>5.3</v>
      </c>
      <c r="F69" s="20">
        <f>Monthly!L69</f>
        <v>2.1333333333333333</v>
      </c>
    </row>
    <row r="70" spans="1:6" x14ac:dyDescent="0.2">
      <c r="A70" s="4">
        <v>37346</v>
      </c>
      <c r="B70" s="2">
        <f>Quarterly!I74</f>
        <v>0.78193999999999997</v>
      </c>
      <c r="C70" s="2">
        <f>Quarterly!B74</f>
        <v>1.5</v>
      </c>
      <c r="D70" s="22">
        <f>100*(Quarterly!F74/Quarterly!F70-1)</f>
        <v>1.5884406173036547</v>
      </c>
      <c r="E70">
        <f>Monthly!G70</f>
        <v>5.7</v>
      </c>
      <c r="F70" s="20">
        <f>Monthly!L70</f>
        <v>1.7333333333333332</v>
      </c>
    </row>
    <row r="71" spans="1:6" x14ac:dyDescent="0.2">
      <c r="A71" s="4">
        <v>37437</v>
      </c>
      <c r="B71" s="2">
        <f>Quarterly!I75</f>
        <v>1.0871200000000001</v>
      </c>
      <c r="C71" s="2">
        <f>Quarterly!B75</f>
        <v>1.7</v>
      </c>
      <c r="D71" s="22">
        <f>100*(Quarterly!F75/Quarterly!F71-1)</f>
        <v>1.4645695626534838</v>
      </c>
      <c r="E71">
        <f>Monthly!G71</f>
        <v>5.9</v>
      </c>
      <c r="F71" s="20">
        <f>Monthly!L71</f>
        <v>1.75</v>
      </c>
    </row>
    <row r="72" spans="1:6" x14ac:dyDescent="0.2">
      <c r="A72" s="4">
        <v>37529</v>
      </c>
      <c r="B72" s="2">
        <f>Quarterly!I76</f>
        <v>1.5802</v>
      </c>
      <c r="C72" s="2">
        <f>Quarterly!B76</f>
        <v>1.9</v>
      </c>
      <c r="D72" s="22">
        <f>100*(Quarterly!F76/Quarterly!F72-1)</f>
        <v>2.261173480194878</v>
      </c>
      <c r="E72">
        <f>Monthly!G72</f>
        <v>5.8</v>
      </c>
      <c r="F72" s="20">
        <f>Monthly!L72</f>
        <v>1.74</v>
      </c>
    </row>
    <row r="73" spans="1:6" x14ac:dyDescent="0.2">
      <c r="A73" s="4">
        <v>37621</v>
      </c>
      <c r="B73" s="2">
        <f>Quarterly!I77</f>
        <v>2.00142</v>
      </c>
      <c r="C73" s="2">
        <f>Quarterly!B77</f>
        <v>1.7</v>
      </c>
      <c r="D73" s="22">
        <f>100*(Quarterly!F77/Quarterly!F73-1)</f>
        <v>1.9401934916446928</v>
      </c>
      <c r="E73">
        <f>Monthly!G73</f>
        <v>5.7</v>
      </c>
      <c r="F73" s="20">
        <f>Monthly!L73</f>
        <v>1.4433333333333334</v>
      </c>
    </row>
    <row r="74" spans="1:6" x14ac:dyDescent="0.2">
      <c r="A74" s="4">
        <v>37711</v>
      </c>
      <c r="B74" s="2">
        <f>Quarterly!I78</f>
        <v>2.4984799999999998</v>
      </c>
      <c r="C74" s="2">
        <f>Quarterly!B78</f>
        <v>1.7</v>
      </c>
      <c r="D74" s="22">
        <f>100*(Quarterly!F78/Quarterly!F74-1)</f>
        <v>1.4981991959606145</v>
      </c>
      <c r="E74">
        <f>Monthly!G74</f>
        <v>5.8</v>
      </c>
      <c r="F74" s="20">
        <f>Monthly!L74</f>
        <v>1.25</v>
      </c>
    </row>
    <row r="75" spans="1:6" x14ac:dyDescent="0.2">
      <c r="A75" s="4">
        <v>37802</v>
      </c>
      <c r="B75" s="2">
        <f>Quarterly!I79</f>
        <v>1.7794300000000001</v>
      </c>
      <c r="C75" s="2">
        <f>Quarterly!B79</f>
        <v>1.5</v>
      </c>
      <c r="D75" s="22">
        <f>100*(Quarterly!F79/Quarterly!F75-1)</f>
        <v>1.816431155177356</v>
      </c>
      <c r="E75">
        <f>Monthly!G75</f>
        <v>6</v>
      </c>
      <c r="F75" s="20">
        <f>Monthly!L75</f>
        <v>1.2466666666666668</v>
      </c>
    </row>
    <row r="76" spans="1:6" x14ac:dyDescent="0.2">
      <c r="A76" s="4">
        <v>37894</v>
      </c>
      <c r="B76" s="2">
        <f>Quarterly!I80</f>
        <v>1.9219599999999999</v>
      </c>
      <c r="C76" s="2">
        <f>Quarterly!B80</f>
        <v>1.4</v>
      </c>
      <c r="D76" s="22">
        <f>100*(Quarterly!F80/Quarterly!F76-1)</f>
        <v>2.969809952876612</v>
      </c>
      <c r="E76">
        <f>Monthly!G76</f>
        <v>6.2</v>
      </c>
      <c r="F76" s="20">
        <f>Monthly!L76</f>
        <v>1.0166666666666666</v>
      </c>
    </row>
    <row r="77" spans="1:6" x14ac:dyDescent="0.2">
      <c r="A77" s="4">
        <v>37986</v>
      </c>
      <c r="B77" s="2">
        <f>Quarterly!I81</f>
        <v>1.9118900000000001</v>
      </c>
      <c r="C77" s="2">
        <f>Quarterly!B81</f>
        <v>1.4</v>
      </c>
      <c r="D77" s="22">
        <f>100*(Quarterly!F81/Quarterly!F77-1)</f>
        <v>3.8652011112453089</v>
      </c>
      <c r="E77">
        <f>Monthly!G77</f>
        <v>6</v>
      </c>
      <c r="F77" s="20">
        <f>Monthly!L77</f>
        <v>0.99666666666666659</v>
      </c>
    </row>
    <row r="78" spans="1:6" x14ac:dyDescent="0.2">
      <c r="A78" s="4">
        <v>38077</v>
      </c>
      <c r="B78" s="2">
        <f>Quarterly!I82</f>
        <v>2.02034</v>
      </c>
      <c r="C78" s="2">
        <f>Quarterly!B82</f>
        <v>1.7</v>
      </c>
      <c r="D78" s="22">
        <f>100*(Quarterly!F82/Quarterly!F78-1)</f>
        <v>4.1155091976045943</v>
      </c>
      <c r="E78">
        <f>Monthly!G78</f>
        <v>5.7</v>
      </c>
      <c r="F78" s="20">
        <f>Monthly!L78</f>
        <v>1.0033333333333332</v>
      </c>
    </row>
    <row r="79" spans="1:6" x14ac:dyDescent="0.2">
      <c r="A79" s="4">
        <v>38168</v>
      </c>
      <c r="B79" s="2">
        <f>Quarterly!I83</f>
        <v>2.6967400000000001</v>
      </c>
      <c r="C79" s="2">
        <f>Quarterly!B83</f>
        <v>1.9</v>
      </c>
      <c r="D79" s="22">
        <f>100*(Quarterly!F83/Quarterly!F79-1)</f>
        <v>3.9054313099041504</v>
      </c>
      <c r="E79">
        <f>Monthly!G79</f>
        <v>5.6</v>
      </c>
      <c r="F79" s="20">
        <f>Monthly!L79</f>
        <v>1.01</v>
      </c>
    </row>
    <row r="80" spans="1:6" x14ac:dyDescent="0.2">
      <c r="A80" s="4">
        <v>38260</v>
      </c>
      <c r="B80" s="2">
        <f>Quarterly!I84</f>
        <v>2.6657299999999999</v>
      </c>
      <c r="C80" s="2">
        <f>Quarterly!B84</f>
        <v>2</v>
      </c>
      <c r="D80" s="22">
        <f>100*(Quarterly!F84/Quarterly!F80-1)</f>
        <v>2.9838986815526436</v>
      </c>
      <c r="E80">
        <f>Monthly!G80</f>
        <v>5.5</v>
      </c>
      <c r="F80" s="20">
        <f>Monthly!L80</f>
        <v>1.4333333333333333</v>
      </c>
    </row>
    <row r="81" spans="1:6" x14ac:dyDescent="0.2">
      <c r="A81" s="4">
        <v>38352</v>
      </c>
      <c r="B81" s="2">
        <f>Quarterly!I85</f>
        <v>3.01654</v>
      </c>
      <c r="C81" s="2">
        <f>Quarterly!B85</f>
        <v>2.1</v>
      </c>
      <c r="D81" s="22">
        <f>100*(Quarterly!F85/Quarterly!F81-1)</f>
        <v>2.895685544830795</v>
      </c>
      <c r="E81">
        <f>Monthly!G81</f>
        <v>5.5</v>
      </c>
      <c r="F81" s="20">
        <f>Monthly!L81</f>
        <v>1.95</v>
      </c>
    </row>
    <row r="82" spans="1:6" x14ac:dyDescent="0.2">
      <c r="A82" s="4">
        <v>38442</v>
      </c>
      <c r="B82" s="2">
        <f>Quarterly!I86</f>
        <v>2.7785000000000002</v>
      </c>
      <c r="C82" s="2">
        <f>Quarterly!B86</f>
        <v>2.2000000000000002</v>
      </c>
      <c r="D82" s="22">
        <f>100*(Quarterly!F86/Quarterly!F82-1)</f>
        <v>3.2769704321705895</v>
      </c>
      <c r="E82">
        <f>Monthly!G82</f>
        <v>5.3</v>
      </c>
      <c r="F82" s="20">
        <f>Monthly!L82</f>
        <v>2.4699999999999998</v>
      </c>
    </row>
    <row r="83" spans="1:6" x14ac:dyDescent="0.2">
      <c r="A83" s="4">
        <v>38533</v>
      </c>
      <c r="B83" s="2">
        <f>Quarterly!I87</f>
        <v>2.6527799999999999</v>
      </c>
      <c r="C83" s="2">
        <f>Quarterly!B87</f>
        <v>2.1</v>
      </c>
      <c r="D83" s="22">
        <f>100*(Quarterly!F87/Quarterly!F83-1)</f>
        <v>3.073163932141143</v>
      </c>
      <c r="E83">
        <f>Monthly!G83</f>
        <v>5.2</v>
      </c>
      <c r="F83" s="20">
        <f>Monthly!L83</f>
        <v>2.9433333333333334</v>
      </c>
    </row>
    <row r="84" spans="1:6" x14ac:dyDescent="0.2">
      <c r="A84" s="4">
        <v>38625</v>
      </c>
      <c r="B84" s="2">
        <f>Quarterly!I88</f>
        <v>3.1745399999999999</v>
      </c>
      <c r="C84" s="2">
        <f>Quarterly!B88</f>
        <v>2.1</v>
      </c>
      <c r="D84" s="22">
        <f>100*(Quarterly!F88/Quarterly!F84-1)</f>
        <v>3.1237028657002952</v>
      </c>
      <c r="E84">
        <f>Monthly!G84</f>
        <v>5</v>
      </c>
      <c r="F84" s="20">
        <f>Monthly!L84</f>
        <v>3.4599999999999995</v>
      </c>
    </row>
    <row r="85" spans="1:6" x14ac:dyDescent="0.2">
      <c r="A85" s="4">
        <v>38717</v>
      </c>
      <c r="B85" s="2">
        <f>Quarterly!I89</f>
        <v>3.2469999999999999</v>
      </c>
      <c r="C85" s="2">
        <f>Quarterly!B89</f>
        <v>2.2999999999999998</v>
      </c>
      <c r="D85" s="22">
        <f>100*(Quarterly!F89/Quarterly!F85-1)</f>
        <v>2.8125807284939297</v>
      </c>
      <c r="E85">
        <f>Monthly!G85</f>
        <v>5</v>
      </c>
      <c r="F85" s="20">
        <f>Monthly!L85</f>
        <v>3.98</v>
      </c>
    </row>
    <row r="86" spans="1:6" x14ac:dyDescent="0.2">
      <c r="A86" s="4">
        <v>38807</v>
      </c>
      <c r="B86" s="2">
        <f>Quarterly!I90</f>
        <v>3.0668799999999998</v>
      </c>
      <c r="C86" s="2">
        <f>Quarterly!B90</f>
        <v>2.1</v>
      </c>
      <c r="D86" s="22">
        <f>100*(Quarterly!F90/Quarterly!F86-1)</f>
        <v>3.0475429484618344</v>
      </c>
      <c r="E86">
        <f>Monthly!G86</f>
        <v>4.7</v>
      </c>
      <c r="F86" s="20">
        <f>Monthly!L86</f>
        <v>4.456666666666667</v>
      </c>
    </row>
    <row r="87" spans="1:6" x14ac:dyDescent="0.2">
      <c r="A87" s="4">
        <v>38898</v>
      </c>
      <c r="B87" s="2">
        <f>Quarterly!I91</f>
        <v>3.1960700000000002</v>
      </c>
      <c r="C87" s="2">
        <f>Quarterly!B91</f>
        <v>2.2999999999999998</v>
      </c>
      <c r="D87" s="22">
        <f>100*(Quarterly!F91/Quarterly!F87-1)</f>
        <v>3.0069924506988421</v>
      </c>
      <c r="E87">
        <f>Monthly!G87</f>
        <v>4.7</v>
      </c>
      <c r="F87" s="20">
        <f>Monthly!L87</f>
        <v>4.9066666666666672</v>
      </c>
    </row>
    <row r="88" spans="1:6" x14ac:dyDescent="0.2">
      <c r="A88" s="4">
        <v>38990</v>
      </c>
      <c r="B88" s="2">
        <f>Quarterly!I92</f>
        <v>2.7803200000000001</v>
      </c>
      <c r="C88" s="2">
        <f>Quarterly!B92</f>
        <v>2.4</v>
      </c>
      <c r="D88" s="22">
        <f>100*(Quarterly!F92/Quarterly!F88-1)</f>
        <v>2.2090683082751195</v>
      </c>
      <c r="E88">
        <f>Monthly!G88</f>
        <v>4.7</v>
      </c>
      <c r="F88" s="20">
        <f>Monthly!L88</f>
        <v>5.246666666666667</v>
      </c>
    </row>
    <row r="89" spans="1:6" x14ac:dyDescent="0.2">
      <c r="A89" s="4">
        <v>39082</v>
      </c>
      <c r="B89" s="2">
        <f>Quarterly!I93</f>
        <v>1.8673999999999999</v>
      </c>
      <c r="C89" s="2">
        <f>Quarterly!B93</f>
        <v>2.2000000000000002</v>
      </c>
      <c r="D89" s="22">
        <f>100*(Quarterly!F93/Quarterly!F89-1)</f>
        <v>2.3775872357800099</v>
      </c>
      <c r="E89">
        <f>Monthly!G89</f>
        <v>4.4000000000000004</v>
      </c>
      <c r="F89" s="20">
        <f>Monthly!L89</f>
        <v>5.246666666666667</v>
      </c>
    </row>
    <row r="90" spans="1:6" x14ac:dyDescent="0.2">
      <c r="A90" s="4">
        <v>39172</v>
      </c>
      <c r="B90" s="2">
        <f>Quarterly!I94</f>
        <v>2.4294199999999999</v>
      </c>
      <c r="C90" s="2">
        <f>Quarterly!B94</f>
        <v>2.4</v>
      </c>
      <c r="D90" s="22">
        <f>100*(Quarterly!F94/Quarterly!F90-1)</f>
        <v>1.2383300766105387</v>
      </c>
      <c r="E90">
        <f>Monthly!G90</f>
        <v>4.5999999999999996</v>
      </c>
      <c r="F90" s="20">
        <f>Monthly!L90</f>
        <v>5.2566666666666668</v>
      </c>
    </row>
    <row r="91" spans="1:6" x14ac:dyDescent="0.2">
      <c r="A91" s="4">
        <v>39263</v>
      </c>
      <c r="B91" s="2">
        <f>Quarterly!I95</f>
        <v>2.54515</v>
      </c>
      <c r="C91" s="2">
        <f>Quarterly!B95</f>
        <v>2</v>
      </c>
      <c r="D91" s="22">
        <f>100*(Quarterly!F95/Quarterly!F91-1)</f>
        <v>1.7368538926687549</v>
      </c>
      <c r="E91">
        <f>Monthly!G91</f>
        <v>4.5</v>
      </c>
      <c r="F91" s="20">
        <f>Monthly!L91</f>
        <v>5.25</v>
      </c>
    </row>
    <row r="92" spans="1:6" x14ac:dyDescent="0.2">
      <c r="A92" s="4">
        <v>39355</v>
      </c>
      <c r="B92" s="2">
        <f>Quarterly!I96</f>
        <v>2.3749600000000002</v>
      </c>
      <c r="C92" s="2">
        <f>Quarterly!B96</f>
        <v>2</v>
      </c>
      <c r="D92" s="22">
        <f>100*(Quarterly!F96/Quarterly!F92-1)</f>
        <v>2.4663330862367161</v>
      </c>
      <c r="E92">
        <f>Monthly!G92</f>
        <v>4.7</v>
      </c>
      <c r="F92" s="20">
        <f>Monthly!L92</f>
        <v>5.0733333333333333</v>
      </c>
    </row>
    <row r="93" spans="1:6" x14ac:dyDescent="0.2">
      <c r="A93" s="4">
        <v>39447</v>
      </c>
      <c r="B93" s="2">
        <f>Quarterly!I97</f>
        <v>3.4561899999999999</v>
      </c>
      <c r="C93" s="2">
        <f>Quarterly!B97</f>
        <v>2.2000000000000002</v>
      </c>
      <c r="D93" s="22">
        <f>100*(Quarterly!F97/Quarterly!F93-1)</f>
        <v>2.2057921217327303</v>
      </c>
      <c r="E93">
        <f>Monthly!G93</f>
        <v>4.7</v>
      </c>
      <c r="F93" s="20">
        <f>Monthly!L93</f>
        <v>4.496666666666667</v>
      </c>
    </row>
    <row r="94" spans="1:6" x14ac:dyDescent="0.2">
      <c r="A94" s="4">
        <v>39538</v>
      </c>
      <c r="B94" s="2">
        <f>Quarterly!I98</f>
        <v>3.4382899999999998</v>
      </c>
      <c r="C94" s="2">
        <f>Quarterly!B98</f>
        <v>2.1</v>
      </c>
      <c r="D94" s="22">
        <f>100*(Quarterly!F98/Quarterly!F94-1)</f>
        <v>1.6138050413216698</v>
      </c>
      <c r="E94">
        <f>Monthly!G94</f>
        <v>5</v>
      </c>
      <c r="F94" s="20">
        <f>Monthly!L94</f>
        <v>3.1766666666666663</v>
      </c>
    </row>
    <row r="95" spans="1:6" x14ac:dyDescent="0.2">
      <c r="A95" s="4">
        <v>39629</v>
      </c>
      <c r="B95" s="2">
        <f>Quarterly!I99</f>
        <v>3.7029999999999998</v>
      </c>
      <c r="C95" s="2">
        <f>Quarterly!B99</f>
        <v>2.2999999999999998</v>
      </c>
      <c r="D95" s="22">
        <f>100*(Quarterly!F99/Quarterly!F95-1)</f>
        <v>1.0391996113438884</v>
      </c>
      <c r="E95">
        <f>Monthly!G95</f>
        <v>5</v>
      </c>
      <c r="F95" s="20">
        <f>Monthly!L95</f>
        <v>2.0866666666666664</v>
      </c>
    </row>
    <row r="96" spans="1:6" x14ac:dyDescent="0.2">
      <c r="A96" s="4">
        <v>39721</v>
      </c>
      <c r="B96" s="2">
        <f>Quarterly!I100</f>
        <v>4.2359</v>
      </c>
      <c r="C96" s="2">
        <f>Quarterly!B100</f>
        <v>2.2000000000000002</v>
      </c>
      <c r="D96" s="22">
        <f>100*(Quarterly!F100/Quarterly!F96-1)</f>
        <v>-0.62472682331308205</v>
      </c>
      <c r="E96">
        <f>Monthly!G96</f>
        <v>5.8</v>
      </c>
      <c r="F96" s="20">
        <f>Monthly!L96</f>
        <v>1.9400000000000002</v>
      </c>
    </row>
    <row r="97" spans="1:6" x14ac:dyDescent="0.2">
      <c r="A97" s="4">
        <v>39813</v>
      </c>
      <c r="B97" s="2">
        <f>Quarterly!I101</f>
        <v>1.70079</v>
      </c>
      <c r="C97" s="2">
        <f>Quarterly!B101</f>
        <v>1.6</v>
      </c>
      <c r="D97" s="22">
        <f>100*(Quarterly!F101/Quarterly!F97-1)</f>
        <v>-3.320576316974333</v>
      </c>
      <c r="E97">
        <f>Monthly!G97</f>
        <v>6.5</v>
      </c>
      <c r="F97" s="20">
        <f>Monthly!L97</f>
        <v>0.5066666666666666</v>
      </c>
    </row>
    <row r="98" spans="1:6" x14ac:dyDescent="0.2">
      <c r="A98" s="4">
        <v>39903</v>
      </c>
      <c r="B98" s="2">
        <f>Quarterly!I102</f>
        <v>0.19564000000000001</v>
      </c>
      <c r="C98" s="2">
        <f>Quarterly!B102</f>
        <v>1.2</v>
      </c>
      <c r="D98" s="22">
        <f>100*(Quarterly!F102/Quarterly!F98-1)</f>
        <v>-4.1894051316067156</v>
      </c>
      <c r="E98">
        <f>Monthly!G98</f>
        <v>7.8</v>
      </c>
      <c r="F98" s="20">
        <f>Monthly!L98</f>
        <v>0.18333333333333335</v>
      </c>
    </row>
    <row r="99" spans="1:6" x14ac:dyDescent="0.2">
      <c r="A99" s="4">
        <v>39994</v>
      </c>
      <c r="B99" s="2">
        <f>Quarterly!I103</f>
        <v>-0.50985000000000003</v>
      </c>
      <c r="C99" s="2">
        <f>Quarterly!B103</f>
        <v>1.2</v>
      </c>
      <c r="D99" s="22">
        <f>100*(Quarterly!F103/Quarterly!F99-1)</f>
        <v>-4.5790916945268823</v>
      </c>
      <c r="E99">
        <f>Monthly!G99</f>
        <v>8.9</v>
      </c>
      <c r="F99" s="20">
        <f>Monthly!L99</f>
        <v>0.17999999999999997</v>
      </c>
    </row>
    <row r="100" spans="1:6" x14ac:dyDescent="0.2">
      <c r="A100" s="4">
        <v>40086</v>
      </c>
      <c r="B100" s="2">
        <f>Quarterly!I104</f>
        <v>-0.81928999999999996</v>
      </c>
      <c r="C100" s="2">
        <f>Quarterly!B104</f>
        <v>1</v>
      </c>
      <c r="D100" s="22">
        <f>100*(Quarterly!F104/Quarterly!F100-1)</f>
        <v>-3.3381613571043856</v>
      </c>
      <c r="E100">
        <f>Monthly!G100</f>
        <v>9.5</v>
      </c>
      <c r="F100" s="20">
        <f>Monthly!L100</f>
        <v>0.15666666666666665</v>
      </c>
    </row>
    <row r="101" spans="1:6" x14ac:dyDescent="0.2">
      <c r="A101" s="4">
        <v>40178</v>
      </c>
      <c r="B101" s="2">
        <f>Quarterly!I105</f>
        <v>1.3732200000000001</v>
      </c>
      <c r="C101" s="2">
        <f>Quarterly!B105</f>
        <v>1.4</v>
      </c>
      <c r="D101" s="22">
        <f>100*(Quarterly!F105/Quarterly!F101-1)</f>
        <v>-8.0723405906779622E-2</v>
      </c>
      <c r="E101">
        <f>Monthly!G101</f>
        <v>10</v>
      </c>
      <c r="F101" s="20">
        <f>Monthly!L101</f>
        <v>0.12</v>
      </c>
    </row>
    <row r="102" spans="1:6" x14ac:dyDescent="0.2">
      <c r="A102" s="4">
        <v>40268</v>
      </c>
      <c r="B102" s="2">
        <f>Quarterly!I106</f>
        <v>2.3865699999999999</v>
      </c>
      <c r="C102" s="2">
        <f>Quarterly!B106</f>
        <v>1.6</v>
      </c>
      <c r="D102" s="22">
        <f>100*(Quarterly!F106/Quarterly!F102-1)</f>
        <v>1.8613799071670156</v>
      </c>
      <c r="E102">
        <f>Monthly!G102</f>
        <v>9.6999999999999993</v>
      </c>
      <c r="F102" s="20">
        <f>Monthly!L102</f>
        <v>0.13333333333333333</v>
      </c>
    </row>
    <row r="103" spans="1:6" x14ac:dyDescent="0.2">
      <c r="A103" s="4">
        <v>40359</v>
      </c>
      <c r="B103" s="2">
        <f>Quarterly!I107</f>
        <v>2.12358</v>
      </c>
      <c r="C103" s="2">
        <f>Quarterly!B107</f>
        <v>1.3</v>
      </c>
      <c r="D103" s="22">
        <f>100*(Quarterly!F107/Quarterly!F103-1)</f>
        <v>2.5084639004802733</v>
      </c>
      <c r="E103">
        <f>Monthly!G103</f>
        <v>9.9</v>
      </c>
      <c r="F103" s="20">
        <f>Monthly!L103</f>
        <v>0.19333333333333336</v>
      </c>
    </row>
    <row r="104" spans="1:6" x14ac:dyDescent="0.2">
      <c r="A104" s="4">
        <v>40451</v>
      </c>
      <c r="B104" s="2">
        <f>Quarterly!I108</f>
        <v>1.6822900000000001</v>
      </c>
      <c r="C104" s="2">
        <f>Quarterly!B108</f>
        <v>1.3</v>
      </c>
      <c r="D104" s="22">
        <f>100*(Quarterly!F108/Quarterly!F104-1)</f>
        <v>2.7991558599480548</v>
      </c>
      <c r="E104">
        <f>Monthly!G104</f>
        <v>9.5</v>
      </c>
      <c r="F104" s="20">
        <f>Monthly!L104</f>
        <v>0.18666666666666668</v>
      </c>
    </row>
    <row r="105" spans="1:6" x14ac:dyDescent="0.2">
      <c r="A105" s="4">
        <v>40543</v>
      </c>
      <c r="B105" s="2">
        <f>Quarterly!I109</f>
        <v>1.4608399999999999</v>
      </c>
      <c r="C105" s="2">
        <f>Quarterly!B109</f>
        <v>1</v>
      </c>
      <c r="D105" s="22">
        <f>100*(Quarterly!F109/Quarterly!F105-1)</f>
        <v>2.3933629040402193</v>
      </c>
      <c r="E105">
        <f>Monthly!G105</f>
        <v>9.5</v>
      </c>
      <c r="F105" s="20">
        <f>Monthly!L105</f>
        <v>0.18666666666666668</v>
      </c>
    </row>
    <row r="106" spans="1:6" x14ac:dyDescent="0.2">
      <c r="A106" s="4">
        <v>40633</v>
      </c>
      <c r="B106" s="2">
        <f>Quarterly!I110</f>
        <v>1.80582</v>
      </c>
      <c r="C106" s="2">
        <f>Quarterly!B110</f>
        <v>1.1000000000000001</v>
      </c>
      <c r="D106" s="22">
        <f>100*(Quarterly!F110/Quarterly!F106-1)</f>
        <v>1.8242763137569895</v>
      </c>
      <c r="E106">
        <f>Monthly!G106</f>
        <v>9.1</v>
      </c>
      <c r="F106" s="20">
        <f>Monthly!L106</f>
        <v>0.15666666666666668</v>
      </c>
    </row>
    <row r="107" spans="1:6" x14ac:dyDescent="0.2">
      <c r="A107" s="4">
        <v>40724</v>
      </c>
      <c r="B107" s="2">
        <f>Quarterly!I111</f>
        <v>2.5568599999999999</v>
      </c>
      <c r="C107" s="2">
        <f>Quarterly!B111</f>
        <v>1.4</v>
      </c>
      <c r="D107" s="22">
        <f>100*(Quarterly!F111/Quarterly!F107-1)</f>
        <v>1.8825463147869481</v>
      </c>
      <c r="E107">
        <f>Monthly!G107</f>
        <v>9</v>
      </c>
      <c r="F107" s="20">
        <f>Monthly!L107</f>
        <v>9.3333333333333338E-2</v>
      </c>
    </row>
    <row r="108" spans="1:6" x14ac:dyDescent="0.2">
      <c r="A108" s="4">
        <v>40816</v>
      </c>
      <c r="B108" s="2">
        <f>Quarterly!I112</f>
        <v>2.8240099999999999</v>
      </c>
      <c r="C108" s="2">
        <f>Quarterly!B112</f>
        <v>1.7</v>
      </c>
      <c r="D108" s="22">
        <f>100*(Quarterly!F112/Quarterly!F108-1)</f>
        <v>1.5522570305643413</v>
      </c>
      <c r="E108">
        <f>Monthly!G108</f>
        <v>9.1</v>
      </c>
      <c r="F108" s="20">
        <f>Monthly!L108</f>
        <v>8.3333333333333329E-2</v>
      </c>
    </row>
    <row r="109" spans="1:6" x14ac:dyDescent="0.2">
      <c r="A109" s="4">
        <v>40908</v>
      </c>
      <c r="B109" s="2">
        <f>Quarterly!I113</f>
        <v>2.5431499999999998</v>
      </c>
      <c r="C109" s="2">
        <f>Quarterly!B113</f>
        <v>1.9</v>
      </c>
      <c r="D109" s="22">
        <f>100*(Quarterly!F113/Quarterly!F109-1)</f>
        <v>1.970988984310984</v>
      </c>
      <c r="E109">
        <f>Monthly!G109</f>
        <v>8.9</v>
      </c>
      <c r="F109" s="20">
        <f>Monthly!L109</f>
        <v>7.3333333333333348E-2</v>
      </c>
    </row>
    <row r="110" spans="1:6" x14ac:dyDescent="0.2">
      <c r="A110" s="4">
        <v>40999</v>
      </c>
      <c r="B110" s="2">
        <f>Quarterly!I114</f>
        <v>2.36151</v>
      </c>
      <c r="C110" s="2">
        <f>Quarterly!B114</f>
        <v>2</v>
      </c>
      <c r="D110" s="22">
        <f>100*(Quarterly!F114/Quarterly!F110-1)</f>
        <v>2.446942459685375</v>
      </c>
      <c r="E110">
        <f>Monthly!G110</f>
        <v>8.3000000000000007</v>
      </c>
      <c r="F110" s="20">
        <f>Monthly!L110</f>
        <v>0.10333333333333333</v>
      </c>
    </row>
    <row r="111" spans="1:6" x14ac:dyDescent="0.2">
      <c r="A111" s="4">
        <v>41090</v>
      </c>
      <c r="B111" s="2">
        <f>Quarterly!I115</f>
        <v>1.6394899999999999</v>
      </c>
      <c r="C111" s="2">
        <f>Quarterly!B115</f>
        <v>1.9</v>
      </c>
      <c r="D111" s="22">
        <f>100*(Quarterly!F115/Quarterly!F111-1)</f>
        <v>2.139513143908256</v>
      </c>
      <c r="E111">
        <f>Monthly!G111</f>
        <v>8.1</v>
      </c>
      <c r="F111" s="20">
        <f>Monthly!L111</f>
        <v>0.15333333333333335</v>
      </c>
    </row>
    <row r="112" spans="1:6" x14ac:dyDescent="0.2">
      <c r="A112" s="4">
        <v>41182</v>
      </c>
      <c r="B112" s="2">
        <f>Quarterly!I116</f>
        <v>1.4532799999999999</v>
      </c>
      <c r="C112" s="2">
        <f>Quarterly!B116</f>
        <v>1.7</v>
      </c>
      <c r="D112" s="22">
        <f>100*(Quarterly!F116/Quarterly!F112-1)</f>
        <v>2.4889343122740826</v>
      </c>
      <c r="E112">
        <f>Monthly!G112</f>
        <v>8.3000000000000007</v>
      </c>
      <c r="F112" s="20">
        <f>Monthly!L112</f>
        <v>0.14333333333333334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/>
  </sheetViews>
  <sheetFormatPr defaultRowHeight="12.75" x14ac:dyDescent="0.2"/>
  <sheetData>
    <row r="1" spans="1:14" x14ac:dyDescent="0.2">
      <c r="A1">
        <v>1</v>
      </c>
      <c r="B1" t="s">
        <v>32</v>
      </c>
    </row>
    <row r="2" spans="1:14" x14ac:dyDescent="0.2">
      <c r="A2" s="10" t="s">
        <v>25</v>
      </c>
      <c r="B2" t="s">
        <v>26</v>
      </c>
      <c r="C2" t="s">
        <v>33</v>
      </c>
      <c r="D2" t="s">
        <v>24</v>
      </c>
      <c r="E2" s="11">
        <v>42523.59447916667</v>
      </c>
      <c r="F2" t="b">
        <v>1</v>
      </c>
      <c r="G2" s="10" t="s">
        <v>24</v>
      </c>
      <c r="H2" s="10" t="s">
        <v>27</v>
      </c>
      <c r="I2" s="10" t="s">
        <v>34</v>
      </c>
      <c r="J2">
        <v>0</v>
      </c>
      <c r="K2" s="10" t="s">
        <v>0</v>
      </c>
      <c r="L2" t="b">
        <v>0</v>
      </c>
      <c r="M2" t="b">
        <v>1</v>
      </c>
      <c r="N2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C40" sqref="C40"/>
    </sheetView>
  </sheetViews>
  <sheetFormatPr defaultRowHeight="12.75" x14ac:dyDescent="0.2"/>
  <cols>
    <col min="1" max="1" width="10.7109375" customWidth="1"/>
  </cols>
  <sheetData>
    <row r="1" spans="1:6" x14ac:dyDescent="0.2">
      <c r="A1" s="23"/>
      <c r="B1" s="3" t="s">
        <v>18</v>
      </c>
      <c r="C1" s="3" t="s">
        <v>21</v>
      </c>
      <c r="D1" s="3" t="s">
        <v>19</v>
      </c>
      <c r="E1" s="3" t="s">
        <v>20</v>
      </c>
      <c r="F1" s="3" t="s">
        <v>22</v>
      </c>
    </row>
    <row r="2" spans="1:6" x14ac:dyDescent="0.2">
      <c r="A2" s="4">
        <v>41274</v>
      </c>
      <c r="B2" s="5">
        <v>1.65</v>
      </c>
      <c r="C2" s="5">
        <v>1.65</v>
      </c>
      <c r="D2" s="5">
        <f>1.75</f>
        <v>1.75</v>
      </c>
      <c r="E2" s="5">
        <v>7.85</v>
      </c>
      <c r="F2" s="23">
        <v>0.125</v>
      </c>
    </row>
    <row r="3" spans="1:6" x14ac:dyDescent="0.2">
      <c r="A3" s="4">
        <v>41364</v>
      </c>
      <c r="B3" s="23">
        <f t="shared" ref="B3:E5" si="0">B2+(B$6-B$2)/4</f>
        <v>1.65</v>
      </c>
      <c r="C3" s="23">
        <f t="shared" si="0"/>
        <v>1.6749999999999998</v>
      </c>
      <c r="D3" s="23"/>
      <c r="E3" s="23">
        <f t="shared" si="0"/>
        <v>7.7750000000000004</v>
      </c>
      <c r="F3" s="23">
        <v>0.125</v>
      </c>
    </row>
    <row r="4" spans="1:6" x14ac:dyDescent="0.2">
      <c r="A4" s="4">
        <v>41455</v>
      </c>
      <c r="B4" s="23">
        <f t="shared" si="0"/>
        <v>1.65</v>
      </c>
      <c r="C4" s="23">
        <f t="shared" si="0"/>
        <v>1.6999999999999997</v>
      </c>
      <c r="D4" s="23"/>
      <c r="E4" s="23">
        <f t="shared" si="0"/>
        <v>7.7000000000000011</v>
      </c>
      <c r="F4" s="23">
        <v>0.125</v>
      </c>
    </row>
    <row r="5" spans="1:6" x14ac:dyDescent="0.2">
      <c r="A5" s="4">
        <v>41547</v>
      </c>
      <c r="B5" s="23">
        <f t="shared" si="0"/>
        <v>1.65</v>
      </c>
      <c r="C5" s="23">
        <f t="shared" si="0"/>
        <v>1.7249999999999996</v>
      </c>
      <c r="D5" s="23"/>
      <c r="E5" s="23">
        <f t="shared" si="0"/>
        <v>7.6250000000000018</v>
      </c>
      <c r="F5" s="23">
        <v>0.125</v>
      </c>
    </row>
    <row r="6" spans="1:6" x14ac:dyDescent="0.2">
      <c r="A6" s="4">
        <v>41639</v>
      </c>
      <c r="B6" s="5">
        <f>0.5*(1.3+2)</f>
        <v>1.65</v>
      </c>
      <c r="C6" s="5">
        <f>0.5*(1.6+1.9)</f>
        <v>1.75</v>
      </c>
      <c r="D6" s="5">
        <f>0.5*(2.3+3)</f>
        <v>2.65</v>
      </c>
      <c r="E6" s="5">
        <f>0.5*(7.4+7.7)</f>
        <v>7.5500000000000007</v>
      </c>
      <c r="F6" s="23">
        <v>0.125</v>
      </c>
    </row>
    <row r="7" spans="1:6" x14ac:dyDescent="0.2">
      <c r="A7" s="4">
        <v>41729</v>
      </c>
      <c r="B7" s="23">
        <f>B6+(B$10-B$6)/4</f>
        <v>1.6749999999999998</v>
      </c>
      <c r="C7" s="23">
        <f>C6+(C$10-C$6)/4</f>
        <v>1.7625</v>
      </c>
      <c r="D7" s="23"/>
      <c r="E7" s="23">
        <f>E6+(E$10-E$6)/4</f>
        <v>7.4250000000000007</v>
      </c>
      <c r="F7" s="23">
        <v>0.125</v>
      </c>
    </row>
    <row r="8" spans="1:6" x14ac:dyDescent="0.2">
      <c r="A8" s="4">
        <v>41820</v>
      </c>
      <c r="B8" s="23">
        <f t="shared" ref="B8:B9" si="1">B7+(B$10-B$6)/4</f>
        <v>1.6999999999999997</v>
      </c>
      <c r="C8" s="23">
        <f t="shared" ref="C8:C9" si="2">C7+(C$10-C$6)/4</f>
        <v>1.7749999999999999</v>
      </c>
      <c r="D8" s="23"/>
      <c r="E8" s="23">
        <f>E7+(E$10-E$6)/4</f>
        <v>7.3000000000000007</v>
      </c>
      <c r="F8" s="23">
        <v>0.125</v>
      </c>
    </row>
    <row r="9" spans="1:6" x14ac:dyDescent="0.2">
      <c r="A9" s="4">
        <v>41912</v>
      </c>
      <c r="B9" s="23">
        <f t="shared" si="1"/>
        <v>1.7249999999999996</v>
      </c>
      <c r="C9" s="23">
        <f t="shared" si="2"/>
        <v>1.7874999999999999</v>
      </c>
      <c r="D9" s="23"/>
      <c r="E9" s="23">
        <f>E8+(E$10-E$6)/4</f>
        <v>7.1750000000000007</v>
      </c>
      <c r="F9" s="23">
        <v>0.125</v>
      </c>
    </row>
    <row r="10" spans="1:6" x14ac:dyDescent="0.2">
      <c r="A10" s="4">
        <v>42004</v>
      </c>
      <c r="B10" s="5">
        <v>1.75</v>
      </c>
      <c r="C10" s="5">
        <v>1.8</v>
      </c>
      <c r="D10" s="5">
        <v>3.25</v>
      </c>
      <c r="E10" s="5">
        <f>0.5*(6.8+7.3)</f>
        <v>7.05</v>
      </c>
      <c r="F10" s="5">
        <v>0.125</v>
      </c>
    </row>
    <row r="11" spans="1:6" x14ac:dyDescent="0.2">
      <c r="A11" s="4">
        <v>42094</v>
      </c>
      <c r="B11" s="23">
        <f>B10+(B$14-B$10)/4</f>
        <v>1.7749999999999999</v>
      </c>
      <c r="C11" s="23">
        <f>C10+(C$14-C$10)/4</f>
        <v>1.825</v>
      </c>
      <c r="D11" s="23">
        <f>D10+(D$14-D$10)/4</f>
        <v>3.2749999999999999</v>
      </c>
      <c r="E11" s="25">
        <v>6.75</v>
      </c>
      <c r="F11" s="25">
        <v>0.125</v>
      </c>
    </row>
    <row r="12" spans="1:6" x14ac:dyDescent="0.2">
      <c r="A12" s="4">
        <v>42185</v>
      </c>
      <c r="B12" s="23">
        <f t="shared" ref="B12:B13" si="3">B11+(B$14-B$10)/4</f>
        <v>1.7999999999999998</v>
      </c>
      <c r="C12" s="23">
        <f t="shared" ref="C12:C13" si="4">C11+(C$14-C$10)/4</f>
        <v>1.8499999999999999</v>
      </c>
      <c r="D12" s="23">
        <f>D11+(D$14-D$10)/4</f>
        <v>3.3</v>
      </c>
      <c r="E12" s="25">
        <v>6.5</v>
      </c>
      <c r="F12" s="23">
        <f>F11+(F$14-F$10)/4</f>
        <v>0.34375</v>
      </c>
    </row>
    <row r="13" spans="1:6" x14ac:dyDescent="0.2">
      <c r="A13" s="4">
        <v>42277</v>
      </c>
      <c r="B13" s="23">
        <f t="shared" si="3"/>
        <v>1.8249999999999997</v>
      </c>
      <c r="C13" s="23">
        <f t="shared" si="4"/>
        <v>1.8749999999999998</v>
      </c>
      <c r="D13" s="23">
        <f>D12+(D$14-D$10)/4</f>
        <v>3.3249999999999997</v>
      </c>
      <c r="E13" s="25">
        <v>6.4</v>
      </c>
      <c r="F13" s="23">
        <f>F12+(F$14-F$10)/4</f>
        <v>0.5625</v>
      </c>
    </row>
    <row r="14" spans="1:6" x14ac:dyDescent="0.2">
      <c r="A14" s="4">
        <v>42369</v>
      </c>
      <c r="B14" s="5">
        <f>0.5*(1.7+2)</f>
        <v>1.85</v>
      </c>
      <c r="C14" s="5">
        <v>1.9</v>
      </c>
      <c r="D14" s="5">
        <v>3.35</v>
      </c>
      <c r="E14" s="5">
        <v>6.3</v>
      </c>
      <c r="F14" s="5">
        <v>1</v>
      </c>
    </row>
    <row r="15" spans="1:6" x14ac:dyDescent="0.2">
      <c r="A15" s="4">
        <v>42460</v>
      </c>
      <c r="B15" s="23">
        <f>B14+(B$21-B$14)/7</f>
        <v>1.8607142857142858</v>
      </c>
      <c r="C15" s="23">
        <f>C14+(C$21-C$14)/7</f>
        <v>1.907142857142857</v>
      </c>
      <c r="D15" s="23">
        <f>D14+(D$21-D$14)/7</f>
        <v>3.282142857142857</v>
      </c>
      <c r="E15" s="23">
        <f>E14+(E$21-E$14)/7</f>
        <v>6.2428571428571429</v>
      </c>
      <c r="F15" s="23">
        <f t="shared" ref="F15:F20" si="5">F14+(F$21-F$14)/7</f>
        <v>1.2142857142857142</v>
      </c>
    </row>
    <row r="16" spans="1:6" x14ac:dyDescent="0.2">
      <c r="A16" s="4">
        <v>42551</v>
      </c>
      <c r="B16" s="23">
        <f t="shared" ref="B16:B20" si="6">B15+(B$21-B$14)/7</f>
        <v>1.8714285714285714</v>
      </c>
      <c r="C16" s="23">
        <f t="shared" ref="C16:C20" si="7">C15+(C$21-C$14)/7</f>
        <v>1.9142857142857141</v>
      </c>
      <c r="D16" s="23">
        <f>D15+(D$21-D$14)/7</f>
        <v>3.214285714285714</v>
      </c>
      <c r="E16" s="23">
        <f t="shared" ref="E16:E20" si="8">E15+(E$21-E$14)/7</f>
        <v>6.1857142857142859</v>
      </c>
      <c r="F16" s="23">
        <f t="shared" si="5"/>
        <v>1.4285714285714284</v>
      </c>
    </row>
    <row r="17" spans="1:6" x14ac:dyDescent="0.2">
      <c r="A17" s="4">
        <v>42643</v>
      </c>
      <c r="B17" s="23">
        <f t="shared" si="6"/>
        <v>1.8821428571428571</v>
      </c>
      <c r="C17" s="23">
        <f t="shared" si="7"/>
        <v>1.9214285714285713</v>
      </c>
      <c r="D17" s="23">
        <f>D16+(D$21-D$14)/7</f>
        <v>3.1464285714285709</v>
      </c>
      <c r="E17" s="23">
        <f t="shared" si="8"/>
        <v>6.128571428571429</v>
      </c>
      <c r="F17" s="23">
        <f t="shared" si="5"/>
        <v>1.6428571428571426</v>
      </c>
    </row>
    <row r="18" spans="1:6" x14ac:dyDescent="0.2">
      <c r="A18" s="4">
        <v>42735</v>
      </c>
      <c r="B18" s="23">
        <f t="shared" si="6"/>
        <v>1.8928571428571428</v>
      </c>
      <c r="C18" s="23">
        <f t="shared" si="7"/>
        <v>1.9285714285714284</v>
      </c>
      <c r="D18" s="23">
        <f>D17+(D$21-D$14)/7</f>
        <v>3.0785714285714278</v>
      </c>
      <c r="E18" s="23">
        <f t="shared" si="8"/>
        <v>6.0714285714285721</v>
      </c>
      <c r="F18" s="23">
        <f t="shared" si="5"/>
        <v>1.8571428571428568</v>
      </c>
    </row>
    <row r="19" spans="1:6" x14ac:dyDescent="0.2">
      <c r="A19" s="4">
        <v>42825</v>
      </c>
      <c r="B19" s="23">
        <f t="shared" si="6"/>
        <v>1.9035714285714285</v>
      </c>
      <c r="C19" s="23">
        <f t="shared" si="7"/>
        <v>1.9357142857142855</v>
      </c>
      <c r="D19" s="23">
        <f>D18+(D$21-D$14)/7</f>
        <v>3.0107142857142848</v>
      </c>
      <c r="E19" s="23">
        <f t="shared" si="8"/>
        <v>6.0142857142857151</v>
      </c>
      <c r="F19" s="23">
        <f t="shared" si="5"/>
        <v>2.0714285714285712</v>
      </c>
    </row>
    <row r="20" spans="1:6" x14ac:dyDescent="0.2">
      <c r="A20" s="4">
        <v>42916</v>
      </c>
      <c r="B20" s="23">
        <f t="shared" si="6"/>
        <v>1.9142857142857141</v>
      </c>
      <c r="C20" s="23">
        <f t="shared" si="7"/>
        <v>1.9428571428571426</v>
      </c>
      <c r="D20" s="23">
        <f>D19+(D$21-D$14)/7</f>
        <v>2.9428571428571417</v>
      </c>
      <c r="E20" s="23">
        <f t="shared" si="8"/>
        <v>5.9571428571428582</v>
      </c>
      <c r="F20" s="23">
        <f t="shared" si="5"/>
        <v>2.2857142857142856</v>
      </c>
    </row>
    <row r="21" spans="1:6" x14ac:dyDescent="0.2">
      <c r="A21" s="4">
        <v>43008</v>
      </c>
      <c r="B21" s="5">
        <f>0.5*(B14+B33)</f>
        <v>1.925</v>
      </c>
      <c r="C21" s="5">
        <f t="shared" ref="C21:F21" si="9">0.5*(C14+C33)</f>
        <v>1.95</v>
      </c>
      <c r="D21" s="5">
        <f t="shared" si="9"/>
        <v>2.875</v>
      </c>
      <c r="E21" s="5">
        <f t="shared" si="9"/>
        <v>5.9</v>
      </c>
      <c r="F21" s="5">
        <f t="shared" si="9"/>
        <v>2.5</v>
      </c>
    </row>
    <row r="22" spans="1:6" x14ac:dyDescent="0.2">
      <c r="A22" s="4">
        <v>43190</v>
      </c>
      <c r="B22">
        <f>B21+(B$33-B$21)/12</f>
        <v>1.9312500000000001</v>
      </c>
      <c r="C22" s="23">
        <f>C21+(C$33-C$21)/12</f>
        <v>1.9541666666666666</v>
      </c>
      <c r="D22" s="23">
        <f>D21+(D$33-D$21)/12</f>
        <v>2.8354166666666667</v>
      </c>
      <c r="E22" s="23">
        <f>E21+(E$33-E$21)/12</f>
        <v>5.8666666666666671</v>
      </c>
      <c r="F22" s="23">
        <f>F21+(F$33-F$21)/12</f>
        <v>2.625</v>
      </c>
    </row>
    <row r="23" spans="1:6" x14ac:dyDescent="0.2">
      <c r="A23" s="4">
        <v>43281</v>
      </c>
      <c r="B23" s="23">
        <f t="shared" ref="B23:C32" si="10">B22+(B$33-B$21)/12</f>
        <v>1.9375000000000002</v>
      </c>
      <c r="C23" s="23">
        <f t="shared" si="10"/>
        <v>1.9583333333333333</v>
      </c>
      <c r="D23" s="23">
        <f t="shared" ref="D23:D32" si="11">D22+(D$33-D$21)/12</f>
        <v>2.7958333333333334</v>
      </c>
      <c r="E23" s="23">
        <f t="shared" ref="E23:E32" si="12">E22+(E$33-E$21)/12</f>
        <v>5.8333333333333339</v>
      </c>
      <c r="F23" s="23">
        <f t="shared" ref="F23:F32" si="13">F22+(F$33-F$21)/12</f>
        <v>2.75</v>
      </c>
    </row>
    <row r="24" spans="1:6" x14ac:dyDescent="0.2">
      <c r="A24" s="4">
        <v>43373</v>
      </c>
      <c r="B24" s="23">
        <f t="shared" si="10"/>
        <v>1.9437500000000003</v>
      </c>
      <c r="C24" s="23">
        <f t="shared" si="10"/>
        <v>1.9624999999999999</v>
      </c>
      <c r="D24" s="23">
        <f t="shared" si="11"/>
        <v>2.7562500000000001</v>
      </c>
      <c r="E24" s="23">
        <f t="shared" si="12"/>
        <v>5.8000000000000007</v>
      </c>
      <c r="F24" s="23">
        <f t="shared" si="13"/>
        <v>2.875</v>
      </c>
    </row>
    <row r="25" spans="1:6" x14ac:dyDescent="0.2">
      <c r="A25" s="4">
        <v>43465</v>
      </c>
      <c r="B25" s="23">
        <f t="shared" si="10"/>
        <v>1.9500000000000004</v>
      </c>
      <c r="C25" s="23">
        <f t="shared" si="10"/>
        <v>1.9666666666666666</v>
      </c>
      <c r="D25" s="23">
        <f t="shared" si="11"/>
        <v>2.7166666666666668</v>
      </c>
      <c r="E25" s="23">
        <f t="shared" si="12"/>
        <v>5.7666666666666675</v>
      </c>
      <c r="F25" s="23">
        <f t="shared" si="13"/>
        <v>3</v>
      </c>
    </row>
    <row r="26" spans="1:6" x14ac:dyDescent="0.2">
      <c r="A26" s="4">
        <v>43555</v>
      </c>
      <c r="B26" s="23">
        <f t="shared" si="10"/>
        <v>1.9562500000000005</v>
      </c>
      <c r="C26" s="23">
        <f t="shared" si="10"/>
        <v>1.9708333333333332</v>
      </c>
      <c r="D26" s="23">
        <f t="shared" si="11"/>
        <v>2.6770833333333335</v>
      </c>
      <c r="E26" s="23">
        <f t="shared" si="12"/>
        <v>5.7333333333333343</v>
      </c>
      <c r="F26" s="23">
        <f t="shared" si="13"/>
        <v>3.125</v>
      </c>
    </row>
    <row r="27" spans="1:6" x14ac:dyDescent="0.2">
      <c r="A27" s="4">
        <v>43646</v>
      </c>
      <c r="B27" s="23">
        <f t="shared" si="10"/>
        <v>1.9625000000000006</v>
      </c>
      <c r="C27" s="23">
        <f t="shared" si="10"/>
        <v>1.9749999999999999</v>
      </c>
      <c r="D27" s="23">
        <f t="shared" si="11"/>
        <v>2.6375000000000002</v>
      </c>
      <c r="E27" s="23">
        <f t="shared" si="12"/>
        <v>5.7000000000000011</v>
      </c>
      <c r="F27" s="23">
        <f t="shared" si="13"/>
        <v>3.25</v>
      </c>
    </row>
    <row r="28" spans="1:6" x14ac:dyDescent="0.2">
      <c r="A28" s="4">
        <v>43738</v>
      </c>
      <c r="B28" s="23">
        <f t="shared" si="10"/>
        <v>1.9687500000000007</v>
      </c>
      <c r="C28" s="23">
        <f t="shared" si="10"/>
        <v>1.9791666666666665</v>
      </c>
      <c r="D28" s="23">
        <f t="shared" si="11"/>
        <v>2.5979166666666669</v>
      </c>
      <c r="E28" s="23">
        <f t="shared" si="12"/>
        <v>5.6666666666666679</v>
      </c>
      <c r="F28" s="23">
        <f t="shared" si="13"/>
        <v>3.375</v>
      </c>
    </row>
    <row r="29" spans="1:6" x14ac:dyDescent="0.2">
      <c r="A29" s="4">
        <v>43830</v>
      </c>
      <c r="B29" s="23">
        <f t="shared" si="10"/>
        <v>1.9750000000000008</v>
      </c>
      <c r="C29" s="23">
        <f t="shared" si="10"/>
        <v>1.9833333333333332</v>
      </c>
      <c r="D29" s="23">
        <f t="shared" si="11"/>
        <v>2.5583333333333336</v>
      </c>
      <c r="E29" s="23">
        <f t="shared" si="12"/>
        <v>5.6333333333333346</v>
      </c>
      <c r="F29" s="23">
        <f t="shared" si="13"/>
        <v>3.5</v>
      </c>
    </row>
    <row r="30" spans="1:6" x14ac:dyDescent="0.2">
      <c r="A30" s="4">
        <v>43921</v>
      </c>
      <c r="B30" s="23">
        <f t="shared" si="10"/>
        <v>1.9812500000000008</v>
      </c>
      <c r="C30" s="23">
        <f t="shared" si="10"/>
        <v>1.9874999999999998</v>
      </c>
      <c r="D30" s="23">
        <f t="shared" si="11"/>
        <v>2.5187500000000003</v>
      </c>
      <c r="E30" s="23">
        <f t="shared" si="12"/>
        <v>5.6000000000000014</v>
      </c>
      <c r="F30" s="23">
        <f t="shared" si="13"/>
        <v>3.625</v>
      </c>
    </row>
    <row r="31" spans="1:6" x14ac:dyDescent="0.2">
      <c r="A31" s="4">
        <v>44012</v>
      </c>
      <c r="B31" s="23">
        <f t="shared" si="10"/>
        <v>1.9875000000000009</v>
      </c>
      <c r="C31" s="23">
        <f t="shared" si="10"/>
        <v>1.9916666666666665</v>
      </c>
      <c r="D31" s="23">
        <f t="shared" si="11"/>
        <v>2.479166666666667</v>
      </c>
      <c r="E31" s="23">
        <f t="shared" si="12"/>
        <v>5.5666666666666682</v>
      </c>
      <c r="F31" s="23">
        <f t="shared" si="13"/>
        <v>3.75</v>
      </c>
    </row>
    <row r="32" spans="1:6" x14ac:dyDescent="0.2">
      <c r="A32" s="4">
        <v>44104</v>
      </c>
      <c r="B32" s="23">
        <f t="shared" si="10"/>
        <v>1.993750000000001</v>
      </c>
      <c r="C32" s="23">
        <f t="shared" si="10"/>
        <v>1.9958333333333331</v>
      </c>
      <c r="D32" s="23">
        <f t="shared" si="11"/>
        <v>2.4395833333333337</v>
      </c>
      <c r="E32" s="23">
        <f t="shared" si="12"/>
        <v>5.533333333333335</v>
      </c>
      <c r="F32" s="23">
        <f t="shared" si="13"/>
        <v>3.875</v>
      </c>
    </row>
    <row r="33" spans="1:6" x14ac:dyDescent="0.2">
      <c r="A33" s="4">
        <v>44196</v>
      </c>
      <c r="B33" s="5">
        <v>2</v>
      </c>
      <c r="C33" s="5">
        <v>2</v>
      </c>
      <c r="D33" s="5">
        <v>2.4</v>
      </c>
      <c r="E33" s="5">
        <v>5.5</v>
      </c>
      <c r="F33" s="5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Annual</vt:lpstr>
      <vt:lpstr>Monthly</vt:lpstr>
      <vt:lpstr>Quarterly</vt:lpstr>
      <vt:lpstr>DataForExport</vt:lpstr>
      <vt:lpstr>Projection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Harrison, Richard</dc:creator>
  <cp:lastModifiedBy>Harrison, Richard</cp:lastModifiedBy>
  <dcterms:created xsi:type="dcterms:W3CDTF">2016-03-29T12:48:24Z</dcterms:created>
  <dcterms:modified xsi:type="dcterms:W3CDTF">2018-10-26T10:26:58Z</dcterms:modified>
</cp:coreProperties>
</file>