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repo\GingerPlantAnomaly\"/>
    </mc:Choice>
  </mc:AlternateContent>
  <xr:revisionPtr revIDLastSave="0" documentId="13_ncr:1_{78F2EBE4-61D2-43C1-BA60-747E4A66CDA7}" xr6:coauthVersionLast="47" xr6:coauthVersionMax="47" xr10:uidLastSave="{00000000-0000-0000-0000-000000000000}"/>
  <bookViews>
    <workbookView xWindow="-120" yWindow="-120" windowWidth="29040" windowHeight="15720" xr2:uid="{F7E60984-6E81-482A-A065-4B30FAF80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2" i="1" l="1"/>
  <c r="F143" i="1"/>
  <c r="F144" i="1"/>
  <c r="F145" i="1"/>
  <c r="F146" i="1"/>
  <c r="F147" i="1"/>
  <c r="F148" i="1"/>
  <c r="F149" i="1"/>
  <c r="F132" i="1"/>
  <c r="F133" i="1"/>
  <c r="F134" i="1"/>
  <c r="F135" i="1"/>
  <c r="F136" i="1"/>
  <c r="F137" i="1"/>
  <c r="F138" i="1"/>
  <c r="F139" i="1"/>
  <c r="F122" i="1"/>
  <c r="F123" i="1"/>
  <c r="F124" i="1"/>
  <c r="F125" i="1"/>
  <c r="F126" i="1"/>
  <c r="F127" i="1"/>
  <c r="F128" i="1"/>
  <c r="F129" i="1"/>
  <c r="F112" i="1"/>
  <c r="F113" i="1"/>
  <c r="F114" i="1"/>
  <c r="F115" i="1"/>
  <c r="F116" i="1"/>
  <c r="F117" i="1"/>
  <c r="F118" i="1"/>
  <c r="F119" i="1"/>
  <c r="F102" i="1"/>
  <c r="F103" i="1"/>
  <c r="F104" i="1"/>
  <c r="F105" i="1"/>
  <c r="F106" i="1"/>
  <c r="F107" i="1"/>
  <c r="F108" i="1"/>
  <c r="F109" i="1"/>
  <c r="F92" i="1"/>
  <c r="F93" i="1"/>
  <c r="F94" i="1"/>
  <c r="F95" i="1"/>
  <c r="F96" i="1"/>
  <c r="F97" i="1"/>
  <c r="F98" i="1"/>
  <c r="F99" i="1"/>
  <c r="F82" i="1"/>
  <c r="F83" i="1"/>
  <c r="F84" i="1"/>
  <c r="F85" i="1"/>
  <c r="F86" i="1"/>
  <c r="F87" i="1"/>
  <c r="F88" i="1"/>
  <c r="F89" i="1"/>
  <c r="F72" i="1"/>
  <c r="F73" i="1"/>
  <c r="F74" i="1"/>
  <c r="F75" i="1"/>
  <c r="F76" i="1"/>
  <c r="F77" i="1"/>
  <c r="F78" i="1"/>
  <c r="F79" i="1"/>
  <c r="F62" i="1"/>
  <c r="F63" i="1"/>
  <c r="F64" i="1"/>
  <c r="F65" i="1"/>
  <c r="F66" i="1"/>
  <c r="F67" i="1"/>
  <c r="F68" i="1"/>
  <c r="F69" i="1"/>
  <c r="F52" i="1"/>
  <c r="F53" i="1"/>
  <c r="F54" i="1"/>
  <c r="F55" i="1"/>
  <c r="F56" i="1"/>
  <c r="F57" i="1"/>
  <c r="F58" i="1"/>
  <c r="F59" i="1"/>
  <c r="F42" i="1"/>
  <c r="F43" i="1"/>
  <c r="F44" i="1"/>
  <c r="F45" i="1"/>
  <c r="F46" i="1"/>
  <c r="F47" i="1"/>
  <c r="F48" i="1"/>
  <c r="F49" i="1"/>
  <c r="F32" i="1"/>
  <c r="F33" i="1"/>
  <c r="F34" i="1"/>
  <c r="F35" i="1"/>
  <c r="F36" i="1"/>
  <c r="F37" i="1"/>
  <c r="F38" i="1"/>
  <c r="F39" i="1"/>
  <c r="F22" i="1"/>
  <c r="F23" i="1"/>
  <c r="F24" i="1"/>
  <c r="F25" i="1"/>
  <c r="F26" i="1"/>
  <c r="F27" i="1"/>
  <c r="F28" i="1"/>
  <c r="F29" i="1"/>
  <c r="F12" i="1"/>
  <c r="F13" i="1"/>
  <c r="F14" i="1"/>
  <c r="F15" i="1"/>
  <c r="F16" i="1"/>
  <c r="F17" i="1"/>
  <c r="F18" i="1"/>
  <c r="F19" i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<sst xmlns="http://schemas.openxmlformats.org/spreadsheetml/2006/main" count="330" uniqueCount="30">
  <si>
    <t>dataset_type</t>
  </si>
  <si>
    <t xml:space="preserve"> model_type</t>
  </si>
  <si>
    <t xml:space="preserve"> AUROC</t>
  </si>
  <si>
    <t xml:space="preserve"> AUPR</t>
  </si>
  <si>
    <t xml:space="preserve"> Time</t>
  </si>
  <si>
    <t>bottle</t>
  </si>
  <si>
    <t>&lt;class 'anomalib.models.image.draem.lightning_model.Draem'&gt;</t>
  </si>
  <si>
    <t>&lt;class 'anomalib.models.image.dfkde.lightning_model.Dfkde'&gt;</t>
  </si>
  <si>
    <t>&lt;class 'anomalib.models.image.fastflow.lightning_model.Fastflow'&gt;</t>
  </si>
  <si>
    <t>&lt;class 'anomalib.models.image.ganomaly.lightning_model.Ganomaly'&gt;</t>
  </si>
  <si>
    <t>&lt;class 'anomalib.models.image.padim.lightning_model.Padim'&gt;</t>
  </si>
  <si>
    <t>&lt;class 'anomalib.models.image.patchcore.lightning_model.Patchcore'&gt;</t>
  </si>
  <si>
    <t>&lt;class 'anomalib.models.image.reverse_distillation.lightning_model.ReverseDistillation'&gt;</t>
  </si>
  <si>
    <t>&lt;class 'anomalib.models.image.stfpm.lightning_model.Stfpm'&gt;</t>
  </si>
  <si>
    <t>cable</t>
  </si>
  <si>
    <t>capsule</t>
  </si>
  <si>
    <t>carpet</t>
  </si>
  <si>
    <t>grid</t>
  </si>
  <si>
    <t>hazelnut</t>
  </si>
  <si>
    <t>leather</t>
  </si>
  <si>
    <t>metal_nut</t>
  </si>
  <si>
    <t>pill</t>
  </si>
  <si>
    <t>screw</t>
  </si>
  <si>
    <t>tile</t>
  </si>
  <si>
    <t>toothbrush</t>
  </si>
  <si>
    <t>transistor</t>
  </si>
  <si>
    <t>wood</t>
  </si>
  <si>
    <t>zipper</t>
  </si>
  <si>
    <t>Min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</si>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</sst>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quotePrefix="1" applyNumberFormat="1"/>
    <xf numFmtId="164" fontId="0" fillId="0" borderId="0" xfId="0" quotePrefix="1" applyNumberFormat="1"/>
  </cellXfs>
  <cellStyles count="1">
    <cellStyle name="Normal" xfId="0" builtinId="0"/>
  </cellStyles>
  <dxfs count="60"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1B151-4B10-46FA-8318-9E391A54D5C8}" name="Table1" displayName="Table1" ref="A1:F9" totalsRowShown="0">
  <autoFilter ref="A1:F9" xr:uid="{E271B151-4B10-46FA-8318-9E391A54D5C8}"/>
  <sortState xmlns:xlrd2="http://schemas.microsoft.com/office/spreadsheetml/2017/richdata2" ref="A2:F9">
    <sortCondition descending="1" ref="C1:C9"/>
  </sortState>
  <tableColumns count="6">
    <tableColumn id="1" xr3:uid="{412A4BFD-4200-4F62-91B3-5BE3B73F272B}" name="dataset_type"/>
    <tableColumn id="2" xr3:uid="{FCD22061-F542-4CAB-BED4-92779DBF88C9}" name=" model_type"/>
    <tableColumn id="3" xr3:uid="{F1406109-A015-4763-9924-F60D9D163C54}" name=" AUROC" dataDxfId="44"/>
    <tableColumn id="4" xr3:uid="{AA40D5FA-A298-4FEA-A507-4F5BA132DB6D}" name=" AUPR" dataDxfId="42"/>
    <tableColumn id="5" xr3:uid="{9C7F8D13-DFE3-4E75-AAE3-3C1BE8A5CE15}" name=" Time" dataDxfId="43"/>
    <tableColumn id="6" xr3:uid="{09768EB7-3366-4008-B4B4-5A5E35852819}" name="Min" dataDxfId="59">
      <calculatedColumnFormula>Table1[[#This Row],[ Time]]/60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3E5AB6-C4B1-45D1-9D55-959079115B9C}" name="Table10" displayName="Table10" ref="A91:F99" totalsRowShown="0">
  <autoFilter ref="A91:F99" xr:uid="{883E5AB6-C4B1-45D1-9D55-959079115B9C}"/>
  <sortState xmlns:xlrd2="http://schemas.microsoft.com/office/spreadsheetml/2017/richdata2" ref="A92:E99">
    <sortCondition descending="1" ref="C91:C99"/>
  </sortState>
  <tableColumns count="6">
    <tableColumn id="1" xr3:uid="{09322892-6F55-4DD8-83C6-B09F3166E0CE}" name="dataset_type"/>
    <tableColumn id="2" xr3:uid="{D268B2F8-1329-44BA-AAE0-B4A70BEF8C7A}" name=" model_type"/>
    <tableColumn id="3" xr3:uid="{9227229D-E55B-4CB6-BBBB-989F124993E0}" name=" AUROC" dataDxfId="17"/>
    <tableColumn id="4" xr3:uid="{D3119362-9DB5-41BC-A254-8E92573E4EE6}" name=" AUPR" dataDxfId="15"/>
    <tableColumn id="5" xr3:uid="{6D106044-E883-4830-82DF-BDEE87AD8E30}" name=" Time" dataDxfId="16"/>
    <tableColumn id="6" xr3:uid="{56517E34-75A6-4E85-884A-F5671F6AAE43}" name="Min" dataDxfId="50">
      <calculatedColumnFormula>Table10[[#This Row],[ Time]]/60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13C886-7227-42C5-9F68-09BFD06E7069}" name="Table11" displayName="Table11" ref="A101:F109" totalsRowShown="0">
  <autoFilter ref="A101:F109" xr:uid="{0413C886-7227-42C5-9F68-09BFD06E7069}"/>
  <sortState xmlns:xlrd2="http://schemas.microsoft.com/office/spreadsheetml/2017/richdata2" ref="A102:E109">
    <sortCondition descending="1" ref="C101:C109"/>
  </sortState>
  <tableColumns count="6">
    <tableColumn id="1" xr3:uid="{788DEC79-EA9C-48F0-962E-9ABB48597337}" name="dataset_type"/>
    <tableColumn id="2" xr3:uid="{DD023CB2-637D-46BA-8E25-844A5C097B2C}" name=" model_type"/>
    <tableColumn id="3" xr3:uid="{495B95CF-1BC4-43A9-80CA-285333BF37FC}" name=" AUROC" dataDxfId="14"/>
    <tableColumn id="4" xr3:uid="{08F00F97-658F-4C99-B4A7-982977FE113A}" name=" AUPR" dataDxfId="12"/>
    <tableColumn id="5" xr3:uid="{85A2B208-486B-4164-8B21-DFC1049F74AA}" name=" Time" dataDxfId="13"/>
    <tableColumn id="6" xr3:uid="{C10B3EA8-259C-4C87-B78C-96BA2D709768}" name="Min" dataDxfId="49">
      <calculatedColumnFormula>Table11[[#This Row],[ Time]]/60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368DA-AE0C-44E8-A53C-E1701D455819}" name="Table12" displayName="Table12" ref="A111:F119" totalsRowShown="0">
  <autoFilter ref="A111:F119" xr:uid="{B3F368DA-AE0C-44E8-A53C-E1701D455819}"/>
  <sortState xmlns:xlrd2="http://schemas.microsoft.com/office/spreadsheetml/2017/richdata2" ref="A112:E119">
    <sortCondition descending="1" ref="C111:C119"/>
  </sortState>
  <tableColumns count="6">
    <tableColumn id="1" xr3:uid="{771E30E1-DEB2-4F2A-9458-1D5707D42569}" name="dataset_type"/>
    <tableColumn id="2" xr3:uid="{C8BA4940-1A92-4B18-AC8E-CCB8449A78A0}" name=" model_type"/>
    <tableColumn id="3" xr3:uid="{79F5F3B6-78F9-4B0A-8F9A-0D0E3E630A52}" name=" AUROC" dataDxfId="11"/>
    <tableColumn id="4" xr3:uid="{7091E530-DC61-4DC7-AFC2-888477E7471C}" name=" AUPR" dataDxfId="9"/>
    <tableColumn id="5" xr3:uid="{0038D7FD-12FA-4341-B5CF-D55014375924}" name=" Time" dataDxfId="10"/>
    <tableColumn id="6" xr3:uid="{951CFA74-9593-4598-B9CE-3A5FA27FE300}" name="Min" dataDxfId="48">
      <calculatedColumnFormula>Table12[[#This Row],[ Time]]/60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F21F9C-9BF9-4667-8756-A1D7B3054CF5}" name="Table13" displayName="Table13" ref="A121:F129" totalsRowShown="0">
  <autoFilter ref="A121:F129" xr:uid="{ACF21F9C-9BF9-4667-8756-A1D7B3054CF5}"/>
  <sortState xmlns:xlrd2="http://schemas.microsoft.com/office/spreadsheetml/2017/richdata2" ref="A122:E129">
    <sortCondition descending="1" ref="C121:C129"/>
  </sortState>
  <tableColumns count="6">
    <tableColumn id="1" xr3:uid="{DCF5EB35-C6D9-40B0-A3A3-3C071733435A}" name="dataset_type"/>
    <tableColumn id="2" xr3:uid="{A3C99B53-3641-457B-A1D4-32B2629F64CF}" name=" model_type"/>
    <tableColumn id="3" xr3:uid="{498CEC75-5948-4B72-892C-028683AD6984}" name=" AUROC" dataDxfId="8"/>
    <tableColumn id="4" xr3:uid="{ADCFDF95-FA9F-405E-9705-1D12CEBFBD39}" name=" AUPR" dataDxfId="6"/>
    <tableColumn id="5" xr3:uid="{E4756C44-8452-480B-90D6-B75DBD9127E6}" name=" Time" dataDxfId="7"/>
    <tableColumn id="6" xr3:uid="{10E367A9-2483-4C28-AE32-E2EE04E4B708}" name="min" dataDxfId="47">
      <calculatedColumnFormula>Table13[[#This Row],[ Time]]/60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CBDCFB-B5B6-4E71-99DB-316ECD086859}" name="Table14" displayName="Table14" ref="A131:F139" totalsRowShown="0">
  <autoFilter ref="A131:F139" xr:uid="{1FCBDCFB-B5B6-4E71-99DB-316ECD086859}"/>
  <sortState xmlns:xlrd2="http://schemas.microsoft.com/office/spreadsheetml/2017/richdata2" ref="A132:E139">
    <sortCondition descending="1" ref="C131:C139"/>
  </sortState>
  <tableColumns count="6">
    <tableColumn id="1" xr3:uid="{0F113812-B1AA-4999-AD9B-D1B5B8992C2B}" name="dataset_type"/>
    <tableColumn id="2" xr3:uid="{8634DFB4-BE99-47A8-AE2D-840539D4E868}" name=" model_type"/>
    <tableColumn id="3" xr3:uid="{BF74B8F1-9C9F-4D71-8F64-A321B480DEDF}" name=" AUROC" dataDxfId="5"/>
    <tableColumn id="4" xr3:uid="{AD90DBCF-8B6D-41F1-9FAE-F4CE49B5CD24}" name=" AUPR" dataDxfId="3"/>
    <tableColumn id="5" xr3:uid="{F09C9B83-D3FB-4FA8-AD4C-63228383B557}" name=" Time" dataDxfId="4"/>
    <tableColumn id="6" xr3:uid="{76F0E7D2-DF7D-4EFC-80B4-F0DBECB9439A}" name="Min" dataDxfId="46">
      <calculatedColumnFormula>Table14[[#This Row],[ Time]]/60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AEA313-98C0-42CD-853E-CB6A81D5FA9E}" name="Table15" displayName="Table15" ref="A141:F149" totalsRowShown="0">
  <autoFilter ref="A141:F149" xr:uid="{89AEA313-98C0-42CD-853E-CB6A81D5FA9E}"/>
  <sortState xmlns:xlrd2="http://schemas.microsoft.com/office/spreadsheetml/2017/richdata2" ref="A142:E149">
    <sortCondition descending="1" ref="C141:C149"/>
  </sortState>
  <tableColumns count="6">
    <tableColumn id="1" xr3:uid="{AE030CBA-D7B2-4315-90D2-3D222D4E0250}" name="dataset_type"/>
    <tableColumn id="2" xr3:uid="{4A28F337-2467-462D-B525-DF7CA8AA53D0}" name=" model_type"/>
    <tableColumn id="3" xr3:uid="{730AFA92-CE8C-49C7-92AD-6EE5C25B6B3D}" name=" AUROC" dataDxfId="2"/>
    <tableColumn id="4" xr3:uid="{5731D8F0-2896-4B31-9996-1119ACEE35B2}" name=" AUPR" dataDxfId="0"/>
    <tableColumn id="5" xr3:uid="{494C58A0-15E9-48ED-95FA-86267562BD67}" name=" Time" dataDxfId="1"/>
    <tableColumn id="6" xr3:uid="{DC081A22-FC55-41D3-971C-CF626C271116}" name="Min" dataDxfId="45">
      <calculatedColumnFormula>Table15[[#This Row],[ Time]]/60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08698-46E1-4758-A2B5-5A40EE0158F1}" name="Table2" displayName="Table2" ref="A11:F19" totalsRowShown="0">
  <autoFilter ref="A11:F19" xr:uid="{A3D08698-46E1-4758-A2B5-5A40EE0158F1}"/>
  <sortState xmlns:xlrd2="http://schemas.microsoft.com/office/spreadsheetml/2017/richdata2" ref="A12:E19">
    <sortCondition descending="1" ref="C11:C19"/>
  </sortState>
  <tableColumns count="6">
    <tableColumn id="1" xr3:uid="{9D351D73-B4DB-4D20-BD4B-106147539440}" name="dataset_type"/>
    <tableColumn id="2" xr3:uid="{B4618451-A2BD-480B-B231-64A285D5F099}" name=" model_type"/>
    <tableColumn id="3" xr3:uid="{0ACC28F9-BF80-4C75-96F7-5A9D0908ED78}" name=" AUROC" dataDxfId="41"/>
    <tableColumn id="4" xr3:uid="{97F615CD-D527-41DB-A8B2-BE68762598DC}" name=" AUPR" dataDxfId="39"/>
    <tableColumn id="5" xr3:uid="{21F8CB07-3B9A-4F07-83FF-70DCD0E04E12}" name=" Time" dataDxfId="40"/>
    <tableColumn id="6" xr3:uid="{AB14E369-02D2-4C0E-B2AF-6FDE920DBB3A}" name="Min" dataDxfId="58">
      <calculatedColumnFormula>Table2[[#This Row],[ Time]]/60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C6307-C5DA-44C0-B5EE-986BA026F364}" name="Table3" displayName="Table3" ref="A21:F29" totalsRowShown="0">
  <autoFilter ref="A21:F29" xr:uid="{CE6C6307-C5DA-44C0-B5EE-986BA026F364}"/>
  <sortState xmlns:xlrd2="http://schemas.microsoft.com/office/spreadsheetml/2017/richdata2" ref="A22:E29">
    <sortCondition descending="1" ref="C21:C29"/>
  </sortState>
  <tableColumns count="6">
    <tableColumn id="1" xr3:uid="{50D2DEBB-6B8C-4750-9EEC-07BEFF68865B}" name="dataset_type"/>
    <tableColumn id="2" xr3:uid="{6C94CE1E-236C-4B0D-B851-5FFA40C37DF8}" name=" model_type"/>
    <tableColumn id="3" xr3:uid="{8F7CB299-9008-4DEF-B3E9-353128FA1FF6}" name=" AUROC" dataDxfId="38"/>
    <tableColumn id="4" xr3:uid="{F84B1B67-C3A3-4468-9DD3-BA56A4C1063D}" name=" AUPR" dataDxfId="36"/>
    <tableColumn id="5" xr3:uid="{136F60BA-3A2D-4063-ACC8-E74EDB98DF35}" name=" Time" dataDxfId="37"/>
    <tableColumn id="6" xr3:uid="{84E485F0-6ACE-45B3-8B20-D0C747037F18}" name="Min" dataDxfId="57">
      <calculatedColumnFormula>Table3[[#This Row],[ Time]]/60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78DB06-1289-422C-8A9A-D177535FD0EC}" name="Table4" displayName="Table4" ref="A31:F39" totalsRowShown="0">
  <autoFilter ref="A31:F39" xr:uid="{A378DB06-1289-422C-8A9A-D177535FD0EC}"/>
  <sortState xmlns:xlrd2="http://schemas.microsoft.com/office/spreadsheetml/2017/richdata2" ref="A32:E39">
    <sortCondition descending="1" ref="C31:C39"/>
  </sortState>
  <tableColumns count="6">
    <tableColumn id="1" xr3:uid="{D5B3AEAC-D75B-4D71-A072-1D4396BAD03E}" name="dataset_type"/>
    <tableColumn id="2" xr3:uid="{88F3F676-D711-48C2-A389-E6B0D34BD0D2}" name=" model_type"/>
    <tableColumn id="3" xr3:uid="{338F8B8C-C0A0-448F-8A6B-7BFF11360480}" name=" AUROC" dataDxfId="35"/>
    <tableColumn id="4" xr3:uid="{904515C7-76A9-4464-8CB3-BAB58C060222}" name=" AUPR" dataDxfId="33"/>
    <tableColumn id="5" xr3:uid="{3313CFEA-4092-4C33-A974-F47CCA2C0258}" name=" Time" dataDxfId="34"/>
    <tableColumn id="6" xr3:uid="{77C31A1E-2AFA-46E0-ADA0-5397053A8D3B}" name="Min" dataDxfId="56">
      <calculatedColumnFormula>Table4[[#This Row],[ Time]]/60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4A90A4-2178-49CC-9B11-6CA88FFFD0DA}" name="Table5" displayName="Table5" ref="A41:F49" totalsRowShown="0">
  <autoFilter ref="A41:F49" xr:uid="{454A90A4-2178-49CC-9B11-6CA88FFFD0DA}"/>
  <sortState xmlns:xlrd2="http://schemas.microsoft.com/office/spreadsheetml/2017/richdata2" ref="A42:E49">
    <sortCondition descending="1" ref="C41:C49"/>
  </sortState>
  <tableColumns count="6">
    <tableColumn id="1" xr3:uid="{F190D1BD-66B4-404E-B24E-7C37B7BCCFDE}" name="dataset_type"/>
    <tableColumn id="2" xr3:uid="{2E2013B6-6813-4146-9FE3-D82F1358AF54}" name=" model_type"/>
    <tableColumn id="3" xr3:uid="{8EAF5964-118C-49C3-AB3E-1B0E3EA8E8C3}" name=" AUROC" dataDxfId="32"/>
    <tableColumn id="4" xr3:uid="{C8605CCD-E6A8-4531-B62F-CAC9A732AC34}" name=" AUPR" dataDxfId="30"/>
    <tableColumn id="5" xr3:uid="{B4DE1BA1-CB53-4936-A92E-6BBB88B283EA}" name=" Time" dataDxfId="31"/>
    <tableColumn id="6" xr3:uid="{DEEF9236-EB2C-4D58-814F-2C242D11D80C}" name="Min" dataDxfId="55">
      <calculatedColumnFormula>Table5[[#This Row],[ Time]]/60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5DE56F-8867-445B-B872-28C4325A7248}" name="Table6" displayName="Table6" ref="A51:F59" totalsRowShown="0">
  <autoFilter ref="A51:F59" xr:uid="{1E5DE56F-8867-445B-B872-28C4325A7248}"/>
  <tableColumns count="6">
    <tableColumn id="1" xr3:uid="{3E982D0C-AF51-4165-A5A7-41AC8610B9A1}" name="dataset_type"/>
    <tableColumn id="2" xr3:uid="{67BAECCA-7C68-459A-B947-0F7D39A839F6}" name=" model_type"/>
    <tableColumn id="3" xr3:uid="{CDC9A06C-5275-47DA-B66E-37CC2DEFE9B5}" name=" AUROC" dataDxfId="29"/>
    <tableColumn id="4" xr3:uid="{33592822-CB05-4C71-B77D-8B0E377F2DCD}" name=" AUPR" dataDxfId="27"/>
    <tableColumn id="5" xr3:uid="{480F2693-59D1-4101-B6D0-9630DE801FCF}" name=" Time" dataDxfId="28"/>
    <tableColumn id="6" xr3:uid="{5DAA2575-253B-48BC-B172-C6B051D1D439}" name="Min" dataDxfId="54">
      <calculatedColumnFormula>Table6[[#This Row],[ Time]]/60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BBB901-5C3D-4F22-BBBF-E0032F17FE94}" name="Table7" displayName="Table7" ref="A61:F69" totalsRowShown="0">
  <autoFilter ref="A61:F69" xr:uid="{C4BBB901-5C3D-4F22-BBBF-E0032F17FE94}"/>
  <sortState xmlns:xlrd2="http://schemas.microsoft.com/office/spreadsheetml/2017/richdata2" ref="A62:E69">
    <sortCondition descending="1" ref="C61:C69"/>
  </sortState>
  <tableColumns count="6">
    <tableColumn id="1" xr3:uid="{288432C1-4F99-49D2-993A-F5C884882D4C}" name="dataset_type"/>
    <tableColumn id="2" xr3:uid="{3A9D9B06-5436-400A-AFEF-013C96F6081B}" name=" model_type"/>
    <tableColumn id="3" xr3:uid="{AFB0D037-7529-4AC5-8EF4-48CE91280757}" name=" AUROC" dataDxfId="26"/>
    <tableColumn id="4" xr3:uid="{BD0E7BEB-F44F-480C-9EBB-7F435BDE4D01}" name=" AUPR" dataDxfId="24"/>
    <tableColumn id="5" xr3:uid="{28991AAE-F9B1-4D75-8DA8-6F37B58A93AF}" name=" Time" dataDxfId="25"/>
    <tableColumn id="6" xr3:uid="{C5FE48EF-BD37-4628-849C-9D714BB1B9F8}" name="Min" dataDxfId="53">
      <calculatedColumnFormula>Table7[[#This Row],[ Time]]/60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CEA095-A3ED-4C36-B9F6-8466995BE524}" name="Table8" displayName="Table8" ref="A71:F79" totalsRowShown="0">
  <autoFilter ref="A71:F79" xr:uid="{91CEA095-A3ED-4C36-B9F6-8466995BE524}"/>
  <sortState xmlns:xlrd2="http://schemas.microsoft.com/office/spreadsheetml/2017/richdata2" ref="A72:E79">
    <sortCondition descending="1" ref="C71:C79"/>
  </sortState>
  <tableColumns count="6">
    <tableColumn id="1" xr3:uid="{E0ADBC17-F1BD-42D5-8383-F70DA54D7E06}" name="dataset_type"/>
    <tableColumn id="2" xr3:uid="{F5F43D64-1812-4FAC-91E6-72D7DA7D58AD}" name=" model_type"/>
    <tableColumn id="3" xr3:uid="{C444C37D-0DD2-47A6-B359-F11EA7473DC3}" name=" AUROC" dataDxfId="23"/>
    <tableColumn id="4" xr3:uid="{CEB218C2-B46F-4119-B6DE-2053F93BDA8E}" name=" AUPR" dataDxfId="21"/>
    <tableColumn id="5" xr3:uid="{91684553-201C-4771-913F-FCFEEF909C89}" name=" Time" dataDxfId="22"/>
    <tableColumn id="6" xr3:uid="{4FE27E77-210A-4B6D-9B8C-94A74D25DBC9}" name="Min" dataDxfId="52">
      <calculatedColumnFormula>Table8[[#This Row],[ Time]]/60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1274D6-751D-4042-B764-57278F41F2AE}" name="Table9" displayName="Table9" ref="A81:F89" totalsRowShown="0">
  <autoFilter ref="A81:F89" xr:uid="{851274D6-751D-4042-B764-57278F41F2AE}"/>
  <sortState xmlns:xlrd2="http://schemas.microsoft.com/office/spreadsheetml/2017/richdata2" ref="A82:E89">
    <sortCondition descending="1" ref="C81:C89"/>
  </sortState>
  <tableColumns count="6">
    <tableColumn id="1" xr3:uid="{61A22ACC-804A-4800-90D1-87AC5AE04256}" name="dataset_type"/>
    <tableColumn id="2" xr3:uid="{10923F52-D7FB-4454-B694-AA3112576B4C}" name=" model_type"/>
    <tableColumn id="3" xr3:uid="{7BF46A77-655D-4C6A-848D-43E64E45C909}" name=" AUROC" dataDxfId="20"/>
    <tableColumn id="4" xr3:uid="{5FD93AB2-BCC2-4EBB-BA84-6C2437D5C118}" name=" AUPR" dataDxfId="18"/>
    <tableColumn id="5" xr3:uid="{EA4B5AF4-6597-476C-A161-245277488A73}" name=" Time" dataDxfId="19"/>
    <tableColumn id="6" xr3:uid="{044BE43A-F180-486C-B7AE-15ED9EFA4699}" name="Min" dataDxfId="51">
      <calculatedColumnFormula>Table9[[#This Row],[ Time]]/60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1D0D-C06E-45CE-8F71-58D6403182D9}">
  <dimension ref="A1:L149"/>
  <sheetViews>
    <sheetView tabSelected="1" workbookViewId="0">
      <selection activeCell="H44" sqref="H44"/>
    </sheetView>
  </sheetViews>
  <sheetFormatPr defaultRowHeight="15" x14ac:dyDescent="0.25"/>
  <cols>
    <col min="1" max="1" width="14.7109375" customWidth="1"/>
    <col min="2" max="2" width="82.140625" bestFit="1" customWidth="1"/>
    <col min="3" max="3" width="10.140625" style="4" customWidth="1"/>
    <col min="4" max="4" width="9.140625" style="4"/>
    <col min="5" max="5" width="9.140625" style="3"/>
    <col min="6" max="6" width="9.140625" style="5"/>
  </cols>
  <sheetData>
    <row r="1" spans="1:12" x14ac:dyDescent="0.25">
      <c r="A1" t="s">
        <v>0</v>
      </c>
      <c r="B1" t="s">
        <v>1</v>
      </c>
      <c r="C1" s="4" t="s">
        <v>2</v>
      </c>
      <c r="D1" s="4" t="s">
        <v>3</v>
      </c>
      <c r="E1" s="3" t="s">
        <v>4</v>
      </c>
      <c r="F1" s="5" t="s">
        <v>28</v>
      </c>
    </row>
    <row r="2" spans="1:12" x14ac:dyDescent="0.25">
      <c r="A2" t="s">
        <v>5</v>
      </c>
      <c r="B2" t="s">
        <v>10</v>
      </c>
      <c r="C2" s="4">
        <v>1</v>
      </c>
      <c r="D2" s="7">
        <v>0.99346590042114202</v>
      </c>
      <c r="E2" s="6">
        <v>76.932271718978797</v>
      </c>
      <c r="F2" s="5">
        <f>Table1[[#This Row],[ Time]]/60</f>
        <v>1.2822045286496466</v>
      </c>
    </row>
    <row r="3" spans="1:12" x14ac:dyDescent="0.25">
      <c r="A3" t="s">
        <v>5</v>
      </c>
      <c r="B3" t="s">
        <v>12</v>
      </c>
      <c r="C3" s="4">
        <v>1</v>
      </c>
      <c r="D3" s="7">
        <v>0.99346590042114202</v>
      </c>
      <c r="E3" s="6">
        <v>824.07416129112198</v>
      </c>
      <c r="F3" s="5">
        <f>Table1[[#This Row],[ Time]]/60</f>
        <v>13.734569354852033</v>
      </c>
    </row>
    <row r="4" spans="1:12" x14ac:dyDescent="0.25">
      <c r="A4" t="s">
        <v>5</v>
      </c>
      <c r="B4" t="s">
        <v>8</v>
      </c>
      <c r="C4" s="7">
        <v>0.999999940395355</v>
      </c>
      <c r="D4" s="7">
        <v>0.99346590042114202</v>
      </c>
      <c r="E4" s="6">
        <v>2839.56593680381</v>
      </c>
      <c r="F4" s="5">
        <f>Table1[[#This Row],[ Time]]/60</f>
        <v>47.32609894673017</v>
      </c>
      <c r="K4" s="1"/>
      <c r="L4" s="1"/>
    </row>
    <row r="5" spans="1:12" x14ac:dyDescent="0.25">
      <c r="A5" t="s">
        <v>5</v>
      </c>
      <c r="B5" t="s">
        <v>11</v>
      </c>
      <c r="C5" s="7">
        <v>0.99864125251769997</v>
      </c>
      <c r="D5" s="7">
        <v>0.99297761917114202</v>
      </c>
      <c r="E5" s="6">
        <v>77.642154693603501</v>
      </c>
      <c r="F5" s="5">
        <f>Table1[[#This Row],[ Time]]/60</f>
        <v>1.2940359115600584</v>
      </c>
      <c r="J5" s="1"/>
      <c r="K5" s="1"/>
      <c r="L5" s="1"/>
    </row>
    <row r="6" spans="1:12" x14ac:dyDescent="0.25">
      <c r="A6" t="s">
        <v>5</v>
      </c>
      <c r="B6" t="s">
        <v>13</v>
      </c>
      <c r="C6" s="7">
        <v>0.99728256464004505</v>
      </c>
      <c r="D6" s="7">
        <v>0.99251890182495095</v>
      </c>
      <c r="E6" s="6">
        <v>1151.2782168388301</v>
      </c>
      <c r="F6" s="5">
        <f>Table1[[#This Row],[ Time]]/60</f>
        <v>19.187970280647168</v>
      </c>
      <c r="J6" s="1"/>
      <c r="K6" s="1"/>
      <c r="L6" s="1"/>
    </row>
    <row r="7" spans="1:12" x14ac:dyDescent="0.25">
      <c r="A7" t="s">
        <v>5</v>
      </c>
      <c r="B7" t="s">
        <v>7</v>
      </c>
      <c r="C7" s="7">
        <v>0.98641306161880404</v>
      </c>
      <c r="D7" s="7">
        <v>0.985343217849731</v>
      </c>
      <c r="E7" s="6">
        <v>76.804131507873507</v>
      </c>
      <c r="F7" s="5">
        <f>Table1[[#This Row],[ Time]]/60</f>
        <v>1.2800688584645585</v>
      </c>
      <c r="K7" s="1"/>
      <c r="L7" s="1"/>
    </row>
    <row r="8" spans="1:12" x14ac:dyDescent="0.25">
      <c r="A8" t="s">
        <v>5</v>
      </c>
      <c r="B8" t="s">
        <v>9</v>
      </c>
      <c r="C8" s="4">
        <v>0.91711956262588501</v>
      </c>
      <c r="D8" s="7">
        <v>0.944865822792053</v>
      </c>
      <c r="E8" s="6">
        <v>1958.5667765140499</v>
      </c>
      <c r="F8" s="5">
        <f>Table1[[#This Row],[ Time]]/60</f>
        <v>32.642779608567501</v>
      </c>
      <c r="K8" s="1"/>
      <c r="L8" s="1"/>
    </row>
    <row r="9" spans="1:12" x14ac:dyDescent="0.25">
      <c r="A9" t="s">
        <v>5</v>
      </c>
      <c r="B9" t="s">
        <v>6</v>
      </c>
      <c r="C9" s="4">
        <v>0.86684781312942505</v>
      </c>
      <c r="D9" s="7">
        <v>0.91998082399368197</v>
      </c>
      <c r="E9" s="6">
        <v>815.07849454879704</v>
      </c>
      <c r="F9" s="5">
        <f>Table1[[#This Row],[ Time]]/60</f>
        <v>13.584641575813285</v>
      </c>
      <c r="J9" s="1"/>
      <c r="K9" s="1"/>
      <c r="L9" s="1"/>
    </row>
    <row r="10" spans="1:12" x14ac:dyDescent="0.25">
      <c r="C10" s="7"/>
      <c r="D10" s="7"/>
      <c r="E10" s="6"/>
      <c r="J10" s="1"/>
      <c r="K10" s="1"/>
      <c r="L10" s="1"/>
    </row>
    <row r="11" spans="1:12" x14ac:dyDescent="0.25">
      <c r="A11" t="s">
        <v>0</v>
      </c>
      <c r="B11" t="s">
        <v>1</v>
      </c>
      <c r="C11" s="7" t="s">
        <v>2</v>
      </c>
      <c r="D11" s="7" t="s">
        <v>3</v>
      </c>
      <c r="E11" s="6" t="s">
        <v>4</v>
      </c>
      <c r="F11" s="5" t="s">
        <v>28</v>
      </c>
      <c r="J11" s="1"/>
      <c r="K11" s="1"/>
      <c r="L11" s="1"/>
    </row>
    <row r="12" spans="1:12" x14ac:dyDescent="0.25">
      <c r="A12" t="s">
        <v>14</v>
      </c>
      <c r="B12" t="s">
        <v>11</v>
      </c>
      <c r="C12" s="4">
        <v>0.93944090604782104</v>
      </c>
      <c r="D12" s="7">
        <v>0.96274477243423395</v>
      </c>
      <c r="E12" s="6">
        <v>109.671335458755</v>
      </c>
      <c r="F12" s="5">
        <f>Table2[[#This Row],[ Time]]/60</f>
        <v>1.82785559097925</v>
      </c>
      <c r="G12" s="2"/>
      <c r="K12" s="1"/>
      <c r="L12" s="1"/>
    </row>
    <row r="13" spans="1:12" x14ac:dyDescent="0.25">
      <c r="A13" t="s">
        <v>14</v>
      </c>
      <c r="B13" t="s">
        <v>8</v>
      </c>
      <c r="C13" s="4">
        <v>0.92080742120742798</v>
      </c>
      <c r="D13" s="7">
        <v>0.94908326864242498</v>
      </c>
      <c r="E13" s="6">
        <v>2433.6196835041001</v>
      </c>
      <c r="F13" s="5">
        <f>Table2[[#This Row],[ Time]]/60</f>
        <v>40.560328058401666</v>
      </c>
      <c r="G13" s="2"/>
    </row>
    <row r="14" spans="1:12" x14ac:dyDescent="0.25">
      <c r="A14" t="s">
        <v>14</v>
      </c>
      <c r="B14" t="s">
        <v>10</v>
      </c>
      <c r="C14" s="7">
        <v>0.90295028686523404</v>
      </c>
      <c r="D14" s="7">
        <v>0.94612753391265803</v>
      </c>
      <c r="E14" s="6">
        <v>108.15583109855601</v>
      </c>
      <c r="F14" s="5">
        <f>Table2[[#This Row],[ Time]]/60</f>
        <v>1.8025971849759335</v>
      </c>
      <c r="G14" s="2"/>
    </row>
    <row r="15" spans="1:12" x14ac:dyDescent="0.25">
      <c r="A15" t="s">
        <v>14</v>
      </c>
      <c r="B15" t="s">
        <v>12</v>
      </c>
      <c r="C15" s="7">
        <v>0.89518636465072599</v>
      </c>
      <c r="D15" s="7">
        <v>0.94317853450775102</v>
      </c>
      <c r="E15" s="6">
        <v>892.82415103912297</v>
      </c>
      <c r="F15" s="5">
        <f>Table2[[#This Row],[ Time]]/60</f>
        <v>14.880402517318716</v>
      </c>
      <c r="G15" s="2"/>
    </row>
    <row r="16" spans="1:12" x14ac:dyDescent="0.25">
      <c r="A16" t="s">
        <v>14</v>
      </c>
      <c r="B16" t="s">
        <v>13</v>
      </c>
      <c r="C16" s="7">
        <v>0.84472054243087702</v>
      </c>
      <c r="D16" s="7">
        <v>0.91152995824813798</v>
      </c>
      <c r="E16" s="6">
        <v>980.74256372451703</v>
      </c>
      <c r="F16" s="5">
        <f>Table2[[#This Row],[ Time]]/60</f>
        <v>16.345709395408615</v>
      </c>
      <c r="G16" s="2"/>
    </row>
    <row r="17" spans="1:7" x14ac:dyDescent="0.25">
      <c r="A17" t="s">
        <v>14</v>
      </c>
      <c r="B17" t="s">
        <v>7</v>
      </c>
      <c r="C17" s="7">
        <v>0.69099378585815396</v>
      </c>
      <c r="D17" s="7">
        <v>0.77134513854980402</v>
      </c>
      <c r="E17" s="6">
        <v>105.306485176086</v>
      </c>
      <c r="F17" s="5">
        <f>Table2[[#This Row],[ Time]]/60</f>
        <v>1.7551080862680999</v>
      </c>
      <c r="G17" s="2"/>
    </row>
    <row r="18" spans="1:7" x14ac:dyDescent="0.25">
      <c r="A18" t="s">
        <v>14</v>
      </c>
      <c r="B18" t="s">
        <v>9</v>
      </c>
      <c r="C18" s="7">
        <v>0.43361800909042297</v>
      </c>
      <c r="D18" s="7">
        <v>0.59091860055923395</v>
      </c>
      <c r="E18" s="6">
        <v>856.67123103141705</v>
      </c>
      <c r="F18" s="5">
        <f>Table2[[#This Row],[ Time]]/60</f>
        <v>14.277853850523618</v>
      </c>
      <c r="G18" s="2"/>
    </row>
    <row r="19" spans="1:7" x14ac:dyDescent="0.25">
      <c r="A19" t="s">
        <v>14</v>
      </c>
      <c r="B19" t="s">
        <v>6</v>
      </c>
      <c r="C19" s="7">
        <v>0.38742238283157299</v>
      </c>
      <c r="D19" s="7">
        <v>0.65634822845458896</v>
      </c>
      <c r="E19" s="6">
        <v>382.44540905952402</v>
      </c>
      <c r="F19" s="5">
        <f>Table2[[#This Row],[ Time]]/60</f>
        <v>6.3740901509920667</v>
      </c>
      <c r="G19" s="2"/>
    </row>
    <row r="20" spans="1:7" x14ac:dyDescent="0.25">
      <c r="C20" s="7"/>
      <c r="D20" s="7"/>
      <c r="E20" s="6"/>
    </row>
    <row r="21" spans="1:7" x14ac:dyDescent="0.25">
      <c r="A21" t="s">
        <v>0</v>
      </c>
      <c r="B21" t="s">
        <v>1</v>
      </c>
      <c r="C21" s="7" t="s">
        <v>2</v>
      </c>
      <c r="D21" s="7" t="s">
        <v>3</v>
      </c>
      <c r="E21" s="6" t="s">
        <v>4</v>
      </c>
      <c r="F21" s="5" t="s">
        <v>28</v>
      </c>
    </row>
    <row r="22" spans="1:7" x14ac:dyDescent="0.25">
      <c r="A22" t="s">
        <v>15</v>
      </c>
      <c r="B22" t="s">
        <v>11</v>
      </c>
      <c r="C22" s="7">
        <v>0.75075757503509499</v>
      </c>
      <c r="D22" s="7">
        <v>0.88244587182998602</v>
      </c>
      <c r="E22" s="6">
        <v>109.713421821594</v>
      </c>
      <c r="F22" s="5">
        <f>Table3[[#This Row],[ Time]]/60</f>
        <v>1.8285570303598999</v>
      </c>
    </row>
    <row r="23" spans="1:7" x14ac:dyDescent="0.25">
      <c r="A23" t="s">
        <v>15</v>
      </c>
      <c r="B23" t="s">
        <v>6</v>
      </c>
      <c r="C23" s="7">
        <v>0.74431824684143</v>
      </c>
      <c r="D23" s="7">
        <v>0.85313391685485795</v>
      </c>
      <c r="E23" s="3">
        <v>1048.13973736763</v>
      </c>
      <c r="F23" s="5">
        <f>Table3[[#This Row],[ Time]]/60</f>
        <v>17.468995622793834</v>
      </c>
    </row>
    <row r="24" spans="1:7" x14ac:dyDescent="0.25">
      <c r="A24" t="s">
        <v>15</v>
      </c>
      <c r="B24" t="s">
        <v>8</v>
      </c>
      <c r="C24" s="7">
        <v>0.74015146493911699</v>
      </c>
      <c r="D24" s="7">
        <v>0.86278653144836404</v>
      </c>
      <c r="E24" s="6">
        <v>1762.32844185829</v>
      </c>
      <c r="F24" s="5">
        <f>Table3[[#This Row],[ Time]]/60</f>
        <v>29.372140697638166</v>
      </c>
    </row>
    <row r="25" spans="1:7" x14ac:dyDescent="0.25">
      <c r="A25" t="s">
        <v>15</v>
      </c>
      <c r="B25" t="s">
        <v>10</v>
      </c>
      <c r="C25" s="7">
        <v>0.73560607433319003</v>
      </c>
      <c r="D25" s="4">
        <v>0.86537396907806396</v>
      </c>
      <c r="E25" s="6">
        <v>107.280821084976</v>
      </c>
      <c r="F25" s="5">
        <f>Table3[[#This Row],[ Time]]/60</f>
        <v>1.7880136847496</v>
      </c>
    </row>
    <row r="26" spans="1:7" x14ac:dyDescent="0.25">
      <c r="A26" t="s">
        <v>15</v>
      </c>
      <c r="B26" t="s">
        <v>7</v>
      </c>
      <c r="C26" s="7">
        <v>0.72878783941268899</v>
      </c>
      <c r="D26" s="7">
        <v>0.87003099918365401</v>
      </c>
      <c r="E26" s="6">
        <v>104.568195343017</v>
      </c>
      <c r="F26" s="5">
        <f>Table3[[#This Row],[ Time]]/60</f>
        <v>1.7428032557169499</v>
      </c>
    </row>
    <row r="27" spans="1:7" x14ac:dyDescent="0.25">
      <c r="A27" t="s">
        <v>15</v>
      </c>
      <c r="B27" t="s">
        <v>13</v>
      </c>
      <c r="C27" s="7">
        <v>0.704545497894287</v>
      </c>
      <c r="D27" s="7">
        <v>0.845897436141967</v>
      </c>
      <c r="E27" s="3">
        <v>844.00155830383301</v>
      </c>
      <c r="F27" s="5">
        <f>Table3[[#This Row],[ Time]]/60</f>
        <v>14.066692638397218</v>
      </c>
    </row>
    <row r="28" spans="1:7" x14ac:dyDescent="0.25">
      <c r="A28" t="s">
        <v>15</v>
      </c>
      <c r="B28" t="s">
        <v>12</v>
      </c>
      <c r="C28" s="7">
        <v>0.70303034782409601</v>
      </c>
      <c r="D28" s="7">
        <v>0.82510548830032304</v>
      </c>
      <c r="E28" s="6">
        <v>1073.26638960838</v>
      </c>
      <c r="F28" s="5">
        <f>Table3[[#This Row],[ Time]]/60</f>
        <v>17.887773160139666</v>
      </c>
    </row>
    <row r="29" spans="1:7" x14ac:dyDescent="0.25">
      <c r="A29" t="s">
        <v>15</v>
      </c>
      <c r="B29" t="s">
        <v>9</v>
      </c>
      <c r="C29" s="7">
        <v>0.409090906381607</v>
      </c>
      <c r="D29" s="7">
        <v>0.79864764213562001</v>
      </c>
      <c r="E29" s="6">
        <v>2197.53743886947</v>
      </c>
      <c r="F29" s="5">
        <f>Table3[[#This Row],[ Time]]/60</f>
        <v>36.62562398115783</v>
      </c>
    </row>
    <row r="30" spans="1:7" x14ac:dyDescent="0.25">
      <c r="C30" s="7"/>
      <c r="D30" s="7"/>
    </row>
    <row r="31" spans="1:7" x14ac:dyDescent="0.25">
      <c r="A31" t="s">
        <v>0</v>
      </c>
      <c r="B31" t="s">
        <v>1</v>
      </c>
      <c r="C31" s="7" t="s">
        <v>2</v>
      </c>
      <c r="D31" s="7" t="s">
        <v>3</v>
      </c>
      <c r="E31" s="6" t="s">
        <v>4</v>
      </c>
      <c r="F31" s="5" t="s">
        <v>28</v>
      </c>
    </row>
    <row r="32" spans="1:7" x14ac:dyDescent="0.25">
      <c r="A32" t="s">
        <v>16</v>
      </c>
      <c r="B32" t="s">
        <v>12</v>
      </c>
      <c r="C32" s="7">
        <v>0.94695341587066595</v>
      </c>
      <c r="D32" s="7">
        <v>0.96494740247726396</v>
      </c>
      <c r="E32" s="6">
        <v>1182.41111469268</v>
      </c>
      <c r="F32" s="5">
        <f>Table4[[#This Row],[ Time]]/60</f>
        <v>19.706851911544668</v>
      </c>
    </row>
    <row r="33" spans="1:6" x14ac:dyDescent="0.25">
      <c r="A33" t="s">
        <v>16</v>
      </c>
      <c r="B33" t="s">
        <v>11</v>
      </c>
      <c r="C33" s="7">
        <v>0.93835121393203702</v>
      </c>
      <c r="D33" s="7">
        <v>0.95909196138381902</v>
      </c>
      <c r="E33" s="6">
        <v>110.89331793785</v>
      </c>
      <c r="F33" s="5">
        <f>Table4[[#This Row],[ Time]]/60</f>
        <v>1.8482219656308334</v>
      </c>
    </row>
    <row r="34" spans="1:6" x14ac:dyDescent="0.25">
      <c r="A34" t="s">
        <v>16</v>
      </c>
      <c r="B34" t="s">
        <v>8</v>
      </c>
      <c r="C34" s="7">
        <v>0.91469538211822499</v>
      </c>
      <c r="D34" s="7">
        <v>0.94901144504547097</v>
      </c>
      <c r="E34" s="6">
        <v>3358.58547186851</v>
      </c>
      <c r="F34" s="5">
        <f>Table4[[#This Row],[ Time]]/60</f>
        <v>55.976424531141831</v>
      </c>
    </row>
    <row r="35" spans="1:6" x14ac:dyDescent="0.25">
      <c r="A35" t="s">
        <v>16</v>
      </c>
      <c r="B35" t="s">
        <v>10</v>
      </c>
      <c r="C35" s="7">
        <v>0.86594992876052801</v>
      </c>
      <c r="D35" s="7">
        <v>0.922823786735534</v>
      </c>
      <c r="E35" s="6">
        <v>109.131494522094</v>
      </c>
      <c r="F35" s="5">
        <f>Table4[[#This Row],[ Time]]/60</f>
        <v>1.8188582420349</v>
      </c>
    </row>
    <row r="36" spans="1:6" x14ac:dyDescent="0.25">
      <c r="A36" t="s">
        <v>16</v>
      </c>
      <c r="B36" t="s">
        <v>13</v>
      </c>
      <c r="C36" s="7">
        <v>0.85663086175918501</v>
      </c>
      <c r="D36" s="7">
        <v>0.91952174901962203</v>
      </c>
      <c r="E36" s="6">
        <v>1411.4377002716001</v>
      </c>
      <c r="F36" s="5">
        <f>Table4[[#This Row],[ Time]]/60</f>
        <v>23.523961671193334</v>
      </c>
    </row>
    <row r="37" spans="1:6" x14ac:dyDescent="0.25">
      <c r="A37" t="s">
        <v>16</v>
      </c>
      <c r="B37" t="s">
        <v>7</v>
      </c>
      <c r="C37" s="7">
        <v>0.82437276840209905</v>
      </c>
      <c r="D37" s="7">
        <v>0.90373444557189897</v>
      </c>
      <c r="E37" s="6">
        <v>107.610623598098</v>
      </c>
      <c r="F37" s="5">
        <f>Table4[[#This Row],[ Time]]/60</f>
        <v>1.7935103933016334</v>
      </c>
    </row>
    <row r="38" spans="1:6" x14ac:dyDescent="0.25">
      <c r="A38" t="s">
        <v>16</v>
      </c>
      <c r="B38" t="s">
        <v>6</v>
      </c>
      <c r="C38" s="7">
        <v>0.65519714355468694</v>
      </c>
      <c r="D38" s="7">
        <v>0.72629749774932795</v>
      </c>
      <c r="E38" s="6">
        <v>462.55858159065201</v>
      </c>
      <c r="F38" s="5">
        <f>Table4[[#This Row],[ Time]]/60</f>
        <v>7.7093096931775333</v>
      </c>
    </row>
    <row r="39" spans="1:6" x14ac:dyDescent="0.25">
      <c r="A39" t="s">
        <v>16</v>
      </c>
      <c r="B39" t="s">
        <v>9</v>
      </c>
      <c r="C39" s="7">
        <v>0.60430109500884999</v>
      </c>
      <c r="D39" s="4">
        <v>0.71939325332641602</v>
      </c>
      <c r="E39" s="6">
        <v>1027.71851158142</v>
      </c>
      <c r="F39" s="5">
        <f>Table4[[#This Row],[ Time]]/60</f>
        <v>17.128641859690333</v>
      </c>
    </row>
    <row r="40" spans="1:6" x14ac:dyDescent="0.25">
      <c r="C40" s="7"/>
      <c r="D40" s="7"/>
      <c r="E40" s="6"/>
    </row>
    <row r="41" spans="1:6" x14ac:dyDescent="0.25">
      <c r="A41" t="s">
        <v>0</v>
      </c>
      <c r="B41" t="s">
        <v>1</v>
      </c>
      <c r="C41" s="7" t="s">
        <v>2</v>
      </c>
      <c r="D41" s="7" t="s">
        <v>3</v>
      </c>
      <c r="E41" s="6" t="s">
        <v>4</v>
      </c>
      <c r="F41" s="5" t="s">
        <v>28</v>
      </c>
    </row>
    <row r="42" spans="1:6" x14ac:dyDescent="0.25">
      <c r="A42" t="s">
        <v>17</v>
      </c>
      <c r="B42" t="s">
        <v>8</v>
      </c>
      <c r="C42" s="7">
        <v>0.90725326538085904</v>
      </c>
      <c r="D42" s="7">
        <v>0.92311632633209195</v>
      </c>
      <c r="E42" s="3">
        <v>868.70169472694397</v>
      </c>
      <c r="F42" s="5">
        <f>Table5[[#This Row],[ Time]]/60</f>
        <v>14.478361578782399</v>
      </c>
    </row>
    <row r="43" spans="1:6" x14ac:dyDescent="0.25">
      <c r="A43" t="s">
        <v>17</v>
      </c>
      <c r="B43" t="s">
        <v>10</v>
      </c>
      <c r="C43" s="7">
        <v>0.87871581315994196</v>
      </c>
      <c r="D43" s="7">
        <v>0.89374274015426602</v>
      </c>
      <c r="E43" s="6">
        <v>77.990075349807697</v>
      </c>
      <c r="F43" s="5">
        <f>Table5[[#This Row],[ Time]]/60</f>
        <v>1.2998345891634615</v>
      </c>
    </row>
    <row r="44" spans="1:6" x14ac:dyDescent="0.25">
      <c r="A44" t="s">
        <v>17</v>
      </c>
      <c r="B44" t="s">
        <v>6</v>
      </c>
      <c r="C44" s="7">
        <v>0.85136747360229403</v>
      </c>
      <c r="D44" s="7">
        <v>0.84807652235031095</v>
      </c>
      <c r="E44" s="6">
        <v>451.49744558334299</v>
      </c>
      <c r="F44" s="5">
        <f>Table5[[#This Row],[ Time]]/60</f>
        <v>7.52495742638905</v>
      </c>
    </row>
    <row r="45" spans="1:6" x14ac:dyDescent="0.25">
      <c r="A45" t="s">
        <v>17</v>
      </c>
      <c r="B45" t="s">
        <v>11</v>
      </c>
      <c r="C45" s="7">
        <v>0.80737221240997303</v>
      </c>
      <c r="D45" s="7">
        <v>0.83707386255264205</v>
      </c>
      <c r="E45" s="6">
        <v>76.832284212112398</v>
      </c>
      <c r="F45" s="5">
        <f>Table5[[#This Row],[ Time]]/60</f>
        <v>1.2805380702018734</v>
      </c>
    </row>
    <row r="46" spans="1:6" x14ac:dyDescent="0.25">
      <c r="A46" t="s">
        <v>17</v>
      </c>
      <c r="B46" t="s">
        <v>12</v>
      </c>
      <c r="C46" s="7">
        <v>0.75148630142211903</v>
      </c>
      <c r="D46" s="7">
        <v>0.80666482448577803</v>
      </c>
      <c r="E46" s="6">
        <v>775.41547179222096</v>
      </c>
      <c r="F46" s="5">
        <f>Table5[[#This Row],[ Time]]/60</f>
        <v>12.923591196537016</v>
      </c>
    </row>
    <row r="47" spans="1:6" x14ac:dyDescent="0.25">
      <c r="A47" t="s">
        <v>17</v>
      </c>
      <c r="B47" t="s">
        <v>13</v>
      </c>
      <c r="C47" s="7">
        <v>0.72532701492309504</v>
      </c>
      <c r="D47" s="7">
        <v>0.75702399015426602</v>
      </c>
      <c r="E47" s="3">
        <v>528.65372586250305</v>
      </c>
      <c r="F47" s="5">
        <f>Table5[[#This Row],[ Time]]/60</f>
        <v>8.8108954310417182</v>
      </c>
    </row>
    <row r="48" spans="1:6" x14ac:dyDescent="0.25">
      <c r="A48" t="s">
        <v>17</v>
      </c>
      <c r="B48" t="s">
        <v>7</v>
      </c>
      <c r="C48" s="4">
        <v>0.64209276437759399</v>
      </c>
      <c r="D48" s="7">
        <v>0.64939260482787997</v>
      </c>
      <c r="E48" s="6">
        <v>77.881063699722205</v>
      </c>
      <c r="F48" s="5">
        <f>Table5[[#This Row],[ Time]]/60</f>
        <v>1.2980177283287033</v>
      </c>
    </row>
    <row r="49" spans="1:6" x14ac:dyDescent="0.25">
      <c r="A49" t="s">
        <v>17</v>
      </c>
      <c r="B49" t="s">
        <v>9</v>
      </c>
      <c r="C49" s="7">
        <v>0.31866824626922602</v>
      </c>
      <c r="D49" s="7">
        <v>0.41029298305511402</v>
      </c>
      <c r="E49" s="6">
        <v>931.34530019760098</v>
      </c>
      <c r="F49" s="5">
        <f>Table5[[#This Row],[ Time]]/60</f>
        <v>15.522421669960016</v>
      </c>
    </row>
    <row r="50" spans="1:6" x14ac:dyDescent="0.25">
      <c r="C50" s="7"/>
      <c r="D50" s="7"/>
    </row>
    <row r="51" spans="1:6" x14ac:dyDescent="0.25">
      <c r="A51" t="s">
        <v>0</v>
      </c>
      <c r="B51" t="s">
        <v>1</v>
      </c>
      <c r="C51" s="7" t="s">
        <v>2</v>
      </c>
      <c r="D51" s="7" t="s">
        <v>3</v>
      </c>
      <c r="E51" s="6" t="s">
        <v>4</v>
      </c>
      <c r="F51" s="5" t="s">
        <v>28</v>
      </c>
    </row>
    <row r="52" spans="1:6" x14ac:dyDescent="0.25">
      <c r="A52" t="s">
        <v>18</v>
      </c>
      <c r="B52" t="s">
        <v>6</v>
      </c>
      <c r="C52" s="7">
        <v>0.92491692304611195</v>
      </c>
      <c r="D52" s="4">
        <v>0.92570507526397705</v>
      </c>
      <c r="E52" s="6">
        <v>821.14210486412003</v>
      </c>
      <c r="F52" s="5">
        <f>Table6[[#This Row],[ Time]]/60</f>
        <v>13.685701747735333</v>
      </c>
    </row>
    <row r="53" spans="1:6" x14ac:dyDescent="0.25">
      <c r="A53" t="s">
        <v>18</v>
      </c>
      <c r="B53" t="s">
        <v>7</v>
      </c>
      <c r="C53" s="7">
        <v>0.78405320644378595</v>
      </c>
      <c r="D53" s="7">
        <v>0.82475101947784402</v>
      </c>
      <c r="E53" s="6">
        <v>113.528469800949</v>
      </c>
      <c r="F53" s="5">
        <f>Table6[[#This Row],[ Time]]/60</f>
        <v>1.8921411633491501</v>
      </c>
    </row>
    <row r="54" spans="1:6" x14ac:dyDescent="0.25">
      <c r="A54" t="s">
        <v>18</v>
      </c>
      <c r="B54" t="s">
        <v>8</v>
      </c>
      <c r="C54" s="7">
        <v>0.940199375152587</v>
      </c>
      <c r="D54" s="7">
        <v>0.935452461242675</v>
      </c>
      <c r="E54" s="6">
        <v>3115.1569023132301</v>
      </c>
      <c r="F54" s="5">
        <f>Table6[[#This Row],[ Time]]/60</f>
        <v>51.919281705220506</v>
      </c>
    </row>
    <row r="55" spans="1:6" x14ac:dyDescent="0.25">
      <c r="A55" t="s">
        <v>18</v>
      </c>
      <c r="B55" t="s">
        <v>9</v>
      </c>
      <c r="C55" s="7">
        <v>0.52026575803756703</v>
      </c>
      <c r="D55" s="4">
        <v>0.427418053150177</v>
      </c>
      <c r="E55" s="6">
        <v>779.56661057472195</v>
      </c>
      <c r="F55" s="5">
        <f>Table6[[#This Row],[ Time]]/60</f>
        <v>12.992776842912033</v>
      </c>
    </row>
    <row r="56" spans="1:6" x14ac:dyDescent="0.25">
      <c r="A56" t="s">
        <v>18</v>
      </c>
      <c r="B56" t="s">
        <v>10</v>
      </c>
      <c r="C56" s="7">
        <v>0.95149505138397195</v>
      </c>
      <c r="D56" s="7">
        <v>0.94153755903243996</v>
      </c>
      <c r="E56" s="6">
        <v>105.26470041275</v>
      </c>
      <c r="F56" s="5">
        <f>Table6[[#This Row],[ Time]]/60</f>
        <v>1.7544116735458333</v>
      </c>
    </row>
    <row r="57" spans="1:6" x14ac:dyDescent="0.25">
      <c r="A57" t="s">
        <v>18</v>
      </c>
      <c r="B57" t="s">
        <v>11</v>
      </c>
      <c r="C57" s="7">
        <v>0.954817295074462</v>
      </c>
      <c r="D57" s="7">
        <v>0.95378303527831998</v>
      </c>
      <c r="E57" s="6">
        <v>106.926881790161</v>
      </c>
      <c r="F57" s="5">
        <f>Table6[[#This Row],[ Time]]/60</f>
        <v>1.7821146965026835</v>
      </c>
    </row>
    <row r="58" spans="1:6" x14ac:dyDescent="0.25">
      <c r="A58" t="s">
        <v>18</v>
      </c>
      <c r="B58" t="s">
        <v>12</v>
      </c>
      <c r="C58" s="7">
        <v>0.950830578804016</v>
      </c>
      <c r="D58" s="7">
        <v>0.95954728126525801</v>
      </c>
      <c r="E58" s="6">
        <v>1241.4025042057001</v>
      </c>
      <c r="F58" s="5">
        <f>Table6[[#This Row],[ Time]]/60</f>
        <v>20.690041736761668</v>
      </c>
    </row>
    <row r="59" spans="1:6" x14ac:dyDescent="0.25">
      <c r="A59" t="s">
        <v>18</v>
      </c>
      <c r="B59" t="s">
        <v>13</v>
      </c>
      <c r="C59" s="7">
        <v>0.976079702377319</v>
      </c>
      <c r="D59" s="4">
        <v>0.97516560554504395</v>
      </c>
      <c r="E59" s="3">
        <v>1557.7065849304199</v>
      </c>
      <c r="F59" s="5">
        <f>Table6[[#This Row],[ Time]]/60</f>
        <v>25.961776415507</v>
      </c>
    </row>
    <row r="60" spans="1:6" x14ac:dyDescent="0.25">
      <c r="C60" s="7"/>
    </row>
    <row r="61" spans="1:6" x14ac:dyDescent="0.25">
      <c r="A61" t="s">
        <v>0</v>
      </c>
      <c r="B61" t="s">
        <v>1</v>
      </c>
      <c r="C61" s="7" t="s">
        <v>2</v>
      </c>
      <c r="D61" s="7" t="s">
        <v>3</v>
      </c>
      <c r="E61" s="6" t="s">
        <v>4</v>
      </c>
      <c r="F61" s="5" t="s">
        <v>28</v>
      </c>
    </row>
    <row r="62" spans="1:6" x14ac:dyDescent="0.25">
      <c r="A62" t="s">
        <v>19</v>
      </c>
      <c r="B62" t="s">
        <v>10</v>
      </c>
      <c r="C62" s="4">
        <v>1</v>
      </c>
      <c r="D62" s="7">
        <v>0.99588721990585305</v>
      </c>
      <c r="E62" s="6">
        <v>113.888423681259</v>
      </c>
      <c r="F62" s="5">
        <f>Table7[[#This Row],[ Time]]/60</f>
        <v>1.8981403946876501</v>
      </c>
    </row>
    <row r="63" spans="1:6" x14ac:dyDescent="0.25">
      <c r="A63" t="s">
        <v>19</v>
      </c>
      <c r="B63" t="s">
        <v>11</v>
      </c>
      <c r="C63" s="4">
        <v>1</v>
      </c>
      <c r="D63" s="7">
        <v>0.99588710069656305</v>
      </c>
      <c r="E63" s="6">
        <v>112.971438646316</v>
      </c>
      <c r="F63" s="5">
        <f>Table7[[#This Row],[ Time]]/60</f>
        <v>1.8828573107719333</v>
      </c>
    </row>
    <row r="64" spans="1:6" x14ac:dyDescent="0.25">
      <c r="A64" t="s">
        <v>19</v>
      </c>
      <c r="B64" t="s">
        <v>13</v>
      </c>
      <c r="C64" s="4">
        <v>1</v>
      </c>
      <c r="D64" s="7">
        <v>0.99588716030120805</v>
      </c>
      <c r="E64" s="6">
        <v>1295.15286707878</v>
      </c>
      <c r="F64" s="5">
        <f>Table7[[#This Row],[ Time]]/60</f>
        <v>21.585881117979667</v>
      </c>
    </row>
    <row r="65" spans="1:6" x14ac:dyDescent="0.25">
      <c r="A65" t="s">
        <v>19</v>
      </c>
      <c r="B65" t="s">
        <v>8</v>
      </c>
      <c r="C65" s="7">
        <v>0.999999940395355</v>
      </c>
      <c r="D65" s="7">
        <v>0.99588721990585305</v>
      </c>
      <c r="E65" s="6">
        <v>3131.3088767528502</v>
      </c>
      <c r="F65" s="5">
        <f>Table7[[#This Row],[ Time]]/60</f>
        <v>52.188481279214173</v>
      </c>
    </row>
    <row r="66" spans="1:6" x14ac:dyDescent="0.25">
      <c r="A66" t="s">
        <v>19</v>
      </c>
      <c r="B66" t="s">
        <v>7</v>
      </c>
      <c r="C66" s="7">
        <v>0.99767076969146695</v>
      </c>
      <c r="D66" s="7">
        <v>0.99520784616470304</v>
      </c>
      <c r="E66" s="6">
        <v>108.301090478897</v>
      </c>
      <c r="F66" s="5">
        <f>Table7[[#This Row],[ Time]]/60</f>
        <v>1.8050181746482832</v>
      </c>
    </row>
    <row r="67" spans="1:6" x14ac:dyDescent="0.25">
      <c r="A67" t="s">
        <v>19</v>
      </c>
      <c r="B67" t="s">
        <v>6</v>
      </c>
      <c r="C67" s="7">
        <v>0.87422358989715498</v>
      </c>
      <c r="D67" s="7">
        <v>0.92243093252181996</v>
      </c>
      <c r="E67" s="6">
        <v>538.94373631477299</v>
      </c>
      <c r="F67" s="5">
        <f>Table7[[#This Row],[ Time]]/60</f>
        <v>8.9823956052462162</v>
      </c>
    </row>
    <row r="68" spans="1:6" x14ac:dyDescent="0.25">
      <c r="A68" t="s">
        <v>19</v>
      </c>
      <c r="B68" t="s">
        <v>12</v>
      </c>
      <c r="C68" s="7">
        <v>0.85636645555496205</v>
      </c>
      <c r="D68" s="7">
        <v>0.84472441673278797</v>
      </c>
      <c r="E68" s="6">
        <v>655.51305198669399</v>
      </c>
      <c r="F68" s="5">
        <f>Table7[[#This Row],[ Time]]/60</f>
        <v>10.925217533111567</v>
      </c>
    </row>
    <row r="69" spans="1:6" x14ac:dyDescent="0.25">
      <c r="A69" t="s">
        <v>19</v>
      </c>
      <c r="B69" t="s">
        <v>9</v>
      </c>
      <c r="C69" s="7">
        <v>0.79891312122344904</v>
      </c>
      <c r="D69" s="7">
        <v>0.856592416763305</v>
      </c>
      <c r="E69" s="6">
        <v>1352.2488024234699</v>
      </c>
      <c r="F69" s="5">
        <f>Table7[[#This Row],[ Time]]/60</f>
        <v>22.537480040391166</v>
      </c>
    </row>
    <row r="70" spans="1:6" x14ac:dyDescent="0.25">
      <c r="D70" s="7"/>
      <c r="E70" s="6"/>
    </row>
    <row r="71" spans="1:6" x14ac:dyDescent="0.25">
      <c r="A71" t="s">
        <v>0</v>
      </c>
      <c r="B71" t="s">
        <v>1</v>
      </c>
      <c r="C71" s="7" t="s">
        <v>2</v>
      </c>
      <c r="D71" s="7" t="s">
        <v>3</v>
      </c>
      <c r="E71" s="6" t="s">
        <v>4</v>
      </c>
      <c r="F71" s="5" t="s">
        <v>28</v>
      </c>
    </row>
    <row r="72" spans="1:6" x14ac:dyDescent="0.25">
      <c r="A72" t="s">
        <v>20</v>
      </c>
      <c r="B72" t="s">
        <v>10</v>
      </c>
      <c r="C72" s="7">
        <v>0.97695034742355302</v>
      </c>
      <c r="D72" s="7">
        <v>0.98620527982711703</v>
      </c>
      <c r="E72" s="6">
        <v>91.875364542007404</v>
      </c>
      <c r="F72" s="5">
        <f>Table8[[#This Row],[ Time]]/60</f>
        <v>1.5312560757001235</v>
      </c>
    </row>
    <row r="73" spans="1:6" x14ac:dyDescent="0.25">
      <c r="A73" t="s">
        <v>20</v>
      </c>
      <c r="B73" t="s">
        <v>8</v>
      </c>
      <c r="C73" s="7">
        <v>0.97517728805541903</v>
      </c>
      <c r="D73" s="7">
        <v>0.98538136482238703</v>
      </c>
      <c r="E73" s="6">
        <v>1242.1465556621499</v>
      </c>
      <c r="F73" s="5">
        <f>Table8[[#This Row],[ Time]]/60</f>
        <v>20.702442594369167</v>
      </c>
    </row>
    <row r="74" spans="1:6" x14ac:dyDescent="0.25">
      <c r="A74" t="s">
        <v>20</v>
      </c>
      <c r="B74" t="s">
        <v>11</v>
      </c>
      <c r="C74" s="4">
        <v>0.94237589836120605</v>
      </c>
      <c r="D74" s="7">
        <v>0.97389936447143499</v>
      </c>
      <c r="E74" s="6">
        <v>93.391773700714097</v>
      </c>
      <c r="F74" s="5">
        <f>Table8[[#This Row],[ Time]]/60</f>
        <v>1.5565295616785684</v>
      </c>
    </row>
    <row r="75" spans="1:6" x14ac:dyDescent="0.25">
      <c r="A75" t="s">
        <v>20</v>
      </c>
      <c r="B75" t="s">
        <v>13</v>
      </c>
      <c r="C75" s="7">
        <v>0.73315596580505304</v>
      </c>
      <c r="D75" s="7">
        <v>0.87737858295440596</v>
      </c>
      <c r="E75" s="6">
        <v>855.91082262992802</v>
      </c>
      <c r="F75" s="5">
        <f>Table8[[#This Row],[ Time]]/60</f>
        <v>14.265180377165468</v>
      </c>
    </row>
    <row r="76" spans="1:6" x14ac:dyDescent="0.25">
      <c r="A76" t="s">
        <v>20</v>
      </c>
      <c r="B76" t="s">
        <v>12</v>
      </c>
      <c r="C76" s="7">
        <v>0.73138296604156405</v>
      </c>
      <c r="D76" s="7">
        <v>0.85128754377365101</v>
      </c>
      <c r="E76" s="6">
        <v>849.25788211822498</v>
      </c>
      <c r="F76" s="5">
        <f>Table8[[#This Row],[ Time]]/60</f>
        <v>14.15429803530375</v>
      </c>
    </row>
    <row r="77" spans="1:6" x14ac:dyDescent="0.25">
      <c r="A77" t="s">
        <v>20</v>
      </c>
      <c r="B77" t="s">
        <v>6</v>
      </c>
      <c r="C77" s="7">
        <v>0.70212763547897294</v>
      </c>
      <c r="D77" s="4">
        <v>0.80199611186981201</v>
      </c>
      <c r="E77" s="6">
        <v>586.24226880073502</v>
      </c>
      <c r="F77" s="5">
        <f>Table8[[#This Row],[ Time]]/60</f>
        <v>9.7707044800122507</v>
      </c>
    </row>
    <row r="78" spans="1:6" x14ac:dyDescent="0.25">
      <c r="A78" t="s">
        <v>20</v>
      </c>
      <c r="B78" t="s">
        <v>7</v>
      </c>
      <c r="C78" s="7">
        <v>0.61790782213211004</v>
      </c>
      <c r="D78" s="7">
        <v>0.76977956295013406</v>
      </c>
      <c r="E78" s="6">
        <v>88.715063810348497</v>
      </c>
      <c r="F78" s="5">
        <f>Table8[[#This Row],[ Time]]/60</f>
        <v>1.4785843968391417</v>
      </c>
    </row>
    <row r="79" spans="1:6" x14ac:dyDescent="0.25">
      <c r="A79" t="s">
        <v>20</v>
      </c>
      <c r="B79" t="s">
        <v>9</v>
      </c>
      <c r="C79" s="7">
        <v>0.48847514390945401</v>
      </c>
      <c r="D79" s="7">
        <v>0.644015192985534</v>
      </c>
      <c r="E79" s="3">
        <v>575.10473346710205</v>
      </c>
      <c r="F79" s="5">
        <f>Table8[[#This Row],[ Time]]/60</f>
        <v>9.5850788911183677</v>
      </c>
    </row>
    <row r="80" spans="1:6" x14ac:dyDescent="0.25">
      <c r="C80" s="7"/>
      <c r="D80" s="7"/>
      <c r="E80" s="6"/>
    </row>
    <row r="81" spans="1:6" x14ac:dyDescent="0.25">
      <c r="A81" t="s">
        <v>0</v>
      </c>
      <c r="B81" t="s">
        <v>1</v>
      </c>
      <c r="C81" s="7" t="s">
        <v>2</v>
      </c>
      <c r="D81" s="7" t="s">
        <v>3</v>
      </c>
      <c r="E81" s="6" t="s">
        <v>4</v>
      </c>
      <c r="F81" s="5" t="s">
        <v>28</v>
      </c>
    </row>
    <row r="82" spans="1:6" x14ac:dyDescent="0.25">
      <c r="A82" t="s">
        <v>21</v>
      </c>
      <c r="B82" t="s">
        <v>8</v>
      </c>
      <c r="C82" s="7">
        <v>0.74307912588119496</v>
      </c>
      <c r="D82" s="7">
        <v>0.863541960716247</v>
      </c>
      <c r="E82" s="6">
        <v>2453.83528447151</v>
      </c>
      <c r="F82" s="5">
        <f>Table9[[#This Row],[ Time]]/60</f>
        <v>40.897254741191837</v>
      </c>
    </row>
    <row r="83" spans="1:6" x14ac:dyDescent="0.25">
      <c r="A83" t="s">
        <v>21</v>
      </c>
      <c r="B83" t="s">
        <v>11</v>
      </c>
      <c r="C83" s="7">
        <v>0.71782416105270297</v>
      </c>
      <c r="D83" s="7">
        <v>0.8655366897583</v>
      </c>
      <c r="E83" s="6">
        <v>117.92793512344301</v>
      </c>
      <c r="F83" s="5">
        <f>Table9[[#This Row],[ Time]]/60</f>
        <v>1.9654655853907168</v>
      </c>
    </row>
    <row r="84" spans="1:6" x14ac:dyDescent="0.25">
      <c r="A84" t="s">
        <v>21</v>
      </c>
      <c r="B84" t="s">
        <v>10</v>
      </c>
      <c r="C84" s="7">
        <v>0.715881466865539</v>
      </c>
      <c r="D84" s="7">
        <v>0.861591815948486</v>
      </c>
      <c r="E84" s="6">
        <v>114.572572231292</v>
      </c>
      <c r="F84" s="5">
        <f>Table9[[#This Row],[ Time]]/60</f>
        <v>1.9095428705215334</v>
      </c>
    </row>
    <row r="85" spans="1:6" x14ac:dyDescent="0.25">
      <c r="A85" t="s">
        <v>21</v>
      </c>
      <c r="B85" t="s">
        <v>13</v>
      </c>
      <c r="C85" s="7">
        <v>0.64934432506561202</v>
      </c>
      <c r="D85" s="7">
        <v>0.81187272071838301</v>
      </c>
      <c r="E85" s="6">
        <v>904.35350084304798</v>
      </c>
      <c r="F85" s="5">
        <f>Table9[[#This Row],[ Time]]/60</f>
        <v>15.072558347384133</v>
      </c>
    </row>
    <row r="86" spans="1:6" x14ac:dyDescent="0.25">
      <c r="A86" t="s">
        <v>21</v>
      </c>
      <c r="B86" t="s">
        <v>7</v>
      </c>
      <c r="C86" s="7">
        <v>0.634288430213928</v>
      </c>
      <c r="D86" s="7">
        <v>0.82064723968505804</v>
      </c>
      <c r="E86" s="6">
        <v>114.745672941207</v>
      </c>
      <c r="F86" s="5">
        <f>Table9[[#This Row],[ Time]]/60</f>
        <v>1.9124278823534502</v>
      </c>
    </row>
    <row r="87" spans="1:6" x14ac:dyDescent="0.25">
      <c r="A87" t="s">
        <v>21</v>
      </c>
      <c r="B87" t="s">
        <v>12</v>
      </c>
      <c r="C87" s="7">
        <v>0.62408941984176602</v>
      </c>
      <c r="D87" s="7">
        <v>0.78663533926010099</v>
      </c>
      <c r="E87" s="6">
        <v>1140.24845647811</v>
      </c>
      <c r="F87" s="5">
        <f>Table9[[#This Row],[ Time]]/60</f>
        <v>19.004140941301834</v>
      </c>
    </row>
    <row r="88" spans="1:6" x14ac:dyDescent="0.25">
      <c r="A88" t="s">
        <v>21</v>
      </c>
      <c r="B88" t="s">
        <v>6</v>
      </c>
      <c r="C88" s="4">
        <v>0.58863526582717896</v>
      </c>
      <c r="D88" s="7">
        <v>0.78446835279464699</v>
      </c>
      <c r="E88" s="6">
        <v>1017.81706857681</v>
      </c>
      <c r="F88" s="5">
        <f>Table9[[#This Row],[ Time]]/60</f>
        <v>16.963617809613499</v>
      </c>
    </row>
    <row r="89" spans="1:6" x14ac:dyDescent="0.25">
      <c r="A89" t="s">
        <v>21</v>
      </c>
      <c r="B89" t="s">
        <v>9</v>
      </c>
      <c r="C89" s="4">
        <v>0.54249638319015503</v>
      </c>
      <c r="D89" s="7">
        <v>0.75464594364166204</v>
      </c>
      <c r="E89" s="6">
        <v>1741.06744813919</v>
      </c>
      <c r="F89" s="5">
        <f>Table9[[#This Row],[ Time]]/60</f>
        <v>29.017790802319833</v>
      </c>
    </row>
    <row r="90" spans="1:6" x14ac:dyDescent="0.25">
      <c r="C90" s="7"/>
      <c r="D90" s="7"/>
      <c r="E90" s="6"/>
    </row>
    <row r="91" spans="1:6" x14ac:dyDescent="0.25">
      <c r="A91" t="s">
        <v>0</v>
      </c>
      <c r="B91" t="s">
        <v>1</v>
      </c>
      <c r="C91" s="7" t="s">
        <v>2</v>
      </c>
      <c r="D91" s="7" t="s">
        <v>3</v>
      </c>
      <c r="E91" s="6" t="s">
        <v>4</v>
      </c>
      <c r="F91" s="5" t="s">
        <v>28</v>
      </c>
    </row>
    <row r="92" spans="1:6" x14ac:dyDescent="0.25">
      <c r="A92" t="s">
        <v>22</v>
      </c>
      <c r="B92" t="s">
        <v>11</v>
      </c>
      <c r="C92" s="7">
        <v>0.812500059604644</v>
      </c>
      <c r="D92" s="7">
        <v>0.86887466907501198</v>
      </c>
      <c r="E92" s="6">
        <v>126.567430973052</v>
      </c>
      <c r="F92" s="5">
        <f>Table10[[#This Row],[ Time]]/60</f>
        <v>2.1094571828842001</v>
      </c>
    </row>
    <row r="93" spans="1:6" x14ac:dyDescent="0.25">
      <c r="A93" t="s">
        <v>22</v>
      </c>
      <c r="B93" t="s">
        <v>10</v>
      </c>
      <c r="C93" s="7">
        <v>0.78611111640930098</v>
      </c>
      <c r="D93" s="7">
        <v>0.87655127048492398</v>
      </c>
      <c r="E93" s="6">
        <v>124.718294858932</v>
      </c>
      <c r="F93" s="5">
        <f>Table10[[#This Row],[ Time]]/60</f>
        <v>2.0786382476488665</v>
      </c>
    </row>
    <row r="94" spans="1:6" x14ac:dyDescent="0.25">
      <c r="A94" t="s">
        <v>22</v>
      </c>
      <c r="B94" t="s">
        <v>8</v>
      </c>
      <c r="C94" s="7">
        <v>0.73055547475814797</v>
      </c>
      <c r="D94" s="4">
        <v>0.78288257122039795</v>
      </c>
      <c r="E94" s="3">
        <v>2752.7530605792999</v>
      </c>
      <c r="F94" s="5">
        <f>Table10[[#This Row],[ Time]]/60</f>
        <v>45.879217676321666</v>
      </c>
    </row>
    <row r="95" spans="1:6" x14ac:dyDescent="0.25">
      <c r="A95" t="s">
        <v>22</v>
      </c>
      <c r="B95" t="s">
        <v>7</v>
      </c>
      <c r="C95" s="4">
        <v>0.61412036418914795</v>
      </c>
      <c r="D95" s="7">
        <v>0.73846948146820002</v>
      </c>
      <c r="E95" s="6">
        <v>110.674943208694</v>
      </c>
      <c r="F95" s="5">
        <f>Table10[[#This Row],[ Time]]/60</f>
        <v>1.8445823868115667</v>
      </c>
    </row>
    <row r="96" spans="1:6" x14ac:dyDescent="0.25">
      <c r="A96" t="s">
        <v>22</v>
      </c>
      <c r="B96" t="s">
        <v>9</v>
      </c>
      <c r="C96" s="7">
        <v>0.56111109256744296</v>
      </c>
      <c r="D96" s="7">
        <v>0.70274507999420099</v>
      </c>
      <c r="E96" s="6">
        <v>2045.38891410827</v>
      </c>
      <c r="F96" s="5">
        <f>Table10[[#This Row],[ Time]]/60</f>
        <v>34.089815235137834</v>
      </c>
    </row>
    <row r="97" spans="1:6" x14ac:dyDescent="0.25">
      <c r="A97" t="s">
        <v>22</v>
      </c>
      <c r="B97" t="s">
        <v>6</v>
      </c>
      <c r="C97" s="7">
        <v>0.52453702688217096</v>
      </c>
      <c r="D97" s="7">
        <v>0.60659211874008101</v>
      </c>
      <c r="E97" s="6">
        <v>867.66454505920399</v>
      </c>
      <c r="F97" s="5">
        <f>Table10[[#This Row],[ Time]]/60</f>
        <v>14.461075750986733</v>
      </c>
    </row>
    <row r="98" spans="1:6" x14ac:dyDescent="0.25">
      <c r="A98" t="s">
        <v>22</v>
      </c>
      <c r="B98" t="s">
        <v>13</v>
      </c>
      <c r="C98" s="4">
        <v>0.466898113489151</v>
      </c>
      <c r="D98" s="7">
        <v>0.66170954704284601</v>
      </c>
      <c r="E98" s="6">
        <v>703.52683568000703</v>
      </c>
      <c r="F98" s="5">
        <f>Table10[[#This Row],[ Time]]/60</f>
        <v>11.72544726133345</v>
      </c>
    </row>
    <row r="99" spans="1:6" x14ac:dyDescent="0.25">
      <c r="A99" t="s">
        <v>22</v>
      </c>
      <c r="B99" t="s">
        <v>12</v>
      </c>
      <c r="C99" s="7">
        <v>0.43634256720542902</v>
      </c>
      <c r="D99" s="7">
        <v>0.65105760097503595</v>
      </c>
      <c r="E99" s="6">
        <v>688.187507867813</v>
      </c>
      <c r="F99" s="5">
        <f>Table10[[#This Row],[ Time]]/60</f>
        <v>11.469791797796884</v>
      </c>
    </row>
    <row r="100" spans="1:6" x14ac:dyDescent="0.25">
      <c r="D100" s="7"/>
      <c r="E100" s="6"/>
    </row>
    <row r="101" spans="1:6" x14ac:dyDescent="0.25">
      <c r="A101" t="s">
        <v>0</v>
      </c>
      <c r="B101" t="s">
        <v>1</v>
      </c>
      <c r="C101" s="7" t="s">
        <v>2</v>
      </c>
      <c r="D101" s="7" t="s">
        <v>3</v>
      </c>
      <c r="E101" s="6" t="s">
        <v>4</v>
      </c>
      <c r="F101" s="5" t="s">
        <v>28</v>
      </c>
    </row>
    <row r="102" spans="1:6" x14ac:dyDescent="0.25">
      <c r="A102" t="s">
        <v>23</v>
      </c>
      <c r="B102" t="s">
        <v>10</v>
      </c>
      <c r="C102" s="4">
        <v>0.97161173820495605</v>
      </c>
      <c r="D102" s="7">
        <v>0.98176521062850897</v>
      </c>
      <c r="E102" s="3">
        <v>84.945127725601196</v>
      </c>
      <c r="F102" s="5">
        <f>Table11[[#This Row],[ Time]]/60</f>
        <v>1.4157521287600199</v>
      </c>
    </row>
    <row r="103" spans="1:6" x14ac:dyDescent="0.25">
      <c r="A103" t="s">
        <v>23</v>
      </c>
      <c r="B103" t="s">
        <v>8</v>
      </c>
      <c r="C103" s="7">
        <v>0.96153843402862504</v>
      </c>
      <c r="D103" s="7">
        <v>0.98167622089385898</v>
      </c>
      <c r="E103" s="6">
        <v>2350.3354308605099</v>
      </c>
      <c r="F103" s="5">
        <f>Table11[[#This Row],[ Time]]/60</f>
        <v>39.172257181008497</v>
      </c>
    </row>
    <row r="104" spans="1:6" x14ac:dyDescent="0.25">
      <c r="A104" t="s">
        <v>23</v>
      </c>
      <c r="B104" t="s">
        <v>11</v>
      </c>
      <c r="C104" s="7">
        <v>0.96153843402862504</v>
      </c>
      <c r="D104" s="7">
        <v>0.97928655147552401</v>
      </c>
      <c r="E104" s="6">
        <v>92.228267908096299</v>
      </c>
      <c r="F104" s="5">
        <f>Table11[[#This Row],[ Time]]/60</f>
        <v>1.5371377984682717</v>
      </c>
    </row>
    <row r="105" spans="1:6" x14ac:dyDescent="0.25">
      <c r="A105" t="s">
        <v>23</v>
      </c>
      <c r="B105" t="s">
        <v>12</v>
      </c>
      <c r="C105" s="7">
        <v>0.93498170375823897</v>
      </c>
      <c r="D105" s="7">
        <v>0.96871513128280595</v>
      </c>
      <c r="E105" s="6">
        <v>595.68803048133805</v>
      </c>
      <c r="F105" s="5">
        <f>Table11[[#This Row],[ Time]]/60</f>
        <v>9.9281338413556348</v>
      </c>
    </row>
    <row r="106" spans="1:6" x14ac:dyDescent="0.25">
      <c r="A106" t="s">
        <v>23</v>
      </c>
      <c r="B106" t="s">
        <v>13</v>
      </c>
      <c r="C106" s="4">
        <v>0.88919413089752197</v>
      </c>
      <c r="D106" s="7">
        <v>0.940493583679199</v>
      </c>
      <c r="E106" s="6">
        <v>1068.1458363533</v>
      </c>
      <c r="F106" s="5">
        <f>Table11[[#This Row],[ Time]]/60</f>
        <v>17.802430605888333</v>
      </c>
    </row>
    <row r="107" spans="1:6" x14ac:dyDescent="0.25">
      <c r="A107" t="s">
        <v>23</v>
      </c>
      <c r="B107" t="s">
        <v>7</v>
      </c>
      <c r="C107" s="7">
        <v>0.84798532724380404</v>
      </c>
      <c r="D107" s="7">
        <v>0.90424680709838801</v>
      </c>
      <c r="E107" s="6">
        <v>75.352344989776597</v>
      </c>
      <c r="F107" s="5">
        <f>Table11[[#This Row],[ Time]]/60</f>
        <v>1.2558724164962767</v>
      </c>
    </row>
    <row r="108" spans="1:6" x14ac:dyDescent="0.25">
      <c r="A108" t="s">
        <v>23</v>
      </c>
      <c r="B108" t="s">
        <v>6</v>
      </c>
      <c r="C108" s="7">
        <v>0.65476185083389205</v>
      </c>
      <c r="D108" s="7">
        <v>0.75834387540817205</v>
      </c>
      <c r="E108" s="6">
        <v>486.80149435996998</v>
      </c>
      <c r="F108" s="5">
        <f>Table11[[#This Row],[ Time]]/60</f>
        <v>8.1133582393328325</v>
      </c>
    </row>
    <row r="109" spans="1:6" x14ac:dyDescent="0.25">
      <c r="A109" t="s">
        <v>23</v>
      </c>
      <c r="B109" t="s">
        <v>9</v>
      </c>
      <c r="C109" s="7">
        <v>0.50915747880935602</v>
      </c>
      <c r="D109" s="4">
        <v>0.59664332866668701</v>
      </c>
      <c r="E109" s="6">
        <v>466.83917999267499</v>
      </c>
      <c r="F109" s="5">
        <f>Table11[[#This Row],[ Time]]/60</f>
        <v>7.7806529998779164</v>
      </c>
    </row>
    <row r="110" spans="1:6" x14ac:dyDescent="0.25">
      <c r="D110" s="7"/>
      <c r="E110" s="6"/>
    </row>
    <row r="111" spans="1:6" x14ac:dyDescent="0.25">
      <c r="A111" t="s">
        <v>0</v>
      </c>
      <c r="B111" t="s">
        <v>1</v>
      </c>
      <c r="C111" s="7" t="s">
        <v>2</v>
      </c>
      <c r="D111" s="7" t="s">
        <v>3</v>
      </c>
      <c r="E111" s="6" t="s">
        <v>4</v>
      </c>
      <c r="F111" s="5" t="s">
        <v>28</v>
      </c>
    </row>
    <row r="112" spans="1:6" x14ac:dyDescent="0.25">
      <c r="A112" t="s">
        <v>24</v>
      </c>
      <c r="B112" t="s">
        <v>10</v>
      </c>
      <c r="C112" s="4">
        <v>0.96190476417541504</v>
      </c>
      <c r="D112" s="7">
        <v>0.972281694412231</v>
      </c>
      <c r="E112" s="6">
        <v>61.378123044967602</v>
      </c>
      <c r="F112" s="5">
        <f>Table12[[#This Row],[ Time]]/60</f>
        <v>1.0229687174161266</v>
      </c>
    </row>
    <row r="113" spans="1:6" x14ac:dyDescent="0.25">
      <c r="A113" t="s">
        <v>24</v>
      </c>
      <c r="B113" t="s">
        <v>11</v>
      </c>
      <c r="C113" s="7">
        <v>0.95238095521926802</v>
      </c>
      <c r="D113" s="7">
        <v>0.97396337985992398</v>
      </c>
      <c r="E113" s="3">
        <v>58.573687076568604</v>
      </c>
      <c r="F113" s="5">
        <f>Table12[[#This Row],[ Time]]/60</f>
        <v>0.97622811794281006</v>
      </c>
    </row>
    <row r="114" spans="1:6" x14ac:dyDescent="0.25">
      <c r="A114" t="s">
        <v>24</v>
      </c>
      <c r="B114" t="s">
        <v>8</v>
      </c>
      <c r="C114" s="7">
        <v>0.93333333730697599</v>
      </c>
      <c r="D114" s="7">
        <v>0.95816546678543002</v>
      </c>
      <c r="E114" s="6">
        <v>1601.7748432159401</v>
      </c>
      <c r="F114" s="5">
        <f>Table12[[#This Row],[ Time]]/60</f>
        <v>26.696247386932335</v>
      </c>
    </row>
    <row r="115" spans="1:6" x14ac:dyDescent="0.25">
      <c r="A115" t="s">
        <v>24</v>
      </c>
      <c r="B115" t="s">
        <v>12</v>
      </c>
      <c r="C115" s="7">
        <v>0.89523810148239102</v>
      </c>
      <c r="D115" s="7">
        <v>0.95938479900360096</v>
      </c>
      <c r="E115" s="6">
        <v>901.34210038185097</v>
      </c>
      <c r="F115" s="5">
        <f>Table12[[#This Row],[ Time]]/60</f>
        <v>15.022368339697517</v>
      </c>
    </row>
    <row r="116" spans="1:6" x14ac:dyDescent="0.25">
      <c r="A116" t="s">
        <v>24</v>
      </c>
      <c r="B116" t="s">
        <v>7</v>
      </c>
      <c r="C116" s="7">
        <v>0.795238137245178</v>
      </c>
      <c r="D116" s="7">
        <v>0.81196701526641801</v>
      </c>
      <c r="E116" s="6">
        <v>53.489501237869199</v>
      </c>
      <c r="F116" s="5">
        <f>Table12[[#This Row],[ Time]]/60</f>
        <v>0.89149168729782002</v>
      </c>
    </row>
    <row r="117" spans="1:6" x14ac:dyDescent="0.25">
      <c r="A117" t="s">
        <v>24</v>
      </c>
      <c r="B117" t="s">
        <v>13</v>
      </c>
      <c r="C117" s="7">
        <v>0.72380948066711404</v>
      </c>
      <c r="D117" s="7">
        <v>0.86238378286361606</v>
      </c>
      <c r="E117" s="6">
        <v>1586.3387742042501</v>
      </c>
      <c r="F117" s="5">
        <f>Table12[[#This Row],[ Time]]/60</f>
        <v>26.438979570070835</v>
      </c>
    </row>
    <row r="118" spans="1:6" x14ac:dyDescent="0.25">
      <c r="A118" t="s">
        <v>24</v>
      </c>
      <c r="B118" t="s">
        <v>6</v>
      </c>
      <c r="C118" s="7">
        <v>0.68571430444717396</v>
      </c>
      <c r="D118" s="7">
        <v>0.79836130142211903</v>
      </c>
      <c r="E118" s="6">
        <v>702.69510507583595</v>
      </c>
      <c r="F118" s="5">
        <f>Table12[[#This Row],[ Time]]/60</f>
        <v>11.711585084597266</v>
      </c>
    </row>
    <row r="119" spans="1:6" x14ac:dyDescent="0.25">
      <c r="A119" t="s">
        <v>24</v>
      </c>
      <c r="B119" t="s">
        <v>9</v>
      </c>
      <c r="C119" s="4">
        <v>0.56190478801727295</v>
      </c>
      <c r="D119" s="7">
        <v>0.74357098340988104</v>
      </c>
      <c r="E119" s="6">
        <v>1275.6685445308599</v>
      </c>
      <c r="F119" s="5">
        <f>Table12[[#This Row],[ Time]]/60</f>
        <v>21.261142408847665</v>
      </c>
    </row>
    <row r="120" spans="1:6" x14ac:dyDescent="0.25">
      <c r="C120" s="7"/>
      <c r="D120" s="7"/>
      <c r="E120" s="6"/>
    </row>
    <row r="121" spans="1:6" x14ac:dyDescent="0.25">
      <c r="A121" t="s">
        <v>0</v>
      </c>
      <c r="B121" t="s">
        <v>1</v>
      </c>
      <c r="C121" s="7" t="s">
        <v>2</v>
      </c>
      <c r="D121" s="7" t="s">
        <v>3</v>
      </c>
      <c r="E121" s="6" t="s">
        <v>4</v>
      </c>
      <c r="F121" s="5" t="s">
        <v>29</v>
      </c>
    </row>
    <row r="122" spans="1:6" x14ac:dyDescent="0.25">
      <c r="A122" t="s">
        <v>25</v>
      </c>
      <c r="B122" t="s">
        <v>10</v>
      </c>
      <c r="C122" s="7">
        <v>0.88888889551162698</v>
      </c>
      <c r="D122" s="7">
        <v>0.88848835229873602</v>
      </c>
      <c r="E122" s="6">
        <v>79.156700849532996</v>
      </c>
      <c r="F122" s="5">
        <f>Table13[[#This Row],[ Time]]/60</f>
        <v>1.3192783474922165</v>
      </c>
    </row>
    <row r="123" spans="1:6" x14ac:dyDescent="0.25">
      <c r="A123" t="s">
        <v>25</v>
      </c>
      <c r="B123" t="s">
        <v>8</v>
      </c>
      <c r="C123" s="7">
        <v>0.84444451332092196</v>
      </c>
      <c r="D123" s="4">
        <v>0.85945940017700195</v>
      </c>
      <c r="E123" s="6">
        <v>2522.22407960891</v>
      </c>
      <c r="F123" s="5">
        <f>Table13[[#This Row],[ Time]]/60</f>
        <v>42.037067993481834</v>
      </c>
    </row>
    <row r="124" spans="1:6" x14ac:dyDescent="0.25">
      <c r="A124" t="s">
        <v>25</v>
      </c>
      <c r="B124" t="s">
        <v>12</v>
      </c>
      <c r="C124" s="7">
        <v>0.80370366573333696</v>
      </c>
      <c r="D124" s="4">
        <v>0.81037890911102295</v>
      </c>
      <c r="E124" s="6">
        <v>1130.0655522346401</v>
      </c>
      <c r="F124" s="5">
        <f>Table13[[#This Row],[ Time]]/60</f>
        <v>18.834425870577334</v>
      </c>
    </row>
    <row r="125" spans="1:6" x14ac:dyDescent="0.25">
      <c r="A125" t="s">
        <v>25</v>
      </c>
      <c r="B125" t="s">
        <v>11</v>
      </c>
      <c r="C125" s="7">
        <v>0.757407426834106</v>
      </c>
      <c r="D125" s="7">
        <v>0.77488517761230402</v>
      </c>
      <c r="E125" s="3">
        <v>80.779645919799805</v>
      </c>
      <c r="F125" s="5">
        <f>Table13[[#This Row],[ Time]]/60</f>
        <v>1.3463274319966634</v>
      </c>
    </row>
    <row r="126" spans="1:6" x14ac:dyDescent="0.25">
      <c r="A126" t="s">
        <v>25</v>
      </c>
      <c r="B126" t="s">
        <v>13</v>
      </c>
      <c r="C126" s="7">
        <v>0.68703711032867398</v>
      </c>
      <c r="D126" s="7">
        <v>0.73384958505630404</v>
      </c>
      <c r="E126" s="6">
        <v>1023.65060949325</v>
      </c>
      <c r="F126" s="5">
        <f>Table13[[#This Row],[ Time]]/60</f>
        <v>17.060843491554166</v>
      </c>
    </row>
    <row r="127" spans="1:6" x14ac:dyDescent="0.25">
      <c r="A127" t="s">
        <v>25</v>
      </c>
      <c r="B127" t="s">
        <v>7</v>
      </c>
      <c r="C127" s="7">
        <v>0.56481480598449696</v>
      </c>
      <c r="D127" s="7">
        <v>0.60095429420471103</v>
      </c>
      <c r="E127" s="6">
        <v>77.492794275283799</v>
      </c>
      <c r="F127" s="5">
        <f>Table13[[#This Row],[ Time]]/60</f>
        <v>1.29154657125473</v>
      </c>
    </row>
    <row r="128" spans="1:6" x14ac:dyDescent="0.25">
      <c r="A128" t="s">
        <v>25</v>
      </c>
      <c r="B128" t="s">
        <v>9</v>
      </c>
      <c r="C128" s="7">
        <v>0.54074072837829501</v>
      </c>
      <c r="D128" s="7">
        <v>0.46750926971435502</v>
      </c>
      <c r="E128" s="6">
        <v>826.18771886825505</v>
      </c>
      <c r="F128" s="5">
        <f>Table13[[#This Row],[ Time]]/60</f>
        <v>13.769795314470917</v>
      </c>
    </row>
    <row r="129" spans="1:6" x14ac:dyDescent="0.25">
      <c r="A129" t="s">
        <v>25</v>
      </c>
      <c r="B129" t="s">
        <v>6</v>
      </c>
      <c r="C129" s="7">
        <v>0.39537036418914701</v>
      </c>
      <c r="D129" s="7">
        <v>0.416018307209014</v>
      </c>
      <c r="E129" s="6">
        <v>596.40290236473004</v>
      </c>
      <c r="F129" s="5">
        <f>Table13[[#This Row],[ Time]]/60</f>
        <v>9.9400483727455011</v>
      </c>
    </row>
    <row r="130" spans="1:6" x14ac:dyDescent="0.25">
      <c r="C130" s="7"/>
      <c r="D130" s="7"/>
      <c r="E130" s="6"/>
    </row>
    <row r="131" spans="1:6" x14ac:dyDescent="0.25">
      <c r="A131" t="s">
        <v>0</v>
      </c>
      <c r="B131" t="s">
        <v>1</v>
      </c>
      <c r="C131" s="7" t="s">
        <v>2</v>
      </c>
      <c r="D131" s="7" t="s">
        <v>3</v>
      </c>
      <c r="E131" s="6" t="s">
        <v>4</v>
      </c>
      <c r="F131" s="5" t="s">
        <v>28</v>
      </c>
    </row>
    <row r="132" spans="1:6" x14ac:dyDescent="0.25">
      <c r="A132" t="s">
        <v>26</v>
      </c>
      <c r="B132" t="s">
        <v>8</v>
      </c>
      <c r="C132" s="7">
        <v>0.981481492519378</v>
      </c>
      <c r="D132" s="7">
        <v>0.97779607772827104</v>
      </c>
      <c r="E132" s="6">
        <v>2671.8362052440598</v>
      </c>
      <c r="F132" s="5">
        <f>Table14[[#This Row],[ Time]]/60</f>
        <v>44.53060342073433</v>
      </c>
    </row>
    <row r="133" spans="1:6" x14ac:dyDescent="0.25">
      <c r="A133" t="s">
        <v>26</v>
      </c>
      <c r="B133" t="s">
        <v>12</v>
      </c>
      <c r="C133" s="7">
        <v>0.967901170253753</v>
      </c>
      <c r="D133" s="7">
        <v>0.97598361968994096</v>
      </c>
      <c r="E133" s="6">
        <v>1198.03114962577</v>
      </c>
      <c r="F133" s="5">
        <f>Table14[[#This Row],[ Time]]/60</f>
        <v>19.967185827096166</v>
      </c>
    </row>
    <row r="134" spans="1:6" x14ac:dyDescent="0.25">
      <c r="A134" t="s">
        <v>26</v>
      </c>
      <c r="B134" t="s">
        <v>11</v>
      </c>
      <c r="C134" s="4">
        <v>0.96049380302429199</v>
      </c>
      <c r="D134" s="7">
        <v>0.967138171195983</v>
      </c>
      <c r="E134" s="6">
        <v>85.911925077438298</v>
      </c>
      <c r="F134" s="5">
        <f>Table14[[#This Row],[ Time]]/60</f>
        <v>1.4318654179573049</v>
      </c>
    </row>
    <row r="135" spans="1:6" x14ac:dyDescent="0.25">
      <c r="A135" t="s">
        <v>26</v>
      </c>
      <c r="B135" t="s">
        <v>10</v>
      </c>
      <c r="C135" s="7">
        <v>0.94197529554366999</v>
      </c>
      <c r="D135" s="7">
        <v>0.95398151874542203</v>
      </c>
      <c r="E135" s="6">
        <v>84.329428195953298</v>
      </c>
      <c r="F135" s="5">
        <f>Table14[[#This Row],[ Time]]/60</f>
        <v>1.405490469932555</v>
      </c>
    </row>
    <row r="136" spans="1:6" x14ac:dyDescent="0.25">
      <c r="A136" t="s">
        <v>26</v>
      </c>
      <c r="B136" t="s">
        <v>13</v>
      </c>
      <c r="C136" s="7">
        <v>0.89629626274108798</v>
      </c>
      <c r="D136" s="7">
        <v>0.92435491085052401</v>
      </c>
      <c r="E136" s="6">
        <v>556.70462560653596</v>
      </c>
      <c r="F136" s="5">
        <f>Table14[[#This Row],[ Time]]/60</f>
        <v>9.2784104267755989</v>
      </c>
    </row>
    <row r="137" spans="1:6" x14ac:dyDescent="0.25">
      <c r="A137" t="s">
        <v>26</v>
      </c>
      <c r="B137" t="s">
        <v>7</v>
      </c>
      <c r="C137" s="7">
        <v>0.79259264469146695</v>
      </c>
      <c r="D137" s="7">
        <v>0.80871808528900102</v>
      </c>
      <c r="E137" s="6">
        <v>82.507948160171495</v>
      </c>
      <c r="F137" s="5">
        <f>Table14[[#This Row],[ Time]]/60</f>
        <v>1.3751324693361915</v>
      </c>
    </row>
    <row r="138" spans="1:6" x14ac:dyDescent="0.25">
      <c r="A138" t="s">
        <v>26</v>
      </c>
      <c r="B138" t="s">
        <v>6</v>
      </c>
      <c r="C138" s="7">
        <v>0.62962961196899403</v>
      </c>
      <c r="D138" s="7">
        <v>0.68243527412414495</v>
      </c>
      <c r="E138" s="6">
        <v>411.75117611885003</v>
      </c>
      <c r="F138" s="5">
        <f>Table14[[#This Row],[ Time]]/60</f>
        <v>6.8625196019808339</v>
      </c>
    </row>
    <row r="139" spans="1:6" x14ac:dyDescent="0.25">
      <c r="A139" t="s">
        <v>26</v>
      </c>
      <c r="B139" t="s">
        <v>9</v>
      </c>
      <c r="C139" s="7">
        <v>0.44320988655090299</v>
      </c>
      <c r="D139" s="7">
        <v>0.49541243910789401</v>
      </c>
      <c r="E139" s="6">
        <v>450.24697899818398</v>
      </c>
      <c r="F139" s="5">
        <f>Table14[[#This Row],[ Time]]/60</f>
        <v>7.5041163166363996</v>
      </c>
    </row>
    <row r="140" spans="1:6" x14ac:dyDescent="0.25">
      <c r="C140" s="7"/>
      <c r="D140" s="7"/>
      <c r="E140" s="6"/>
    </row>
    <row r="141" spans="1:6" x14ac:dyDescent="0.25">
      <c r="A141" t="s">
        <v>0</v>
      </c>
      <c r="B141" t="s">
        <v>1</v>
      </c>
      <c r="C141" s="7" t="s">
        <v>2</v>
      </c>
      <c r="D141" s="7" t="s">
        <v>3</v>
      </c>
      <c r="E141" s="6" t="s">
        <v>4</v>
      </c>
      <c r="F141" s="5" t="s">
        <v>28</v>
      </c>
    </row>
    <row r="142" spans="1:6" x14ac:dyDescent="0.25">
      <c r="A142" t="s">
        <v>27</v>
      </c>
      <c r="B142" t="s">
        <v>11</v>
      </c>
      <c r="C142" s="7">
        <v>0.99567902088165205</v>
      </c>
      <c r="D142" s="7">
        <v>0.99619770050048795</v>
      </c>
      <c r="E142" s="6">
        <v>111.30586194992</v>
      </c>
      <c r="F142" s="5">
        <f>Table15[[#This Row],[ Time]]/60</f>
        <v>1.8550976991653334</v>
      </c>
    </row>
    <row r="143" spans="1:6" x14ac:dyDescent="0.25">
      <c r="A143" t="s">
        <v>27</v>
      </c>
      <c r="B143" t="s">
        <v>12</v>
      </c>
      <c r="C143" s="7">
        <v>0.98950612545013406</v>
      </c>
      <c r="D143" s="7">
        <v>0.99369776248931796</v>
      </c>
      <c r="E143" s="6">
        <v>1296.85741519927</v>
      </c>
      <c r="F143" s="5">
        <f>Table15[[#This Row],[ Time]]/60</f>
        <v>21.614290253321165</v>
      </c>
    </row>
    <row r="144" spans="1:6" x14ac:dyDescent="0.25">
      <c r="A144" t="s">
        <v>27</v>
      </c>
      <c r="B144" t="s">
        <v>8</v>
      </c>
      <c r="C144" s="7">
        <v>0.98086416721343905</v>
      </c>
      <c r="D144" s="4">
        <v>0.99007940292358398</v>
      </c>
      <c r="E144" s="6">
        <v>3421.05242586135</v>
      </c>
      <c r="F144" s="5">
        <f>Table15[[#This Row],[ Time]]/60</f>
        <v>57.017540431022503</v>
      </c>
    </row>
    <row r="145" spans="1:6" x14ac:dyDescent="0.25">
      <c r="A145" t="s">
        <v>27</v>
      </c>
      <c r="B145" t="s">
        <v>10</v>
      </c>
      <c r="C145" s="7">
        <v>0.97345674037933305</v>
      </c>
      <c r="D145" s="7">
        <v>0.98634493350982599</v>
      </c>
      <c r="E145" s="6">
        <v>103.16787648200901</v>
      </c>
      <c r="F145" s="5">
        <f>Table15[[#This Row],[ Time]]/60</f>
        <v>1.7194646080334834</v>
      </c>
    </row>
    <row r="146" spans="1:6" x14ac:dyDescent="0.25">
      <c r="A146" t="s">
        <v>27</v>
      </c>
      <c r="B146" t="s">
        <v>13</v>
      </c>
      <c r="C146" s="7">
        <v>0.88209879398345903</v>
      </c>
      <c r="D146" s="7">
        <v>0.95290935039520197</v>
      </c>
      <c r="E146" s="6">
        <v>1124.3699114322601</v>
      </c>
      <c r="F146" s="5">
        <f>Table15[[#This Row],[ Time]]/60</f>
        <v>18.739498523871003</v>
      </c>
    </row>
    <row r="147" spans="1:6" x14ac:dyDescent="0.25">
      <c r="A147" t="s">
        <v>27</v>
      </c>
      <c r="B147" t="s">
        <v>6</v>
      </c>
      <c r="C147" s="7">
        <v>0.74845683574676503</v>
      </c>
      <c r="D147" s="7">
        <v>0.87310349941253595</v>
      </c>
      <c r="E147" s="6">
        <v>712.99899268150295</v>
      </c>
      <c r="F147" s="5">
        <f>Table15[[#This Row],[ Time]]/60</f>
        <v>11.883316544691716</v>
      </c>
    </row>
    <row r="148" spans="1:6" x14ac:dyDescent="0.25">
      <c r="A148" t="s">
        <v>27</v>
      </c>
      <c r="B148" t="s">
        <v>7</v>
      </c>
      <c r="C148" s="7">
        <v>0.67993831634521396</v>
      </c>
      <c r="D148" s="4">
        <v>0.81901669502258301</v>
      </c>
      <c r="E148" s="6">
        <v>111.87527012824999</v>
      </c>
      <c r="F148" s="5">
        <f>Table15[[#This Row],[ Time]]/60</f>
        <v>1.8645878354708332</v>
      </c>
    </row>
    <row r="149" spans="1:6" x14ac:dyDescent="0.25">
      <c r="A149" t="s">
        <v>27</v>
      </c>
      <c r="B149" t="s">
        <v>9</v>
      </c>
      <c r="C149" s="7">
        <v>0.38641974329948398</v>
      </c>
      <c r="D149" s="7">
        <v>0.68033170700073198</v>
      </c>
      <c r="E149" s="6">
        <v>2575.16261291503</v>
      </c>
      <c r="F149" s="5">
        <f>Table15[[#This Row],[ Time]]/60</f>
        <v>42.919376881917167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JIA WEI</dc:creator>
  <cp:lastModifiedBy>BU JIA WEI</cp:lastModifiedBy>
  <dcterms:created xsi:type="dcterms:W3CDTF">2024-11-15T07:15:09Z</dcterms:created>
  <dcterms:modified xsi:type="dcterms:W3CDTF">2024-11-18T07:20:17Z</dcterms:modified>
</cp:coreProperties>
</file>