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25" firstSheet="5" activeTab="8"/>
  </bookViews>
  <sheets>
    <sheet name="result_7A" sheetId="4" r:id="rId1"/>
    <sheet name="raw data_7A" sheetId="5" r:id="rId2"/>
    <sheet name="result_7B" sheetId="2" r:id="rId3"/>
    <sheet name="raw data_7B" sheetId="3" r:id="rId4"/>
    <sheet name="CCK8 result_7C" sheetId="6" r:id="rId5"/>
    <sheet name="CCK8 raw data_7C" sheetId="7" r:id="rId6"/>
    <sheet name="Apoptosis result_7D" sheetId="8" r:id="rId7"/>
    <sheet name="ELISA result_7E_IL6" sheetId="9" r:id="rId8"/>
    <sheet name="ELISA result_7E_TNF" sheetId="10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<sst xmlns="http://schemas.openxmlformats.org/spreadsheetml/2006/main" count="240" uniqueCount="54">
  <si>
    <t>HNEpC</t>
  </si>
  <si>
    <t xml:space="preserve">Cq   </t>
  </si>
  <si>
    <t>Cq Mean</t>
  </si>
  <si>
    <t>target gene</t>
  </si>
  <si>
    <t>expression</t>
  </si>
  <si>
    <t>Control</t>
  </si>
  <si>
    <t>GAPDH</t>
  </si>
  <si>
    <t>H1FX</t>
  </si>
  <si>
    <t>IL-13</t>
  </si>
  <si>
    <t>Hole</t>
  </si>
  <si>
    <t>Channel</t>
  </si>
  <si>
    <t>CT</t>
  </si>
  <si>
    <t>TM</t>
  </si>
  <si>
    <t>Target gene</t>
  </si>
  <si>
    <t>Sample name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</si>
  <si>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</si>
  <si>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</si>
  <si>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</si>
  <si>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</si>
  <si>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</si>
  <si>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</si>
  <si>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</si>
  <si>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</si>
  <si>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</si>
  <si>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</si>
  <si>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</si>
  <si>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</si>
  <si>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</si>
  <si>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IL-13+oe-NC</t>
  </si>
  <si>
    <t>IL-13+oe-H1FX</t>
  </si>
  <si>
    <t>B04</t>
  </si>
  <si>
    <t>B05</t>
  </si>
  <si>
    <t>B06</t>
  </si>
  <si>
    <t>B07</t>
  </si>
  <si>
    <t>B08</t>
  </si>
  <si>
    <t>B09</t>
  </si>
  <si>
    <t>0h</t>
  </si>
  <si>
    <t>Blank</t>
  </si>
  <si>
    <t>OD450</t>
  </si>
  <si>
    <t>Whitespace removal</t>
  </si>
  <si>
    <t>24h</t>
  </si>
  <si>
    <t>48h</t>
  </si>
  <si>
    <t>72h</t>
  </si>
  <si>
    <t>A</t>
  </si>
  <si>
    <t>B</t>
  </si>
  <si>
    <t>C</t>
  </si>
  <si>
    <t>D</t>
  </si>
  <si>
    <t>E</t>
  </si>
  <si>
    <t>F</t>
  </si>
  <si>
    <t>G</t>
  </si>
  <si>
    <t>H</t>
  </si>
  <si>
    <t>O.D</t>
  </si>
  <si>
    <t>pg/mL</t>
  </si>
  <si>
    <t>o.d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</si>
</sst>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_ "/>
    <numFmt numFmtId="178" formatCode="###0.00;\-###0.00"/>
  </numFmts>
  <fonts count="29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0.5"/>
      <color theme="1"/>
      <name val="等线"/>
      <charset val="134"/>
    </font>
    <font>
      <b/>
      <sz val="11"/>
      <name val="等线"/>
      <charset val="134"/>
    </font>
    <font>
      <sz val="11"/>
      <name val="等线"/>
      <charset val="134"/>
    </font>
    <font>
      <sz val="11"/>
      <color rgb="FF000000"/>
      <name val="等线"/>
      <charset val="134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8.25"/>
      <name val="Microsoft Sans Serif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8.25"/>
      <name val="Microsoft Sans Serif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8" borderId="4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0" borderId="0">
      <alignment vertical="top"/>
      <protection locked="0"/>
    </xf>
    <xf numFmtId="0" fontId="0" fillId="0" borderId="0">
      <alignment vertical="center"/>
    </xf>
    <xf numFmtId="0" fontId="0" fillId="0" borderId="0"/>
  </cellStyleXfs>
  <cellXfs count="20">
    <xf numFmtId="0" fontId="0" fillId="0" borderId="0" xfId="0"/>
    <xf numFmtId="0" fontId="1" fillId="0" borderId="0" xfId="50" applyFont="1">
      <alignment vertical="center"/>
    </xf>
    <xf numFmtId="0" fontId="1" fillId="2" borderId="0" xfId="50" applyFont="1" applyFill="1">
      <alignment vertical="center"/>
    </xf>
    <xf numFmtId="0" fontId="1" fillId="3" borderId="0" xfId="50" applyFont="1" applyFill="1">
      <alignment vertical="center"/>
    </xf>
    <xf numFmtId="0" fontId="1" fillId="4" borderId="0" xfId="50" applyFont="1" applyFill="1">
      <alignment vertical="center"/>
    </xf>
    <xf numFmtId="0" fontId="1" fillId="5" borderId="0" xfId="50" applyFont="1" applyFill="1">
      <alignment vertical="center"/>
    </xf>
    <xf numFmtId="0" fontId="2" fillId="0" borderId="0" xfId="50" applyFont="1">
      <alignment vertical="center"/>
    </xf>
    <xf numFmtId="0" fontId="1" fillId="0" borderId="0" xfId="50" applyFont="1" applyAlignment="1">
      <alignment horizontal="center" vertical="center"/>
    </xf>
    <xf numFmtId="0" fontId="1" fillId="0" borderId="0" xfId="51" applyFont="1"/>
    <xf numFmtId="176" fontId="1" fillId="0" borderId="0" xfId="51" applyNumberFormat="1" applyFont="1"/>
    <xf numFmtId="0" fontId="1" fillId="0" borderId="0" xfId="51" applyFont="1" applyAlignment="1">
      <alignment horizontal="center"/>
    </xf>
    <xf numFmtId="176" fontId="3" fillId="0" borderId="0" xfId="51" applyNumberFormat="1" applyFont="1"/>
    <xf numFmtId="0" fontId="4" fillId="0" borderId="0" xfId="51" applyFont="1"/>
    <xf numFmtId="0" fontId="5" fillId="0" borderId="0" xfId="51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177" fontId="0" fillId="0" borderId="0" xfId="0" applyNumberFormat="1"/>
    <xf numFmtId="178" fontId="8" fillId="0" borderId="0" xfId="49" applyNumberFormat="1" applyFont="1" applyAlignment="1" applyProtection="1">
      <alignment horizontal="center" vertical="center"/>
    </xf>
    <xf numFmtId="0" fontId="0" fillId="0" borderId="0" xfId="0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常规 2" xfId="50"/>
    <cellStyle name="常规 2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'[1]IL6'!$B$1</c:f>
              <c:strCache>
                <c:ptCount val="1"/>
                <c:pt idx="0">
                  <c:v>pg/mL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'[1]IL6'!$A$2:$A$9</c:f>
              <c:numCache>
                <c:formatCode>General</c:formatCode>
                <c:ptCount val="8"/>
                <c:pt idx="0">
                  <c:v>0</c:v>
                </c:pt>
                <c:pt idx="1">
                  <c:v>0.209</c:v>
                </c:pt>
                <c:pt idx="2">
                  <c:v>0.408</c:v>
                </c:pt>
                <c:pt idx="3">
                  <c:v>0.746</c:v>
                </c:pt>
                <c:pt idx="4">
                  <c:v>1.346</c:v>
                </c:pt>
                <c:pt idx="5">
                  <c:v>2.071</c:v>
                </c:pt>
                <c:pt idx="6">
                  <c:v>2.593</c:v>
                </c:pt>
              </c:numCache>
            </c:numRef>
          </c:xVal>
          <c:yVal>
            <c:numRef>
              <c:f>'[1]IL6'!$B$2:$B$9</c:f>
              <c:numCache>
                <c:formatCode>General</c:formatCode>
                <c:ptCount val="8"/>
                <c:pt idx="0">
                  <c:v>0</c:v>
                </c:pt>
                <c:pt idx="1">
                  <c:v>15.63</c:v>
                </c:pt>
                <c:pt idx="2">
                  <c:v>31.25</c:v>
                </c:pt>
                <c:pt idx="3">
                  <c:v>62.5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45760"/>
        <c:axId val="42546720"/>
      </c:scatterChart>
      <c:valAx>
        <c:axId val="4254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46720"/>
        <c:crosses val="autoZero"/>
        <c:crossBetween val="midCat"/>
      </c:valAx>
      <c:valAx>
        <c:axId val="425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4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912a654-90b1-4e80-a705-25e562624cc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[1]TNF!$B$1</c:f>
              <c:strCache>
                <c:ptCount val="1"/>
                <c:pt idx="0">
                  <c:v>pg/mL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[1]TNF!$A$2:$A$8</c:f>
              <c:numCache>
                <c:formatCode>General</c:formatCode>
                <c:ptCount val="7"/>
                <c:pt idx="0">
                  <c:v>0</c:v>
                </c:pt>
                <c:pt idx="1">
                  <c:v>0.019</c:v>
                </c:pt>
                <c:pt idx="2">
                  <c:v>0.044</c:v>
                </c:pt>
                <c:pt idx="3">
                  <c:v>0.089</c:v>
                </c:pt>
                <c:pt idx="4">
                  <c:v>0.176</c:v>
                </c:pt>
                <c:pt idx="5">
                  <c:v>0.421</c:v>
                </c:pt>
                <c:pt idx="6">
                  <c:v>0.879</c:v>
                </c:pt>
              </c:numCache>
            </c:numRef>
          </c:xVal>
          <c:yVal>
            <c:numRef>
              <c:f>[1]TNF!$B$2:$B$8</c:f>
              <c:numCache>
                <c:formatCode>General</c:formatCode>
                <c:ptCount val="7"/>
                <c:pt idx="0">
                  <c:v>0</c:v>
                </c:pt>
                <c:pt idx="1">
                  <c:v>15.63</c:v>
                </c:pt>
                <c:pt idx="2">
                  <c:v>31.25</c:v>
                </c:pt>
                <c:pt idx="3">
                  <c:v>62.5</c:v>
                </c:pt>
                <c:pt idx="4">
                  <c:v>125</c:v>
                </c:pt>
                <c:pt idx="5">
                  <c:v>250</c:v>
                </c:pt>
                <c:pt idx="6">
                  <c:v>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5440"/>
        <c:axId val="42498240"/>
      </c:scatterChart>
      <c:valAx>
        <c:axId val="4250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98240"/>
        <c:crosses val="autoZero"/>
        <c:crossBetween val="midCat"/>
      </c:valAx>
      <c:valAx>
        <c:axId val="4249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0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7c300b6-6d8e-4eeb-9db7-5c28fb34aff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609600</xdr:colOff>
      <xdr:row>0</xdr:row>
      <xdr:rowOff>3175</xdr:rowOff>
    </xdr:from>
    <xdr:to>
      <xdr:col>9</xdr:col>
      <xdr:colOff>558800</xdr:colOff>
      <xdr:row>15</xdr:row>
      <xdr:rowOff>79375</xdr:rowOff>
    </xdr:to>
    <xdr:graphicFrame>
      <xdr:nvGraphicFramePr>
        <xdr:cNvPr id="2" name="图表 1"/>
        <xdr:cNvGraphicFramePr/>
      </xdr:nvGraphicFramePr>
      <xdr:xfrm>
        <a:off x="2590800" y="3175"/>
        <a:ext cx="4749800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349250</xdr:colOff>
      <xdr:row>0</xdr:row>
      <xdr:rowOff>98425</xdr:rowOff>
    </xdr:from>
    <xdr:to>
      <xdr:col>9</xdr:col>
      <xdr:colOff>298450</xdr:colOff>
      <xdr:row>15</xdr:row>
      <xdr:rowOff>174625</xdr:rowOff>
    </xdr:to>
    <xdr:graphicFrame>
      <xdr:nvGraphicFramePr>
        <xdr:cNvPr id="2" name="图表 1"/>
        <xdr:cNvGraphicFramePr/>
      </xdr:nvGraphicFramePr>
      <xdr:xfrm>
        <a:off x="1720850" y="98425"/>
        <a:ext cx="4749800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P949_&#25968;&#25454;\&#22806;&#37096;&#25968;&#25454;\94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O"/>
      <sheetName val="IL6"/>
      <sheetName val="TNF"/>
    </sheetNames>
    <sheetDataSet>
      <sheetData sheetId="0"/>
      <sheetData sheetId="1">
        <row r="1">
          <cell r="B1" t="str">
            <v>pg/mL</v>
          </cell>
        </row>
        <row r="2">
          <cell r="A2">
            <v>0</v>
          </cell>
          <cell r="B2">
            <v>0</v>
          </cell>
        </row>
        <row r="3">
          <cell r="A3">
            <v>0.209</v>
          </cell>
          <cell r="B3">
            <v>15.63</v>
          </cell>
        </row>
        <row r="4">
          <cell r="A4">
            <v>0.408</v>
          </cell>
          <cell r="B4">
            <v>31.25</v>
          </cell>
        </row>
        <row r="5">
          <cell r="A5">
            <v>0.746</v>
          </cell>
          <cell r="B5">
            <v>62.5</v>
          </cell>
        </row>
        <row r="6">
          <cell r="A6">
            <v>1.346</v>
          </cell>
          <cell r="B6">
            <v>125</v>
          </cell>
        </row>
        <row r="7">
          <cell r="A7">
            <v>2.071</v>
          </cell>
          <cell r="B7">
            <v>250</v>
          </cell>
        </row>
        <row r="8">
          <cell r="A8">
            <v>2.593</v>
          </cell>
          <cell r="B8">
            <v>500</v>
          </cell>
        </row>
      </sheetData>
      <sheetData sheetId="2">
        <row r="1">
          <cell r="B1" t="str">
            <v>pg/mL</v>
          </cell>
        </row>
        <row r="2">
          <cell r="A2">
            <v>0</v>
          </cell>
          <cell r="B2">
            <v>0</v>
          </cell>
        </row>
        <row r="3">
          <cell r="A3">
            <v>0.019</v>
          </cell>
          <cell r="B3">
            <v>15.63</v>
          </cell>
        </row>
        <row r="4">
          <cell r="A4">
            <v>0.044</v>
          </cell>
          <cell r="B4">
            <v>31.25</v>
          </cell>
        </row>
        <row r="5">
          <cell r="A5">
            <v>0.089</v>
          </cell>
          <cell r="B5">
            <v>62.5</v>
          </cell>
        </row>
        <row r="6">
          <cell r="A6">
            <v>0.176</v>
          </cell>
          <cell r="B6">
            <v>125</v>
          </cell>
        </row>
        <row r="7">
          <cell r="A7">
            <v>0.421</v>
          </cell>
          <cell r="B7">
            <v>250</v>
          </cell>
        </row>
        <row r="8">
          <cell r="A8">
            <v>0.879</v>
          </cell>
          <cell r="B8">
            <v>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workbookViewId="0">
      <selection activeCell="I17" sqref="I17"/>
    </sheetView>
  </sheetViews>
  <sheetFormatPr defaultColWidth="9" defaultRowHeight="14.25" outlineLevelRow="6"/>
  <cols>
    <col min="1" max="1" width="11.75" customWidth="1"/>
    <col min="9" max="9" width="12.875" style="16" customWidth="1"/>
  </cols>
  <sheetData>
    <row r="1" s="14" customFormat="1" spans="1:16">
      <c r="A1" t="s">
        <v>0</v>
      </c>
      <c r="B1"/>
      <c r="C1" s="17" t="s">
        <v>1</v>
      </c>
      <c r="D1" s="17" t="s">
        <v>2</v>
      </c>
      <c r="E1" s="14" t="s">
        <v>3</v>
      </c>
      <c r="F1"/>
      <c r="G1"/>
      <c r="H1"/>
      <c r="I1" s="16" t="s">
        <v>4</v>
      </c>
      <c r="L1" s="18"/>
      <c r="M1" s="18"/>
      <c r="N1" s="18"/>
      <c r="O1" s="18"/>
      <c r="P1" s="18"/>
    </row>
    <row r="2" s="14" customFormat="1" spans="1:16">
      <c r="A2" s="14" t="s">
        <v>5</v>
      </c>
      <c r="B2" t="s">
        <v>6</v>
      </c>
      <c r="C2" s="14">
        <v>18.15</v>
      </c>
      <c r="D2" s="17">
        <f>AVERAGE(C2:C4)</f>
        <v>18.1866666666667</v>
      </c>
      <c r="E2" s="14">
        <v>15.31</v>
      </c>
      <c r="F2" s="17">
        <f>E2-D2</f>
        <v>-2.87666666666667</v>
      </c>
      <c r="G2" s="17">
        <f>AVERAGE(F2:F4)</f>
        <v>-2.9</v>
      </c>
      <c r="H2" s="17">
        <f>F2-G2</f>
        <v>0.0233333333333339</v>
      </c>
      <c r="I2" s="16">
        <f>POWER(2,-H2)</f>
        <v>0.983956653508112</v>
      </c>
      <c r="J2" s="19" t="s">
        <v>7</v>
      </c>
      <c r="N2" s="18"/>
      <c r="O2" s="18"/>
      <c r="P2" s="18"/>
    </row>
    <row r="3" s="14" customFormat="1" spans="1:16">
      <c r="A3" s="14" t="s">
        <v>5</v>
      </c>
      <c r="B3" t="s">
        <v>6</v>
      </c>
      <c r="C3" s="14">
        <v>18.1</v>
      </c>
      <c r="D3" s="17">
        <f>AVERAGE(C2:C4)</f>
        <v>18.1866666666667</v>
      </c>
      <c r="E3" s="14">
        <v>15.27</v>
      </c>
      <c r="F3" s="17">
        <f t="shared" ref="F3:F7" si="0">E3-D3</f>
        <v>-2.91666666666667</v>
      </c>
      <c r="G3" s="17">
        <f>G2</f>
        <v>-2.9</v>
      </c>
      <c r="H3" s="17">
        <f t="shared" ref="H3:H7" si="1">F3-G3</f>
        <v>-0.0166666666666671</v>
      </c>
      <c r="I3" s="16">
        <f t="shared" ref="I3:I7" si="2">POWER(2,-H3)</f>
        <v>1.01161944030192</v>
      </c>
      <c r="J3" s="19"/>
      <c r="N3" s="18"/>
      <c r="O3" s="18"/>
      <c r="P3" s="18"/>
    </row>
    <row r="4" s="14" customFormat="1" spans="1:16">
      <c r="A4" s="14" t="s">
        <v>5</v>
      </c>
      <c r="B4" t="s">
        <v>6</v>
      </c>
      <c r="C4" s="14">
        <v>18.31</v>
      </c>
      <c r="D4" s="17">
        <f>AVERAGE(C2:C4)</f>
        <v>18.1866666666667</v>
      </c>
      <c r="E4" s="14">
        <v>15.28</v>
      </c>
      <c r="F4" s="17">
        <f t="shared" si="0"/>
        <v>-2.90666666666667</v>
      </c>
      <c r="G4" s="17">
        <f t="shared" ref="G4:G7" si="3">G3</f>
        <v>-2.9</v>
      </c>
      <c r="H4" s="17">
        <f t="shared" si="1"/>
        <v>-0.00666666666666726</v>
      </c>
      <c r="I4" s="16">
        <f t="shared" si="2"/>
        <v>1.00463167440205</v>
      </c>
      <c r="J4" s="19"/>
      <c r="N4" s="18"/>
      <c r="O4" s="18"/>
      <c r="P4" s="18"/>
    </row>
    <row r="5" s="14" customFormat="1" spans="1:16">
      <c r="A5" s="14" t="s">
        <v>8</v>
      </c>
      <c r="B5" t="s">
        <v>6</v>
      </c>
      <c r="C5" s="14">
        <v>18.09</v>
      </c>
      <c r="D5" s="17">
        <f>AVERAGE(C5:C7)</f>
        <v>18.1233333333333</v>
      </c>
      <c r="E5" s="14">
        <v>16.83</v>
      </c>
      <c r="F5" s="17">
        <f t="shared" si="0"/>
        <v>-1.29333333333333</v>
      </c>
      <c r="G5" s="17">
        <f t="shared" si="3"/>
        <v>-2.9</v>
      </c>
      <c r="H5" s="17">
        <f t="shared" si="1"/>
        <v>1.60666666666667</v>
      </c>
      <c r="I5" s="16">
        <f t="shared" si="2"/>
        <v>0.328356138969601</v>
      </c>
      <c r="J5" s="19"/>
      <c r="L5" s="18"/>
      <c r="M5" s="18"/>
      <c r="N5" s="18"/>
      <c r="O5" s="18"/>
      <c r="P5" s="18"/>
    </row>
    <row r="6" s="14" customFormat="1" spans="1:16">
      <c r="A6" s="14" t="s">
        <v>8</v>
      </c>
      <c r="B6" t="s">
        <v>6</v>
      </c>
      <c r="C6" s="14">
        <v>18.07</v>
      </c>
      <c r="D6" s="17">
        <f>AVERAGE(C5:C7)</f>
        <v>18.1233333333333</v>
      </c>
      <c r="E6" s="14">
        <v>16.65</v>
      </c>
      <c r="F6" s="17">
        <f t="shared" si="0"/>
        <v>-1.47333333333333</v>
      </c>
      <c r="G6" s="17">
        <f t="shared" si="3"/>
        <v>-2.9</v>
      </c>
      <c r="H6" s="17">
        <f t="shared" si="1"/>
        <v>1.42666666666667</v>
      </c>
      <c r="I6" s="16">
        <f t="shared" si="2"/>
        <v>0.371989378476608</v>
      </c>
      <c r="J6" s="19"/>
      <c r="L6" s="18"/>
      <c r="M6" s="18"/>
      <c r="N6" s="18"/>
      <c r="O6" s="18"/>
      <c r="P6" s="18"/>
    </row>
    <row r="7" s="14" customFormat="1" spans="1:15">
      <c r="A7" s="14" t="s">
        <v>8</v>
      </c>
      <c r="B7" t="s">
        <v>6</v>
      </c>
      <c r="C7" s="14">
        <v>18.21</v>
      </c>
      <c r="D7" s="17">
        <f>AVERAGE(C5:C7)</f>
        <v>18.1233333333333</v>
      </c>
      <c r="E7" s="14">
        <v>16.62</v>
      </c>
      <c r="F7" s="17">
        <f t="shared" si="0"/>
        <v>-1.50333333333333</v>
      </c>
      <c r="G7" s="17">
        <f t="shared" si="3"/>
        <v>-2.9</v>
      </c>
      <c r="H7" s="17">
        <f t="shared" si="1"/>
        <v>1.39666666666667</v>
      </c>
      <c r="I7" s="16">
        <f t="shared" si="2"/>
        <v>0.379805666058899</v>
      </c>
      <c r="J7" s="19"/>
      <c r="L7" s="18"/>
      <c r="M7" s="18"/>
      <c r="N7" s="18"/>
      <c r="O7" s="18"/>
    </row>
  </sheetData>
  <mergeCells count="1">
    <mergeCell ref="J2:J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F8" sqref="F8"/>
    </sheetView>
  </sheetViews>
  <sheetFormatPr defaultColWidth="9" defaultRowHeight="14.25" outlineLevelCol="5"/>
  <sheetData>
    <row r="1" s="14" customFormat="1" spans="1:6">
      <c r="A1" s="14" t="s">
        <v>9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</row>
    <row r="2" s="14" customFormat="1" spans="1:6">
      <c r="A2" s="14" t="s">
        <v>15</v>
      </c>
      <c r="B2" s="14" t="s">
        <v>16</v>
      </c>
      <c r="C2" s="14">
        <v>15.31</v>
      </c>
      <c r="D2" s="14">
        <v>87.5</v>
      </c>
      <c r="E2" s="14" t="s">
        <v>7</v>
      </c>
      <c r="F2" s="14" t="s">
        <v>5</v>
      </c>
    </row>
    <row r="3" s="14" customFormat="1" spans="1:6">
      <c r="A3" s="14" t="s">
        <v>17</v>
      </c>
      <c r="B3" s="14" t="s">
        <v>16</v>
      </c>
      <c r="C3" s="14">
        <v>15.27</v>
      </c>
      <c r="D3" s="14">
        <v>88</v>
      </c>
      <c r="E3" s="14" t="s">
        <v>7</v>
      </c>
      <c r="F3" s="14" t="s">
        <v>5</v>
      </c>
    </row>
    <row r="4" s="14" customFormat="1" spans="1:6">
      <c r="A4" s="14" t="s">
        <v>18</v>
      </c>
      <c r="B4" s="14" t="s">
        <v>16</v>
      </c>
      <c r="C4" s="14">
        <v>15.28</v>
      </c>
      <c r="D4" s="14">
        <v>87.5</v>
      </c>
      <c r="E4" s="14" t="s">
        <v>7</v>
      </c>
      <c r="F4" s="14" t="s">
        <v>5</v>
      </c>
    </row>
    <row r="5" s="14" customFormat="1" spans="1:6">
      <c r="A5" s="14" t="s">
        <v>19</v>
      </c>
      <c r="B5" s="14" t="s">
        <v>16</v>
      </c>
      <c r="C5" s="14">
        <v>16.83</v>
      </c>
      <c r="D5" s="14">
        <v>88</v>
      </c>
      <c r="E5" s="14" t="s">
        <v>7</v>
      </c>
      <c r="F5" s="14" t="s">
        <v>8</v>
      </c>
    </row>
    <row r="6" s="14" customFormat="1" spans="1:6">
      <c r="A6" s="14" t="s">
        <v>20</v>
      </c>
      <c r="B6" s="14" t="s">
        <v>16</v>
      </c>
      <c r="C6" s="14">
        <v>16.65</v>
      </c>
      <c r="D6" s="14">
        <v>87.5</v>
      </c>
      <c r="E6" s="14" t="s">
        <v>7</v>
      </c>
      <c r="F6" s="14" t="s">
        <v>8</v>
      </c>
    </row>
    <row r="7" s="14" customFormat="1" spans="1:6">
      <c r="A7" s="14" t="s">
        <v>21</v>
      </c>
      <c r="B7" s="14" t="s">
        <v>16</v>
      </c>
      <c r="C7" s="14">
        <v>16.62</v>
      </c>
      <c r="D7" s="14">
        <v>87.5</v>
      </c>
      <c r="E7" s="14" t="s">
        <v>7</v>
      </c>
      <c r="F7" s="14" t="s">
        <v>8</v>
      </c>
    </row>
    <row r="8" s="14" customFormat="1" spans="1:6">
      <c r="A8" s="14" t="s">
        <v>22</v>
      </c>
      <c r="B8" s="14" t="s">
        <v>16</v>
      </c>
      <c r="C8" s="14">
        <v>18.15</v>
      </c>
      <c r="D8" s="14">
        <v>86</v>
      </c>
      <c r="E8" s="14" t="s">
        <v>6</v>
      </c>
      <c r="F8" s="14" t="s">
        <v>5</v>
      </c>
    </row>
    <row r="9" s="14" customFormat="1" spans="1:6">
      <c r="A9" s="14" t="s">
        <v>23</v>
      </c>
      <c r="B9" s="14" t="s">
        <v>16</v>
      </c>
      <c r="C9" s="14">
        <v>18.1</v>
      </c>
      <c r="D9" s="14">
        <v>86</v>
      </c>
      <c r="E9" s="14" t="s">
        <v>6</v>
      </c>
      <c r="F9" s="14" t="s">
        <v>5</v>
      </c>
    </row>
    <row r="10" s="14" customFormat="1" spans="1:6">
      <c r="A10" s="14" t="s">
        <v>24</v>
      </c>
      <c r="B10" s="14" t="s">
        <v>16</v>
      </c>
      <c r="C10" s="14">
        <v>18.31</v>
      </c>
      <c r="D10" s="14">
        <v>86</v>
      </c>
      <c r="E10" s="14" t="s">
        <v>6</v>
      </c>
      <c r="F10" s="14" t="s">
        <v>5</v>
      </c>
    </row>
    <row r="11" s="14" customFormat="1" spans="1:6">
      <c r="A11" s="14" t="s">
        <v>25</v>
      </c>
      <c r="B11" s="14" t="s">
        <v>16</v>
      </c>
      <c r="C11" s="14">
        <v>18.09</v>
      </c>
      <c r="D11" s="14">
        <v>85.5</v>
      </c>
      <c r="E11" s="14" t="s">
        <v>6</v>
      </c>
      <c r="F11" s="14" t="s">
        <v>8</v>
      </c>
    </row>
    <row r="12" s="14" customFormat="1" spans="1:6">
      <c r="A12" s="14" t="s">
        <v>26</v>
      </c>
      <c r="B12" s="14" t="s">
        <v>16</v>
      </c>
      <c r="C12" s="14">
        <v>18.07</v>
      </c>
      <c r="D12" s="14">
        <v>85.5</v>
      </c>
      <c r="E12" s="14" t="s">
        <v>6</v>
      </c>
      <c r="F12" s="14" t="s">
        <v>8</v>
      </c>
    </row>
    <row r="13" s="14" customFormat="1" spans="1:6">
      <c r="A13" s="14" t="s">
        <v>27</v>
      </c>
      <c r="B13" s="14" t="s">
        <v>16</v>
      </c>
      <c r="C13" s="14">
        <v>18.21</v>
      </c>
      <c r="D13" s="14">
        <v>85.5</v>
      </c>
      <c r="E13" s="14" t="s">
        <v>6</v>
      </c>
      <c r="F13" s="14" t="s">
        <v>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selection activeCell="A8" sqref="A8"/>
    </sheetView>
  </sheetViews>
  <sheetFormatPr defaultColWidth="9" defaultRowHeight="14.25"/>
  <cols>
    <col min="1" max="1" width="11.75" customWidth="1"/>
    <col min="9" max="9" width="12.875" style="16" customWidth="1"/>
  </cols>
  <sheetData>
    <row r="1" s="14" customFormat="1" spans="1:16">
      <c r="A1"/>
      <c r="B1"/>
      <c r="C1" s="17" t="s">
        <v>1</v>
      </c>
      <c r="D1" s="17" t="s">
        <v>2</v>
      </c>
      <c r="E1" s="14" t="s">
        <v>3</v>
      </c>
      <c r="F1"/>
      <c r="G1"/>
      <c r="H1"/>
      <c r="I1" s="16" t="s">
        <v>4</v>
      </c>
      <c r="L1" s="18"/>
      <c r="M1" s="18"/>
      <c r="N1" s="18"/>
      <c r="O1" s="18"/>
      <c r="P1" s="18"/>
    </row>
    <row r="2" s="14" customFormat="1" spans="1:16">
      <c r="A2" s="14" t="s">
        <v>8</v>
      </c>
      <c r="B2" t="s">
        <v>6</v>
      </c>
      <c r="C2" s="14">
        <v>17</v>
      </c>
      <c r="D2" s="17">
        <f>AVERAGE(C2:C4)</f>
        <v>16.86</v>
      </c>
      <c r="E2" s="14">
        <v>16.37</v>
      </c>
      <c r="F2" s="17">
        <f>E2-D2</f>
        <v>-0.490000000000002</v>
      </c>
      <c r="G2" s="17">
        <f>AVERAGE(F2:F4)</f>
        <v>-0.443333333333336</v>
      </c>
      <c r="H2" s="17">
        <f>F2-G2</f>
        <v>-0.0466666666666657</v>
      </c>
      <c r="I2" s="16">
        <f>POWER(2,-H2)</f>
        <v>1.03287571514939</v>
      </c>
      <c r="J2" s="19" t="s">
        <v>7</v>
      </c>
      <c r="N2" s="18"/>
      <c r="O2" s="18"/>
      <c r="P2" s="18"/>
    </row>
    <row r="3" s="14" customFormat="1" spans="1:16">
      <c r="A3" s="14" t="s">
        <v>8</v>
      </c>
      <c r="B3" t="s">
        <v>6</v>
      </c>
      <c r="C3" s="14">
        <v>16.98</v>
      </c>
      <c r="D3" s="17">
        <f>AVERAGE(C2:C4)</f>
        <v>16.86</v>
      </c>
      <c r="E3" s="14">
        <v>16.47</v>
      </c>
      <c r="F3" s="17">
        <f t="shared" ref="F3:F8" si="0">E3-D3</f>
        <v>-0.390000000000004</v>
      </c>
      <c r="G3" s="17">
        <f>G2</f>
        <v>-0.443333333333336</v>
      </c>
      <c r="H3" s="17">
        <f t="shared" ref="H3:H8" si="1">F3-G3</f>
        <v>0.0533333333333322</v>
      </c>
      <c r="I3" s="16">
        <f t="shared" ref="I3:I8" si="2">POWER(2,-H3)</f>
        <v>0.963707118391553</v>
      </c>
      <c r="J3" s="19"/>
      <c r="N3" s="18"/>
      <c r="O3" s="18"/>
      <c r="P3" s="18"/>
    </row>
    <row r="4" s="14" customFormat="1" spans="1:16">
      <c r="A4" s="14" t="s">
        <v>8</v>
      </c>
      <c r="B4" t="s">
        <v>6</v>
      </c>
      <c r="C4" s="14">
        <v>16.6</v>
      </c>
      <c r="D4" s="17">
        <f>AVERAGE(C2:C4)</f>
        <v>16.86</v>
      </c>
      <c r="E4" s="14">
        <v>16.41</v>
      </c>
      <c r="F4" s="17">
        <f t="shared" si="0"/>
        <v>-0.450000000000003</v>
      </c>
      <c r="G4" s="17">
        <f t="shared" ref="G4:G10" si="3">G3</f>
        <v>-0.443333333333336</v>
      </c>
      <c r="H4" s="17">
        <f t="shared" si="1"/>
        <v>-0.00666666666666654</v>
      </c>
      <c r="I4" s="16">
        <f t="shared" si="2"/>
        <v>1.00463167440205</v>
      </c>
      <c r="J4" s="19"/>
      <c r="N4" s="18"/>
      <c r="O4" s="18"/>
      <c r="P4" s="18"/>
    </row>
    <row r="5" s="14" customFormat="1" spans="1:16">
      <c r="A5" s="14" t="s">
        <v>28</v>
      </c>
      <c r="B5" t="s">
        <v>6</v>
      </c>
      <c r="C5" s="14">
        <v>16.75</v>
      </c>
      <c r="D5" s="17">
        <f>AVERAGE(C5:C7)</f>
        <v>16.8966666666667</v>
      </c>
      <c r="E5" s="14">
        <v>16.45</v>
      </c>
      <c r="F5" s="17">
        <f t="shared" si="0"/>
        <v>-0.446666666666669</v>
      </c>
      <c r="G5" s="17">
        <f t="shared" si="3"/>
        <v>-0.443333333333336</v>
      </c>
      <c r="H5" s="17">
        <f t="shared" si="1"/>
        <v>-0.00333333333333269</v>
      </c>
      <c r="I5" s="16">
        <f t="shared" si="2"/>
        <v>1.00231316184217</v>
      </c>
      <c r="J5" s="19"/>
      <c r="L5" s="18"/>
      <c r="M5" s="18"/>
      <c r="N5" s="18"/>
      <c r="O5" s="18"/>
      <c r="P5" s="18"/>
    </row>
    <row r="6" s="14" customFormat="1" spans="1:16">
      <c r="A6" s="14" t="s">
        <v>28</v>
      </c>
      <c r="B6" t="s">
        <v>6</v>
      </c>
      <c r="C6" s="14">
        <v>16.98</v>
      </c>
      <c r="D6" s="17">
        <f>AVERAGE(C5:C7)</f>
        <v>16.8966666666667</v>
      </c>
      <c r="E6" s="14">
        <v>16.51</v>
      </c>
      <c r="F6" s="17">
        <f t="shared" si="0"/>
        <v>-0.386666666666667</v>
      </c>
      <c r="G6" s="17">
        <f t="shared" si="3"/>
        <v>-0.443333333333336</v>
      </c>
      <c r="H6" s="17">
        <f t="shared" si="1"/>
        <v>0.0566666666666696</v>
      </c>
      <c r="I6" s="16">
        <f t="shared" si="2"/>
        <v>0.961483052482651</v>
      </c>
      <c r="J6" s="19"/>
      <c r="L6" s="18"/>
      <c r="M6" s="18"/>
      <c r="N6" s="18"/>
      <c r="O6" s="18"/>
      <c r="P6" s="18"/>
    </row>
    <row r="7" s="14" customFormat="1" spans="1:15">
      <c r="A7" s="14" t="s">
        <v>28</v>
      </c>
      <c r="B7" t="s">
        <v>6</v>
      </c>
      <c r="C7" s="14">
        <v>16.96</v>
      </c>
      <c r="D7" s="17">
        <f>AVERAGE(C5:C7)</f>
        <v>16.8966666666667</v>
      </c>
      <c r="E7" s="14">
        <v>16.59</v>
      </c>
      <c r="F7" s="17">
        <f t="shared" si="0"/>
        <v>-0.306666666666668</v>
      </c>
      <c r="G7" s="17">
        <f t="shared" si="3"/>
        <v>-0.443333333333336</v>
      </c>
      <c r="H7" s="17">
        <f t="shared" si="1"/>
        <v>0.136666666666668</v>
      </c>
      <c r="I7" s="16">
        <f t="shared" si="2"/>
        <v>0.909618393998281</v>
      </c>
      <c r="J7" s="19"/>
      <c r="L7" s="18"/>
      <c r="M7" s="18"/>
      <c r="N7" s="18"/>
      <c r="O7" s="18"/>
    </row>
    <row r="8" s="14" customFormat="1" spans="1:15">
      <c r="A8" s="14" t="s">
        <v>29</v>
      </c>
      <c r="B8" t="s">
        <v>6</v>
      </c>
      <c r="C8" s="14">
        <v>18.26</v>
      </c>
      <c r="D8" s="17">
        <f>AVERAGE(C8:C10)</f>
        <v>18.2033333333333</v>
      </c>
      <c r="E8" s="14">
        <v>15.94</v>
      </c>
      <c r="F8" s="17">
        <f t="shared" si="0"/>
        <v>-2.26333333333333</v>
      </c>
      <c r="G8" s="17">
        <f t="shared" si="3"/>
        <v>-0.443333333333336</v>
      </c>
      <c r="H8" s="17">
        <f t="shared" si="1"/>
        <v>-1.82</v>
      </c>
      <c r="I8" s="16">
        <f t="shared" si="2"/>
        <v>3.53081198516261</v>
      </c>
      <c r="J8" s="19"/>
      <c r="M8" s="18"/>
      <c r="N8" s="18"/>
      <c r="O8" s="18"/>
    </row>
    <row r="9" s="14" customFormat="1" spans="1:15">
      <c r="A9" s="14" t="s">
        <v>29</v>
      </c>
      <c r="B9" t="s">
        <v>6</v>
      </c>
      <c r="C9" s="14">
        <v>18.22</v>
      </c>
      <c r="D9" s="17">
        <f>AVERAGE(C8:C10)</f>
        <v>18.2033333333333</v>
      </c>
      <c r="E9" s="14">
        <v>15.98</v>
      </c>
      <c r="F9" s="17">
        <f t="shared" ref="F9:F10" si="4">E9-D9</f>
        <v>-2.22333333333333</v>
      </c>
      <c r="G9" s="17">
        <f t="shared" si="3"/>
        <v>-0.443333333333336</v>
      </c>
      <c r="H9" s="17">
        <f t="shared" ref="H9:H10" si="5">F9-G9</f>
        <v>-1.78</v>
      </c>
      <c r="I9" s="16">
        <f t="shared" ref="I9:I10" si="6">POWER(2,-H9)</f>
        <v>3.43426174575101</v>
      </c>
      <c r="J9" s="19"/>
      <c r="M9" s="18"/>
      <c r="N9" s="18"/>
      <c r="O9" s="18"/>
    </row>
    <row r="10" s="14" customFormat="1" spans="1:15">
      <c r="A10" s="14" t="s">
        <v>29</v>
      </c>
      <c r="B10" t="s">
        <v>6</v>
      </c>
      <c r="C10" s="14">
        <v>18.13</v>
      </c>
      <c r="D10" s="17">
        <f>AVERAGE(C8:C10)</f>
        <v>18.2033333333333</v>
      </c>
      <c r="E10" s="14">
        <v>15.95</v>
      </c>
      <c r="F10" s="17">
        <f t="shared" si="4"/>
        <v>-2.25333333333333</v>
      </c>
      <c r="G10" s="17">
        <f t="shared" si="3"/>
        <v>-0.443333333333336</v>
      </c>
      <c r="H10" s="17">
        <f t="shared" si="5"/>
        <v>-1.81</v>
      </c>
      <c r="I10" s="16">
        <f t="shared" si="6"/>
        <v>3.50642288526413</v>
      </c>
      <c r="J10" s="19"/>
      <c r="M10" s="18"/>
      <c r="N10" s="18"/>
      <c r="O10" s="18"/>
    </row>
  </sheetData>
  <mergeCells count="1">
    <mergeCell ref="J2:J10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F19" sqref="F19"/>
    </sheetView>
  </sheetViews>
  <sheetFormatPr defaultColWidth="9" defaultRowHeight="14.25" outlineLevelCol="5"/>
  <sheetData>
    <row r="1" s="14" customFormat="1" spans="1:6">
      <c r="A1" s="14" t="s">
        <v>9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</row>
    <row r="2" s="14" customFormat="1" spans="1:6">
      <c r="A2" s="14" t="s">
        <v>15</v>
      </c>
      <c r="B2" s="14" t="s">
        <v>16</v>
      </c>
      <c r="C2" s="14">
        <v>16.37</v>
      </c>
      <c r="D2" s="14">
        <v>88</v>
      </c>
      <c r="E2" s="14" t="s">
        <v>7</v>
      </c>
      <c r="F2" s="14" t="s">
        <v>8</v>
      </c>
    </row>
    <row r="3" s="14" customFormat="1" spans="1:6">
      <c r="A3" s="14" t="s">
        <v>17</v>
      </c>
      <c r="B3" s="14" t="s">
        <v>16</v>
      </c>
      <c r="C3" s="14">
        <v>16.47</v>
      </c>
      <c r="D3" s="14">
        <v>88</v>
      </c>
      <c r="E3" s="14" t="s">
        <v>7</v>
      </c>
      <c r="F3" s="14" t="s">
        <v>8</v>
      </c>
    </row>
    <row r="4" s="14" customFormat="1" spans="1:6">
      <c r="A4" s="14" t="s">
        <v>18</v>
      </c>
      <c r="B4" s="14" t="s">
        <v>16</v>
      </c>
      <c r="C4" s="14">
        <v>16.41</v>
      </c>
      <c r="D4" s="14">
        <v>88</v>
      </c>
      <c r="E4" s="14" t="s">
        <v>7</v>
      </c>
      <c r="F4" s="14" t="s">
        <v>8</v>
      </c>
    </row>
    <row r="5" s="14" customFormat="1" spans="1:6">
      <c r="A5" s="14" t="s">
        <v>19</v>
      </c>
      <c r="B5" s="14" t="s">
        <v>16</v>
      </c>
      <c r="C5" s="14">
        <v>16.45</v>
      </c>
      <c r="D5" s="14">
        <v>87.5</v>
      </c>
      <c r="E5" s="14" t="s">
        <v>7</v>
      </c>
      <c r="F5" s="14" t="s">
        <v>28</v>
      </c>
    </row>
    <row r="6" s="14" customFormat="1" ht="15.75" spans="1:6">
      <c r="A6" s="14" t="s">
        <v>20</v>
      </c>
      <c r="B6" s="14" t="s">
        <v>16</v>
      </c>
      <c r="C6" s="14">
        <v>16.51</v>
      </c>
      <c r="D6" s="14">
        <v>87.5</v>
      </c>
      <c r="E6" s="14" t="s">
        <v>7</v>
      </c>
      <c r="F6" s="15" t="s">
        <v>28</v>
      </c>
    </row>
    <row r="7" s="14" customFormat="1" spans="1:6">
      <c r="A7" s="14" t="s">
        <v>21</v>
      </c>
      <c r="B7" s="14" t="s">
        <v>16</v>
      </c>
      <c r="C7" s="14">
        <v>16.59</v>
      </c>
      <c r="D7" s="14">
        <v>88</v>
      </c>
      <c r="E7" s="14" t="s">
        <v>7</v>
      </c>
      <c r="F7" s="14" t="s">
        <v>28</v>
      </c>
    </row>
    <row r="8" s="14" customFormat="1" spans="1:6">
      <c r="A8" s="14" t="s">
        <v>22</v>
      </c>
      <c r="B8" s="14" t="s">
        <v>16</v>
      </c>
      <c r="C8" s="14">
        <v>15.94</v>
      </c>
      <c r="D8" s="14">
        <v>87.5</v>
      </c>
      <c r="E8" s="14" t="s">
        <v>7</v>
      </c>
      <c r="F8" s="14" t="s">
        <v>29</v>
      </c>
    </row>
    <row r="9" s="14" customFormat="1" spans="1:6">
      <c r="A9" s="14" t="s">
        <v>23</v>
      </c>
      <c r="B9" s="14" t="s">
        <v>16</v>
      </c>
      <c r="C9" s="14">
        <v>15.98</v>
      </c>
      <c r="D9" s="14">
        <v>87.5</v>
      </c>
      <c r="E9" s="14" t="s">
        <v>7</v>
      </c>
      <c r="F9" s="14" t="s">
        <v>29</v>
      </c>
    </row>
    <row r="10" s="14" customFormat="1" spans="1:6">
      <c r="A10" s="14" t="s">
        <v>24</v>
      </c>
      <c r="B10" s="14" t="s">
        <v>16</v>
      </c>
      <c r="C10" s="14">
        <v>15.95</v>
      </c>
      <c r="D10" s="14">
        <v>87.5</v>
      </c>
      <c r="E10" s="14" t="s">
        <v>7</v>
      </c>
      <c r="F10" s="14" t="s">
        <v>29</v>
      </c>
    </row>
    <row r="11" s="14" customFormat="1" spans="1:6">
      <c r="A11" s="14" t="s">
        <v>25</v>
      </c>
      <c r="B11" s="14" t="s">
        <v>16</v>
      </c>
      <c r="C11" s="14">
        <v>17</v>
      </c>
      <c r="D11" s="14">
        <v>85.5</v>
      </c>
      <c r="E11" s="14" t="s">
        <v>6</v>
      </c>
      <c r="F11" s="14" t="s">
        <v>8</v>
      </c>
    </row>
    <row r="12" s="14" customFormat="1" spans="1:6">
      <c r="A12" s="14" t="s">
        <v>26</v>
      </c>
      <c r="B12" s="14" t="s">
        <v>16</v>
      </c>
      <c r="C12" s="14">
        <v>16.98</v>
      </c>
      <c r="D12" s="14">
        <v>85.5</v>
      </c>
      <c r="E12" s="14" t="s">
        <v>6</v>
      </c>
      <c r="F12" s="14" t="s">
        <v>8</v>
      </c>
    </row>
    <row r="13" s="14" customFormat="1" spans="1:6">
      <c r="A13" s="14" t="s">
        <v>27</v>
      </c>
      <c r="B13" s="14" t="s">
        <v>16</v>
      </c>
      <c r="C13" s="14">
        <v>16.6</v>
      </c>
      <c r="D13" s="14">
        <v>85.5</v>
      </c>
      <c r="E13" s="14" t="s">
        <v>6</v>
      </c>
      <c r="F13" s="14" t="s">
        <v>8</v>
      </c>
    </row>
    <row r="14" s="14" customFormat="1" spans="1:6">
      <c r="A14" s="14" t="s">
        <v>30</v>
      </c>
      <c r="B14" s="14" t="s">
        <v>16</v>
      </c>
      <c r="C14" s="14">
        <v>16.75</v>
      </c>
      <c r="D14" s="14">
        <v>85.5</v>
      </c>
      <c r="E14" s="14" t="s">
        <v>6</v>
      </c>
      <c r="F14" s="14" t="s">
        <v>28</v>
      </c>
    </row>
    <row r="15" s="14" customFormat="1" ht="15.75" spans="1:6">
      <c r="A15" s="14" t="s">
        <v>31</v>
      </c>
      <c r="B15" s="14" t="s">
        <v>16</v>
      </c>
      <c r="C15" s="14">
        <v>16.98</v>
      </c>
      <c r="D15" s="14">
        <v>85.5</v>
      </c>
      <c r="E15" s="14" t="s">
        <v>6</v>
      </c>
      <c r="F15" s="15" t="s">
        <v>28</v>
      </c>
    </row>
    <row r="16" s="14" customFormat="1" spans="1:6">
      <c r="A16" s="14" t="s">
        <v>32</v>
      </c>
      <c r="B16" s="14" t="s">
        <v>16</v>
      </c>
      <c r="C16" s="14">
        <v>16.96</v>
      </c>
      <c r="D16" s="14">
        <v>85.5</v>
      </c>
      <c r="E16" s="14" t="s">
        <v>6</v>
      </c>
      <c r="F16" s="14" t="s">
        <v>28</v>
      </c>
    </row>
    <row r="17" s="14" customFormat="1" spans="1:6">
      <c r="A17" s="14" t="s">
        <v>33</v>
      </c>
      <c r="B17" s="14" t="s">
        <v>16</v>
      </c>
      <c r="C17" s="14">
        <v>18.26</v>
      </c>
      <c r="D17" s="14">
        <v>86</v>
      </c>
      <c r="E17" s="14" t="s">
        <v>6</v>
      </c>
      <c r="F17" s="14" t="s">
        <v>29</v>
      </c>
    </row>
    <row r="18" s="14" customFormat="1" spans="1:6">
      <c r="A18" s="14" t="s">
        <v>34</v>
      </c>
      <c r="B18" s="14" t="s">
        <v>16</v>
      </c>
      <c r="C18" s="14">
        <v>18.22</v>
      </c>
      <c r="D18" s="14">
        <v>86</v>
      </c>
      <c r="E18" s="14" t="s">
        <v>6</v>
      </c>
      <c r="F18" s="14" t="s">
        <v>29</v>
      </c>
    </row>
    <row r="19" s="14" customFormat="1" spans="1:6">
      <c r="A19" s="14" t="s">
        <v>35</v>
      </c>
      <c r="B19" s="14" t="s">
        <v>16</v>
      </c>
      <c r="C19" s="14">
        <v>18.13</v>
      </c>
      <c r="D19" s="14">
        <v>86</v>
      </c>
      <c r="E19" s="14" t="s">
        <v>6</v>
      </c>
      <c r="F19" s="14" t="s">
        <v>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5"/>
  <sheetViews>
    <sheetView topLeftCell="A19" workbookViewId="0">
      <selection activeCell="G30" sqref="G30"/>
    </sheetView>
  </sheetViews>
  <sheetFormatPr defaultColWidth="9" defaultRowHeight="14.25"/>
  <cols>
    <col min="1" max="1" width="9.625" style="8" customWidth="1"/>
    <col min="2" max="3" width="9" style="8"/>
    <col min="4" max="4" width="12.75" style="8" customWidth="1"/>
    <col min="5" max="5" width="12.125" style="8" customWidth="1"/>
    <col min="6" max="6" width="11.5" style="8" customWidth="1"/>
    <col min="7" max="9" width="9" style="8"/>
    <col min="10" max="10" width="11.5" style="8" customWidth="1"/>
    <col min="11" max="14" width="9" style="8"/>
    <col min="15" max="15" width="13" style="8" customWidth="1"/>
    <col min="16" max="18" width="9" style="8"/>
    <col min="19" max="19" width="13" style="8" customWidth="1"/>
    <col min="20" max="16384" width="9" style="8"/>
  </cols>
  <sheetData>
    <row r="1" spans="1:13">
      <c r="A1" s="8" t="s">
        <v>36</v>
      </c>
      <c r="B1" s="1" t="s">
        <v>37</v>
      </c>
      <c r="C1" s="6" t="s">
        <v>28</v>
      </c>
      <c r="D1" s="6" t="s">
        <v>29</v>
      </c>
      <c r="M1" s="10"/>
    </row>
    <row r="2" spans="1:4">
      <c r="A2" s="8" t="s">
        <v>38</v>
      </c>
      <c r="B2" s="8">
        <v>0.1416</v>
      </c>
      <c r="C2" s="8">
        <v>0.4522</v>
      </c>
      <c r="D2" s="8">
        <v>0.4644</v>
      </c>
    </row>
    <row r="3" spans="2:4">
      <c r="B3" s="8">
        <v>0.1423</v>
      </c>
      <c r="C3" s="8">
        <v>0.4662</v>
      </c>
      <c r="D3" s="8">
        <v>0.4501</v>
      </c>
    </row>
    <row r="4" spans="2:4">
      <c r="B4" s="8">
        <v>0.1408</v>
      </c>
      <c r="C4" s="8">
        <v>0.471</v>
      </c>
      <c r="D4" s="8">
        <v>0.4626</v>
      </c>
    </row>
    <row r="5" spans="2:2">
      <c r="B5" s="8">
        <f>AVERAGE(B2:B4)</f>
        <v>0.141566666666667</v>
      </c>
    </row>
    <row r="6" spans="1:4">
      <c r="A6" s="8" t="s">
        <v>39</v>
      </c>
      <c r="C6" s="9">
        <f t="shared" ref="C6:D8" si="0">C2-$B$5</f>
        <v>0.310633333333333</v>
      </c>
      <c r="D6" s="9">
        <f t="shared" si="0"/>
        <v>0.322833333333333</v>
      </c>
    </row>
    <row r="7" spans="3:4">
      <c r="C7" s="9">
        <f t="shared" si="0"/>
        <v>0.324633333333333</v>
      </c>
      <c r="D7" s="9">
        <f t="shared" si="0"/>
        <v>0.308533333333333</v>
      </c>
    </row>
    <row r="8" spans="3:4">
      <c r="C8" s="9">
        <f t="shared" si="0"/>
        <v>0.329433333333333</v>
      </c>
      <c r="D8" s="9">
        <f t="shared" si="0"/>
        <v>0.321033333333333</v>
      </c>
    </row>
    <row r="10" spans="1:13">
      <c r="A10" s="8" t="s">
        <v>40</v>
      </c>
      <c r="B10" s="1" t="s">
        <v>37</v>
      </c>
      <c r="C10" s="6" t="s">
        <v>28</v>
      </c>
      <c r="D10" s="6" t="s">
        <v>29</v>
      </c>
      <c r="M10" s="10"/>
    </row>
    <row r="11" spans="1:4">
      <c r="A11" s="8" t="s">
        <v>38</v>
      </c>
      <c r="B11" s="8">
        <v>0.142</v>
      </c>
      <c r="C11" s="8">
        <v>0.6406</v>
      </c>
      <c r="D11" s="8">
        <v>0.8398</v>
      </c>
    </row>
    <row r="12" spans="2:4">
      <c r="B12" s="8">
        <v>0.1436</v>
      </c>
      <c r="C12" s="8">
        <v>0.6013</v>
      </c>
      <c r="D12" s="8">
        <v>0.7916</v>
      </c>
    </row>
    <row r="13" spans="2:4">
      <c r="B13" s="8">
        <v>0.1464</v>
      </c>
      <c r="C13" s="8">
        <v>0.6206</v>
      </c>
      <c r="D13" s="8">
        <v>0.8105</v>
      </c>
    </row>
    <row r="14" spans="2:2">
      <c r="B14" s="8">
        <f>AVERAGE(B11:B13)</f>
        <v>0.144</v>
      </c>
    </row>
    <row r="15" spans="1:4">
      <c r="A15" s="8" t="s">
        <v>39</v>
      </c>
      <c r="C15" s="9">
        <f>C11-$B$14</f>
        <v>0.4966</v>
      </c>
      <c r="D15" s="9">
        <f>D11-$B$14</f>
        <v>0.6958</v>
      </c>
    </row>
    <row r="16" spans="3:4">
      <c r="C16" s="9">
        <f t="shared" ref="C16:D17" si="1">C12-$B$14</f>
        <v>0.4573</v>
      </c>
      <c r="D16" s="9">
        <f t="shared" si="1"/>
        <v>0.6476</v>
      </c>
    </row>
    <row r="17" spans="3:4">
      <c r="C17" s="9">
        <f t="shared" si="1"/>
        <v>0.4766</v>
      </c>
      <c r="D17" s="9">
        <f>D13-$B$14</f>
        <v>0.6665</v>
      </c>
    </row>
    <row r="19" spans="1:13">
      <c r="A19" s="8" t="s">
        <v>41</v>
      </c>
      <c r="B19" s="1" t="s">
        <v>37</v>
      </c>
      <c r="C19" s="6" t="s">
        <v>28</v>
      </c>
      <c r="D19" s="6" t="s">
        <v>29</v>
      </c>
      <c r="M19" s="10"/>
    </row>
    <row r="20" spans="1:4">
      <c r="A20" s="8" t="s">
        <v>38</v>
      </c>
      <c r="B20" s="8">
        <v>0.1466</v>
      </c>
      <c r="C20" s="8">
        <v>0.8542</v>
      </c>
      <c r="D20" s="8">
        <v>1.0675</v>
      </c>
    </row>
    <row r="21" spans="2:4">
      <c r="B21" s="8">
        <v>0.1407</v>
      </c>
      <c r="C21" s="8">
        <v>0.8832</v>
      </c>
      <c r="D21" s="8">
        <v>1.1957</v>
      </c>
    </row>
    <row r="22" spans="2:4">
      <c r="B22" s="8">
        <v>0.1462</v>
      </c>
      <c r="C22" s="8">
        <v>0.8747</v>
      </c>
      <c r="D22" s="8">
        <v>1.1455</v>
      </c>
    </row>
    <row r="23" spans="2:2">
      <c r="B23" s="8">
        <f>AVERAGE(B20:B22)</f>
        <v>0.1445</v>
      </c>
    </row>
    <row r="24" spans="1:4">
      <c r="A24" s="8" t="s">
        <v>39</v>
      </c>
      <c r="C24" s="8">
        <f>C20-$B$23</f>
        <v>0.7097</v>
      </c>
      <c r="D24" s="8">
        <f>D20-$B$23</f>
        <v>0.923</v>
      </c>
    </row>
    <row r="25" spans="3:4">
      <c r="C25" s="8">
        <f t="shared" ref="C25:D26" si="2">C21-$B$23</f>
        <v>0.7387</v>
      </c>
      <c r="D25" s="8">
        <f t="shared" si="2"/>
        <v>1.0512</v>
      </c>
    </row>
    <row r="26" spans="3:4">
      <c r="C26" s="8">
        <f t="shared" si="2"/>
        <v>0.7302</v>
      </c>
      <c r="D26" s="8">
        <f t="shared" si="2"/>
        <v>1.001</v>
      </c>
    </row>
    <row r="29" spans="1:13">
      <c r="A29" s="8" t="s">
        <v>42</v>
      </c>
      <c r="B29" s="1" t="s">
        <v>37</v>
      </c>
      <c r="C29" s="6" t="s">
        <v>28</v>
      </c>
      <c r="D29" s="6" t="s">
        <v>29</v>
      </c>
      <c r="M29" s="10"/>
    </row>
    <row r="30" spans="1:4">
      <c r="A30" s="8" t="s">
        <v>38</v>
      </c>
      <c r="B30" s="8">
        <v>0.1452</v>
      </c>
      <c r="C30" s="8">
        <v>0.9391</v>
      </c>
      <c r="D30" s="8">
        <v>1.3935</v>
      </c>
    </row>
    <row r="31" spans="2:4">
      <c r="B31" s="8">
        <v>0.1471</v>
      </c>
      <c r="C31" s="8">
        <v>1.0466</v>
      </c>
      <c r="D31" s="8">
        <v>1.3839</v>
      </c>
    </row>
    <row r="32" spans="2:4">
      <c r="B32" s="8">
        <v>0.1462</v>
      </c>
      <c r="C32" s="8">
        <v>1.0217</v>
      </c>
      <c r="D32" s="8">
        <v>1.3965</v>
      </c>
    </row>
    <row r="33" spans="2:2">
      <c r="B33" s="8">
        <f>AVERAGE(B30:B32)</f>
        <v>0.146166666666667</v>
      </c>
    </row>
    <row r="34" spans="1:4">
      <c r="A34" s="8" t="s">
        <v>39</v>
      </c>
      <c r="C34" s="9">
        <f>C30-$B$33</f>
        <v>0.792933333333333</v>
      </c>
      <c r="D34" s="9">
        <f>D30-$B$33</f>
        <v>1.24733333333333</v>
      </c>
    </row>
    <row r="35" spans="3:4">
      <c r="C35" s="9">
        <f t="shared" ref="C35:D36" si="3">C31-$B$33</f>
        <v>0.900433333333333</v>
      </c>
      <c r="D35" s="9">
        <f t="shared" si="3"/>
        <v>1.23773333333333</v>
      </c>
    </row>
    <row r="36" spans="3:4">
      <c r="C36" s="9">
        <f t="shared" si="3"/>
        <v>0.875533333333333</v>
      </c>
      <c r="D36" s="9">
        <f t="shared" si="3"/>
        <v>1.25033333333333</v>
      </c>
    </row>
    <row r="38" spans="2:17">
      <c r="B38" s="8" t="s">
        <v>38</v>
      </c>
      <c r="C38" s="10" t="s">
        <v>28</v>
      </c>
      <c r="D38" s="10"/>
      <c r="E38" s="10"/>
      <c r="F38" s="10" t="s">
        <v>29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 spans="2:18">
      <c r="B39" s="8" t="s">
        <v>36</v>
      </c>
      <c r="C39" s="11">
        <f>C6</f>
        <v>0.310633333333333</v>
      </c>
      <c r="D39" s="11">
        <f>C7</f>
        <v>0.324633333333333</v>
      </c>
      <c r="E39" s="11">
        <f>C8</f>
        <v>0.329433333333333</v>
      </c>
      <c r="F39" s="11">
        <f>D6</f>
        <v>0.322833333333333</v>
      </c>
      <c r="G39" s="11">
        <f>D7</f>
        <v>0.308533333333333</v>
      </c>
      <c r="H39" s="11">
        <f>D8</f>
        <v>0.321033333333333</v>
      </c>
      <c r="I39" s="12"/>
      <c r="J39" s="12"/>
      <c r="K39" s="12"/>
      <c r="L39" s="12"/>
      <c r="M39" s="12"/>
      <c r="N39" s="12"/>
      <c r="O39" s="12"/>
      <c r="P39" s="12"/>
      <c r="Q39" s="12"/>
      <c r="R39" s="13"/>
    </row>
    <row r="40" spans="2:18">
      <c r="B40" s="8" t="s">
        <v>40</v>
      </c>
      <c r="C40" s="11">
        <f>C15</f>
        <v>0.4966</v>
      </c>
      <c r="D40" s="11">
        <f>C16</f>
        <v>0.4573</v>
      </c>
      <c r="E40" s="11">
        <f>C17</f>
        <v>0.4766</v>
      </c>
      <c r="F40" s="11">
        <f>D15</f>
        <v>0.6958</v>
      </c>
      <c r="G40" s="11">
        <f>D16</f>
        <v>0.6476</v>
      </c>
      <c r="H40" s="11">
        <f>D17</f>
        <v>0.6665</v>
      </c>
      <c r="I40" s="12"/>
      <c r="J40" s="12"/>
      <c r="K40" s="12"/>
      <c r="L40" s="12"/>
      <c r="M40" s="12"/>
      <c r="N40" s="12"/>
      <c r="O40" s="12"/>
      <c r="P40" s="12"/>
      <c r="Q40" s="12"/>
      <c r="R40" s="13"/>
    </row>
    <row r="41" spans="2:18">
      <c r="B41" s="8" t="s">
        <v>41</v>
      </c>
      <c r="C41" s="11">
        <f>C24</f>
        <v>0.7097</v>
      </c>
      <c r="D41" s="11">
        <f>C25</f>
        <v>0.7387</v>
      </c>
      <c r="E41" s="11">
        <f>C26</f>
        <v>0.7302</v>
      </c>
      <c r="F41" s="11">
        <f>D24</f>
        <v>0.923</v>
      </c>
      <c r="G41" s="11">
        <f>D25</f>
        <v>1.0512</v>
      </c>
      <c r="H41" s="11">
        <f>D26</f>
        <v>1.001</v>
      </c>
      <c r="I41" s="12"/>
      <c r="J41" s="12"/>
      <c r="K41" s="12"/>
      <c r="L41" s="12"/>
      <c r="M41" s="12"/>
      <c r="N41" s="12"/>
      <c r="O41" s="12"/>
      <c r="P41" s="12"/>
      <c r="Q41" s="12"/>
      <c r="R41" s="13"/>
    </row>
    <row r="42" spans="2:18">
      <c r="B42" s="8" t="s">
        <v>42</v>
      </c>
      <c r="C42" s="11">
        <f>C34</f>
        <v>0.792933333333333</v>
      </c>
      <c r="D42" s="11">
        <f>C35</f>
        <v>0.900433333333333</v>
      </c>
      <c r="E42" s="11">
        <f>C36</f>
        <v>0.875533333333333</v>
      </c>
      <c r="F42" s="11">
        <f>D34</f>
        <v>1.24733333333333</v>
      </c>
      <c r="G42" s="11">
        <f>D35</f>
        <v>1.23773333333333</v>
      </c>
      <c r="H42" s="11">
        <f>D36</f>
        <v>1.25033333333333</v>
      </c>
      <c r="I42" s="12"/>
      <c r="J42" s="12"/>
      <c r="K42" s="12"/>
      <c r="L42" s="12"/>
      <c r="M42" s="12"/>
      <c r="N42" s="12"/>
      <c r="O42" s="12"/>
      <c r="P42" s="12"/>
      <c r="Q42" s="12"/>
      <c r="R42" s="13"/>
    </row>
    <row r="43" spans="18:18">
      <c r="R43" s="13"/>
    </row>
    <row r="44" spans="18:18">
      <c r="R44" s="13"/>
    </row>
    <row r="45" spans="3:14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</sheetData>
  <mergeCells count="9">
    <mergeCell ref="C38:E38"/>
    <mergeCell ref="F38:H38"/>
    <mergeCell ref="I38:K38"/>
    <mergeCell ref="L38:N38"/>
    <mergeCell ref="O38:Q38"/>
    <mergeCell ref="C45:E45"/>
    <mergeCell ref="F45:H45"/>
    <mergeCell ref="I45:K45"/>
    <mergeCell ref="L45:N45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I28" sqref="I28"/>
    </sheetView>
  </sheetViews>
  <sheetFormatPr defaultColWidth="9" defaultRowHeight="14.25"/>
  <cols>
    <col min="1" max="1" width="9" style="1"/>
    <col min="2" max="13" width="7.5" style="1" customWidth="1"/>
    <col min="14" max="16384" width="9" style="1"/>
  </cols>
  <sheetData>
    <row r="1" spans="2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>
      <c r="A2" s="1" t="s">
        <v>43</v>
      </c>
      <c r="B2" s="1">
        <v>0.0448</v>
      </c>
      <c r="C2" s="1">
        <v>0.0399</v>
      </c>
      <c r="D2" s="1">
        <v>0.0426</v>
      </c>
      <c r="E2" s="1">
        <v>0.0476</v>
      </c>
      <c r="F2" s="1">
        <v>0.0474</v>
      </c>
      <c r="G2" s="1">
        <v>0.0417</v>
      </c>
      <c r="H2" s="1">
        <v>0.0432</v>
      </c>
      <c r="I2" s="1">
        <v>0.0473</v>
      </c>
      <c r="J2" s="1">
        <v>0.0421</v>
      </c>
      <c r="K2" s="1">
        <v>0.0452</v>
      </c>
      <c r="L2" s="1">
        <v>0.0405</v>
      </c>
      <c r="M2" s="1">
        <v>0.0437</v>
      </c>
    </row>
    <row r="3" spans="1:13">
      <c r="A3" s="1" t="s">
        <v>44</v>
      </c>
      <c r="B3" s="1">
        <v>0.0431</v>
      </c>
      <c r="C3" s="1">
        <v>0.0392</v>
      </c>
      <c r="D3" s="1">
        <v>0.0425</v>
      </c>
      <c r="E3" s="2">
        <v>0.1416</v>
      </c>
      <c r="F3" s="2">
        <v>0.4522</v>
      </c>
      <c r="G3" s="2">
        <v>0.4644</v>
      </c>
      <c r="H3" s="3">
        <v>0.142</v>
      </c>
      <c r="I3" s="3">
        <v>0.6406</v>
      </c>
      <c r="J3" s="3">
        <v>0.8398</v>
      </c>
      <c r="K3" s="1">
        <v>0.0426</v>
      </c>
      <c r="L3" s="1">
        <v>0.04</v>
      </c>
      <c r="M3" s="1">
        <v>0.0403</v>
      </c>
    </row>
    <row r="4" spans="1:13">
      <c r="A4" s="1" t="s">
        <v>45</v>
      </c>
      <c r="B4" s="1">
        <v>0.0391</v>
      </c>
      <c r="C4" s="1">
        <v>0.0478</v>
      </c>
      <c r="D4" s="1">
        <v>0.0423</v>
      </c>
      <c r="E4" s="2">
        <v>0.1423</v>
      </c>
      <c r="F4" s="2">
        <v>0.4662</v>
      </c>
      <c r="G4" s="2">
        <v>0.4501</v>
      </c>
      <c r="H4" s="3">
        <v>0.1436</v>
      </c>
      <c r="I4" s="3">
        <v>0.6013</v>
      </c>
      <c r="J4" s="3">
        <v>0.7916</v>
      </c>
      <c r="K4" s="1">
        <v>0.0428</v>
      </c>
      <c r="L4" s="1">
        <v>0.0453</v>
      </c>
      <c r="M4" s="1">
        <v>0.0438</v>
      </c>
    </row>
    <row r="5" spans="1:13">
      <c r="A5" s="1" t="s">
        <v>46</v>
      </c>
      <c r="B5" s="1">
        <v>0.0431</v>
      </c>
      <c r="C5" s="1">
        <v>0.047</v>
      </c>
      <c r="D5" s="1">
        <v>0.0478</v>
      </c>
      <c r="E5" s="2">
        <v>0.1408</v>
      </c>
      <c r="F5" s="2">
        <v>0.471</v>
      </c>
      <c r="G5" s="2">
        <v>0.4626</v>
      </c>
      <c r="H5" s="3">
        <v>0.1464</v>
      </c>
      <c r="I5" s="3">
        <v>0.6206</v>
      </c>
      <c r="J5" s="3">
        <v>0.8105</v>
      </c>
      <c r="K5" s="1">
        <v>0.0472</v>
      </c>
      <c r="L5" s="1">
        <v>0.0466</v>
      </c>
      <c r="M5" s="1">
        <v>0.0427</v>
      </c>
    </row>
    <row r="6" spans="1:13">
      <c r="A6" s="1" t="s">
        <v>47</v>
      </c>
      <c r="B6" s="1">
        <v>0.0461</v>
      </c>
      <c r="C6" s="1">
        <v>0.0426</v>
      </c>
      <c r="D6" s="1">
        <v>0.0434</v>
      </c>
      <c r="E6" s="4">
        <v>0.1466</v>
      </c>
      <c r="F6" s="4">
        <v>0.8542</v>
      </c>
      <c r="G6" s="4">
        <v>1.0675</v>
      </c>
      <c r="H6" s="5">
        <v>0.1452</v>
      </c>
      <c r="I6" s="5">
        <v>0.9391</v>
      </c>
      <c r="J6" s="5">
        <v>1.3935</v>
      </c>
      <c r="K6" s="1">
        <v>0.0467</v>
      </c>
      <c r="L6" s="1">
        <v>0.0444</v>
      </c>
      <c r="M6" s="1">
        <v>0.0399</v>
      </c>
    </row>
    <row r="7" spans="1:13">
      <c r="A7" s="1" t="s">
        <v>48</v>
      </c>
      <c r="B7" s="1">
        <v>0.0477</v>
      </c>
      <c r="C7" s="1">
        <v>0.0444</v>
      </c>
      <c r="D7" s="1">
        <v>0.0419</v>
      </c>
      <c r="E7" s="4">
        <v>0.1407</v>
      </c>
      <c r="F7" s="4">
        <v>0.8832</v>
      </c>
      <c r="G7" s="4">
        <v>1.1957</v>
      </c>
      <c r="H7" s="5">
        <v>0.1471</v>
      </c>
      <c r="I7" s="5">
        <v>1.0466</v>
      </c>
      <c r="J7" s="5">
        <v>1.3839</v>
      </c>
      <c r="K7" s="1">
        <v>0.0392</v>
      </c>
      <c r="L7" s="1">
        <v>0.0391</v>
      </c>
      <c r="M7" s="1">
        <v>0.0399</v>
      </c>
    </row>
    <row r="8" spans="1:13">
      <c r="A8" s="1" t="s">
        <v>49</v>
      </c>
      <c r="B8" s="1">
        <v>0.0396</v>
      </c>
      <c r="C8" s="1">
        <v>0.0466</v>
      </c>
      <c r="D8" s="1">
        <v>0.0437</v>
      </c>
      <c r="E8" s="4">
        <v>0.1462</v>
      </c>
      <c r="F8" s="4">
        <v>0.8747</v>
      </c>
      <c r="G8" s="4">
        <v>1.1455</v>
      </c>
      <c r="H8" s="5">
        <v>0.1462</v>
      </c>
      <c r="I8" s="5">
        <v>1.0217</v>
      </c>
      <c r="J8" s="5">
        <v>1.3965</v>
      </c>
      <c r="K8" s="1">
        <v>0.0474</v>
      </c>
      <c r="L8" s="1">
        <v>0.0417</v>
      </c>
      <c r="M8" s="1">
        <v>0.0432</v>
      </c>
    </row>
    <row r="9" spans="1:13">
      <c r="A9" s="1" t="s">
        <v>50</v>
      </c>
      <c r="B9" s="1">
        <v>0.0435</v>
      </c>
      <c r="C9" s="1">
        <v>0.044</v>
      </c>
      <c r="D9" s="1">
        <v>0.0463</v>
      </c>
      <c r="E9" s="1">
        <v>0.0404</v>
      </c>
      <c r="F9" s="1">
        <v>0.0479</v>
      </c>
      <c r="G9" s="1">
        <v>0.043</v>
      </c>
      <c r="H9" s="1">
        <v>0.0397</v>
      </c>
      <c r="I9" s="1">
        <v>0.0408</v>
      </c>
      <c r="J9" s="1">
        <v>0.0425</v>
      </c>
      <c r="K9" s="1">
        <v>0.0431</v>
      </c>
      <c r="L9" s="1">
        <v>0.04</v>
      </c>
      <c r="M9" s="1">
        <v>0.046</v>
      </c>
    </row>
    <row r="11" spans="5:13">
      <c r="E11" s="1" t="s">
        <v>37</v>
      </c>
      <c r="F11" s="6" t="s">
        <v>28</v>
      </c>
      <c r="G11" s="6" t="s">
        <v>29</v>
      </c>
      <c r="H11" s="1" t="s">
        <v>37</v>
      </c>
      <c r="I11" s="6" t="s">
        <v>28</v>
      </c>
      <c r="J11" s="6" t="s">
        <v>29</v>
      </c>
      <c r="L11" s="6"/>
      <c r="M11" s="6"/>
    </row>
    <row r="12" spans="5:10">
      <c r="E12" s="7" t="s">
        <v>36</v>
      </c>
      <c r="F12" s="7"/>
      <c r="G12" s="7"/>
      <c r="H12" s="7" t="s">
        <v>40</v>
      </c>
      <c r="I12" s="7"/>
      <c r="J12" s="7"/>
    </row>
    <row r="13" spans="5:10">
      <c r="E13" s="7" t="s">
        <v>41</v>
      </c>
      <c r="F13" s="7"/>
      <c r="G13" s="7"/>
      <c r="H13" s="7" t="s">
        <v>42</v>
      </c>
      <c r="I13" s="7"/>
      <c r="J13" s="7"/>
    </row>
  </sheetData>
  <mergeCells count="4">
    <mergeCell ref="E12:G12"/>
    <mergeCell ref="H12:J12"/>
    <mergeCell ref="E13:G13"/>
    <mergeCell ref="H13:J1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9" sqref="D9"/>
    </sheetView>
  </sheetViews>
  <sheetFormatPr defaultColWidth="9" defaultRowHeight="14.25" outlineLevelRow="3" outlineLevelCol="1"/>
  <cols>
    <col min="1" max="1" width="11.125" customWidth="1"/>
    <col min="2" max="2" width="13" customWidth="1"/>
  </cols>
  <sheetData>
    <row r="1" spans="1:2">
      <c r="A1" t="s">
        <v>28</v>
      </c>
      <c r="B1" t="s">
        <v>29</v>
      </c>
    </row>
    <row r="2" spans="1:2">
      <c r="A2">
        <v>15.82</v>
      </c>
      <c r="B2">
        <v>5.71</v>
      </c>
    </row>
    <row r="3" spans="1:2">
      <c r="A3">
        <v>11.79</v>
      </c>
      <c r="B3">
        <v>7.69</v>
      </c>
    </row>
    <row r="4" spans="1:2">
      <c r="A4">
        <v>13.34</v>
      </c>
      <c r="B4">
        <v>3.21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E27" sqref="E27"/>
    </sheetView>
  </sheetViews>
  <sheetFormatPr defaultColWidth="9" defaultRowHeight="14.25" outlineLevelCol="4"/>
  <cols>
    <col min="1" max="1" width="12.125" customWidth="1"/>
    <col min="2" max="2" width="13.875" customWidth="1"/>
  </cols>
  <sheetData>
    <row r="1" spans="1:2">
      <c r="A1" t="s">
        <v>51</v>
      </c>
      <c r="B1" t="s">
        <v>52</v>
      </c>
    </row>
    <row r="2" spans="1:2">
      <c r="A2">
        <v>0</v>
      </c>
      <c r="B2">
        <v>0</v>
      </c>
    </row>
    <row r="3" spans="1:2">
      <c r="A3">
        <v>0.209</v>
      </c>
      <c r="B3">
        <v>15.63</v>
      </c>
    </row>
    <row r="4" spans="1:2">
      <c r="A4">
        <v>0.408</v>
      </c>
      <c r="B4">
        <v>31.25</v>
      </c>
    </row>
    <row r="5" spans="1:2">
      <c r="A5">
        <v>0.746</v>
      </c>
      <c r="B5">
        <v>62.5</v>
      </c>
    </row>
    <row r="6" spans="1:2">
      <c r="A6">
        <v>1.346</v>
      </c>
      <c r="B6">
        <v>125</v>
      </c>
    </row>
    <row r="7" spans="1:2">
      <c r="A7">
        <v>2.071</v>
      </c>
      <c r="B7">
        <v>250</v>
      </c>
    </row>
    <row r="8" spans="1:2">
      <c r="A8">
        <v>2.593</v>
      </c>
      <c r="B8">
        <v>500</v>
      </c>
    </row>
    <row r="19" spans="1:4">
      <c r="A19" t="s">
        <v>53</v>
      </c>
      <c r="D19" t="s">
        <v>52</v>
      </c>
    </row>
    <row r="20" spans="1:5">
      <c r="A20" t="s">
        <v>28</v>
      </c>
      <c r="B20" t="s">
        <v>29</v>
      </c>
      <c r="D20" t="s">
        <v>28</v>
      </c>
      <c r="E20" t="s">
        <v>29</v>
      </c>
    </row>
    <row r="21" spans="1:5">
      <c r="A21">
        <v>0.468</v>
      </c>
      <c r="B21">
        <v>0.294</v>
      </c>
      <c r="D21">
        <f>A21*173.09-41.692</f>
        <v>39.31412</v>
      </c>
      <c r="E21">
        <f t="shared" ref="E21:E23" si="0">B21*173.09-41.692</f>
        <v>9.19645999999999</v>
      </c>
    </row>
    <row r="22" spans="1:5">
      <c r="A22">
        <v>0.408</v>
      </c>
      <c r="B22">
        <v>0.305</v>
      </c>
      <c r="D22">
        <f t="shared" ref="D22:D23" si="1">A22*173.09-41.692</f>
        <v>28.92872</v>
      </c>
      <c r="E22">
        <f t="shared" si="0"/>
        <v>11.10045</v>
      </c>
    </row>
    <row r="23" spans="1:5">
      <c r="A23">
        <v>0.423</v>
      </c>
      <c r="B23">
        <v>0.245</v>
      </c>
      <c r="D23">
        <f t="shared" si="1"/>
        <v>31.52507</v>
      </c>
      <c r="E23">
        <f t="shared" si="0"/>
        <v>0.715049999999998</v>
      </c>
    </row>
  </sheetData>
  <pageMargins left="0.7" right="0.7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workbookViewId="0">
      <selection activeCell="I31" sqref="I31"/>
    </sheetView>
  </sheetViews>
  <sheetFormatPr defaultColWidth="9" defaultRowHeight="14.25" outlineLevelCol="4"/>
  <sheetData>
    <row r="1" spans="1:2">
      <c r="A1" t="s">
        <v>51</v>
      </c>
      <c r="B1" t="s">
        <v>52</v>
      </c>
    </row>
    <row r="2" spans="1:2">
      <c r="A2">
        <v>0</v>
      </c>
      <c r="B2">
        <v>0</v>
      </c>
    </row>
    <row r="3" spans="1:2">
      <c r="A3">
        <v>0.019</v>
      </c>
      <c r="B3">
        <v>15.63</v>
      </c>
    </row>
    <row r="4" spans="1:2">
      <c r="A4">
        <v>0.044</v>
      </c>
      <c r="B4">
        <v>31.25</v>
      </c>
    </row>
    <row r="5" spans="1:2">
      <c r="A5">
        <v>0.089</v>
      </c>
      <c r="B5">
        <v>62.5</v>
      </c>
    </row>
    <row r="6" spans="1:2">
      <c r="A6">
        <v>0.176</v>
      </c>
      <c r="B6">
        <v>125</v>
      </c>
    </row>
    <row r="7" spans="1:2">
      <c r="A7">
        <v>0.421</v>
      </c>
      <c r="B7">
        <v>250</v>
      </c>
    </row>
    <row r="8" spans="1:2">
      <c r="A8">
        <v>0.879</v>
      </c>
      <c r="B8">
        <v>500</v>
      </c>
    </row>
    <row r="19" spans="1:4">
      <c r="A19" t="s">
        <v>53</v>
      </c>
      <c r="D19" t="s">
        <v>52</v>
      </c>
    </row>
    <row r="20" spans="1:5">
      <c r="A20" t="s">
        <v>28</v>
      </c>
      <c r="B20" t="s">
        <v>29</v>
      </c>
      <c r="D20" t="s">
        <v>28</v>
      </c>
      <c r="E20" t="s">
        <v>29</v>
      </c>
    </row>
    <row r="21" spans="1:5">
      <c r="A21">
        <v>0.024</v>
      </c>
      <c r="B21">
        <v>0.009</v>
      </c>
      <c r="D21">
        <f>A21*563.39+9.5981</f>
        <v>23.11946</v>
      </c>
      <c r="E21">
        <f t="shared" ref="E21:E23" si="0">B21*563.39+9.5981</f>
        <v>14.66861</v>
      </c>
    </row>
    <row r="22" spans="1:5">
      <c r="A22">
        <v>0.021</v>
      </c>
      <c r="B22">
        <v>0.005</v>
      </c>
      <c r="D22">
        <f t="shared" ref="D22:D23" si="1">A22*563.39+9.5981</f>
        <v>21.42929</v>
      </c>
      <c r="E22">
        <f t="shared" si="0"/>
        <v>12.41505</v>
      </c>
    </row>
    <row r="23" spans="1:5">
      <c r="A23">
        <v>0.012</v>
      </c>
      <c r="B23">
        <v>0.001</v>
      </c>
      <c r="D23">
        <f t="shared" si="1"/>
        <v>16.35878</v>
      </c>
      <c r="E23">
        <f t="shared" si="0"/>
        <v>10.16149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result_7A</vt:lpstr>
      <vt:lpstr>raw data_7A</vt:lpstr>
      <vt:lpstr>result_7B</vt:lpstr>
      <vt:lpstr>raw data_7B</vt:lpstr>
      <vt:lpstr>CCK8 result_7C</vt:lpstr>
      <vt:lpstr>CCK8 raw data_7C</vt:lpstr>
      <vt:lpstr>Apoptosis result_7D</vt:lpstr>
      <vt:lpstr>ELISA result_7E_IL6</vt:lpstr>
      <vt:lpstr>ELISA result_7E_TNF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จุ๊บ灰灰จุ๊บ</cp:lastModifiedBy>
  <dcterms:created xsi:type="dcterms:W3CDTF">2015-06-05T18:19:00Z</dcterms:created>
  <dcterms:modified xsi:type="dcterms:W3CDTF">2025-06-10T05:22:31Z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55B790D1A9D6402B9DFD91816F775459_12</vt:lpwstr>
  </property>
  <property fmtid="{D5CDD505-2E9C-101B-9397-08002B2CF9AE}" pid="3" name="KSOProductBuildVer">
    <vt:lpwstr>2052-12.1.0.21171</vt:lpwstr>
  </property>
</Properties>
</file>