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.Du\Downloads\"/>
    </mc:Choice>
  </mc:AlternateContent>
  <xr:revisionPtr revIDLastSave="0" documentId="13_ncr:1_{B02A03FF-E8B9-495A-8EBB-88431AB086E7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Crowdfunding" sheetId="1" r:id="rId1"/>
    <sheet name="By Parent Category" sheetId="2" r:id="rId2"/>
    <sheet name="By Sub Category" sheetId="3" r:id="rId3"/>
    <sheet name="By Date Created Conversion" sheetId="6" r:id="rId4"/>
    <sheet name="Outcome based on Goal" sheetId="7" r:id="rId5"/>
    <sheet name="Statistial Analysis" sheetId="8" r:id="rId6"/>
  </sheets>
  <definedNames>
    <definedName name="_xlnm._FilterDatabase" localSheetId="0" hidden="1">Crowdfunding!$A$1:$R$1001</definedName>
    <definedName name="_xlnm._FilterDatabase" localSheetId="5" hidden="1">'Statistial Analysis'!$A$1:$G$1</definedName>
    <definedName name="_xlchart.v1.0" hidden="1">'Statistial Analysis'!$F$2:$F$7</definedName>
    <definedName name="_xlchart.v1.1" hidden="1">'Statistial Analysis'!$G$1</definedName>
    <definedName name="_xlchart.v1.2" hidden="1">'Statistial Analysis'!$G$2:$G$7</definedName>
    <definedName name="_xlchart.v1.3" hidden="1">'Statistial Analysis'!$H$1</definedName>
    <definedName name="_xlchart.v1.4" hidden="1">'Statistial Analysis'!$H$2:$H$7</definedName>
    <definedName name="_xlchart.v1.5" hidden="1">'Statistial Analysis'!$F$2:$F$7</definedName>
    <definedName name="_xlchart.v1.6" hidden="1">'Statistial Analysis'!$G$1</definedName>
    <definedName name="_xlchart.v1.7" hidden="1">'Statistial Analysis'!$G$2:$G$7</definedName>
    <definedName name="_xlchart.v1.8" hidden="1">'Statistial Analysis'!$H$1</definedName>
    <definedName name="_xlchart.v1.9" hidden="1">'Statistial Analysis'!$H$2:$H$7</definedName>
  </definedNames>
  <calcPr calcId="191028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7" l="1"/>
  <c r="B3" i="7"/>
  <c r="H3" i="1"/>
  <c r="G6" i="8"/>
  <c r="H7" i="8"/>
  <c r="G7" i="8"/>
  <c r="H6" i="8"/>
  <c r="H2" i="8"/>
  <c r="H5" i="8"/>
  <c r="H4" i="8"/>
  <c r="H3" i="8"/>
  <c r="G5" i="8"/>
  <c r="G4" i="8"/>
  <c r="G3" i="8"/>
  <c r="G2" i="8"/>
  <c r="C13" i="7"/>
  <c r="D13" i="7"/>
  <c r="D12" i="7"/>
  <c r="D11" i="7"/>
  <c r="D9" i="7"/>
  <c r="D8" i="7"/>
  <c r="D7" i="7"/>
  <c r="D6" i="7"/>
  <c r="D5" i="7"/>
  <c r="D4" i="7"/>
  <c r="D2" i="7"/>
  <c r="C12" i="7"/>
  <c r="C11" i="7"/>
  <c r="C10" i="7"/>
  <c r="C9" i="7"/>
  <c r="C8" i="7"/>
  <c r="C7" i="7"/>
  <c r="C6" i="7"/>
  <c r="C5" i="7"/>
  <c r="D10" i="7"/>
  <c r="C4" i="7"/>
  <c r="C2" i="7"/>
  <c r="D3" i="7"/>
  <c r="C3" i="7"/>
  <c r="B12" i="7"/>
  <c r="B11" i="7"/>
  <c r="B10" i="7"/>
  <c r="B9" i="7"/>
  <c r="B8" i="7"/>
  <c r="B7" i="7"/>
  <c r="B6" i="7"/>
  <c r="E6" i="7" s="1"/>
  <c r="B5" i="7"/>
  <c r="B4" i="7"/>
  <c r="B2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E8" i="7" l="1"/>
  <c r="E7" i="7"/>
  <c r="H7" i="7" s="1"/>
  <c r="E2" i="7"/>
  <c r="G2" i="7" s="1"/>
  <c r="E5" i="7"/>
  <c r="G5" i="7" s="1"/>
  <c r="H8" i="7"/>
  <c r="G6" i="7"/>
  <c r="H2" i="7"/>
  <c r="G7" i="7"/>
  <c r="G8" i="7"/>
  <c r="H6" i="7"/>
  <c r="E12" i="7"/>
  <c r="G12" i="7" s="1"/>
  <c r="E4" i="7"/>
  <c r="H4" i="7" s="1"/>
  <c r="F8" i="7"/>
  <c r="E11" i="7"/>
  <c r="H11" i="7" s="1"/>
  <c r="E3" i="7"/>
  <c r="H3" i="7" s="1"/>
  <c r="F7" i="7"/>
  <c r="E10" i="7"/>
  <c r="F10" i="7" s="1"/>
  <c r="F6" i="7"/>
  <c r="E9" i="7"/>
  <c r="G9" i="7" s="1"/>
  <c r="F5" i="7"/>
  <c r="E13" i="7"/>
  <c r="H13" i="7" s="1"/>
  <c r="F13" i="7" l="1"/>
  <c r="F11" i="7"/>
  <c r="G13" i="7"/>
  <c r="G11" i="7"/>
  <c r="F3" i="7"/>
  <c r="G3" i="7"/>
  <c r="H5" i="7"/>
  <c r="F12" i="7"/>
  <c r="F2" i="7"/>
  <c r="G10" i="7"/>
  <c r="G4" i="7"/>
  <c r="H12" i="7"/>
  <c r="F4" i="7"/>
  <c r="H9" i="7"/>
  <c r="H10" i="7"/>
  <c r="F9" i="7"/>
</calcChain>
</file>

<file path=xl/sharedStrings.xml><?xml version="1.0" encoding="utf-8"?>
<sst xmlns="http://schemas.openxmlformats.org/spreadsheetml/2006/main" count="9066" uniqueCount="2117">
  <si>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</si>
  <si>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</si>
  <si>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</si>
  <si>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</si>
  <si>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</si>
  <si>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</si>
  <si>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</si>
  <si>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</si>
  <si>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</si>
  <si>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</si>
  <si>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</si>
  <si>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</si>
  <si>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</si>
  <si>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</si>
  <si>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</si>
  <si>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</si>
  <si>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</si>
  <si>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</si>
  <si>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</si>
  <si>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</si>
  <si>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</si>
  <si>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</si>
  <si>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</si>
  <si>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</si>
  <si>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</si>
  <si>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</si>
  <si>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</si>
  <si>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</si>
  <si>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</si>
  <si>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</si>
  <si>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</si>
  <si>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</si>
  <si>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</si>
  <si>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</si>
  <si>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</si>
  <si>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</si>
  <si>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</si>
  <si>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</si>
  <si>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</si>
  <si>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</si>
  <si>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</si>
  <si>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</si>
  <si>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</si>
  <si>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</si>
  <si>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</si>
  <si>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</si>
  <si>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</si>
  <si>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</si>
  <si>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</si>
  <si>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</si>
  <si>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</si>
  <si>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</si>
  <si>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</si>
  <si>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</si>
  <si>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</si>
  <si>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</si>
  <si>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</si>
  <si>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</si>
  <si>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</si>
  <si>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</si>
  <si>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</si>
  <si>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</si>
  <si>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</si>
  <si>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</si>
  <si>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</si>
  <si>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</si>
  <si>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</si>
  <si>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</si>
  <si>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</si>
  <si>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</si>
  <si>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</si>
  <si>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</si>
  <si>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</si>
  <si>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</si>
  <si>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</si>
  <si>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</si>
  <si>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</si>
  <si>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</si>
  <si>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</si>
  <si>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</si>
  <si>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</si>
  <si>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</si>
  <si>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</si>
  <si>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</si>
  <si>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</si>
  <si>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</si>
  <si>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</si>
  <si>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</si>
  <si>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</si>
  <si>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</si>
  <si>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</si>
  <si>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</si>
  <si>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</si>
  <si>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</si>
  <si>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</si>
  <si>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</si>
  <si>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</si>
  <si>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</si>
  <si>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</si>
  <si>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</si>
  <si>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</si>
  <si>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</si>
  <si>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</si>
  <si>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</si>
  <si>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</si>
  <si>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</si>
  <si>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</si>
  <si>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</si>
  <si>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</si>
  <si>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</si>
  <si>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</si>
  <si>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</si>
  <si>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</si>
  <si>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</si>
  <si>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</si>
  <si>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</si>
  <si>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</si>
  <si>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</si>
  <si>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</si>
  <si>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</si>
  <si>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</si>
  <si>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</si>
  <si>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</si>
  <si>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</si>
  <si>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</si>
  <si>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</si>
  <si>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</si>
  <si>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</si>
  <si>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</si>
  <si>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</si>
  <si>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</si>
  <si>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</si>
  <si>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</si>
  <si>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</si>
  <si>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</si>
  <si>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</si>
  <si>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</si>
  <si>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</si>
  <si>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</si>
  <si>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</si>
  <si>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</si>
  <si>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</si>
  <si>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</si>
  <si>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</si>
  <si>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</si>
  <si>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</si>
  <si>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</si>
  <si>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</si>
  <si>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</si>
  <si>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</si>
  <si>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</si>
  <si>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</si>
  <si>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</si>
  <si>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</si>
  <si>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</si>
  <si>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</si>
  <si>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</si>
  <si>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</si>
  <si>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</si>
  <si>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</si>
  <si>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</si>
  <si>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</si>
  <si>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</si>
  <si>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</si>
  <si>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</si>
  <si>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</si>
  <si>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</si>
  <si>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</si>
  <si>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</si>
  <si>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</si>
  <si>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</si>
  <si>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</si>
  <si>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</si>
  <si>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</si>
  <si>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</si>
  <si>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</si>
  <si>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</si>
  <si>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</si>
  <si>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</si>
  <si>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</si>
  <si>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</si>
  <si>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</si>
  <si>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</si>
  <si>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</si>
  <si>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</si>
  <si>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</si>
  <si>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</si>
  <si>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</si>
  <si>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</si>
  <si>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</si>
  <si>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</si>
  <si>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</si>
  <si>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</si>
  <si>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</si>
  <si>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</si>
  <si>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</si>
  <si>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</si>
  <si>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</si>
  <si>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</si>
  <si>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</si>
  <si>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</si>
  <si>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</si>
  <si>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</si>
  <si>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</si>
  <si>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</si>
  <si>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</si>
  <si>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</si>
  <si>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</si>
  <si>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</si>
  <si>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</si>
  <si>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</si>
  <si>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</si>
  <si>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</si>
  <si>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</si>
  <si>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</si>
  <si>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</si>
  <si>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</si>
  <si>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</si>
  <si>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</si>
  <si>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</si>
  <si>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</si>
  <si>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</si>
  <si>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</si>
  <si>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</si>
  <si>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</si>
  <si>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</si>
  <si>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</si>
  <si>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</si>
  <si>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</si>
  <si>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</si>
  <si>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</si>
  <si>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</si>
  <si>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</si>
  <si>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</si>
  <si>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</si>
  <si>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</si>
  <si>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</si>
  <si>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</si>
  <si>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</si>
  <si>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</si>
  <si>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</si>
  <si>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</si>
  <si>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</si>
  <si>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</si>
  <si>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</si>
  <si>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</si>
  <si>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</si>
  <si>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</si>
  <si>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</si>
  <si>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</si>
  <si>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</si>
  <si>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</si>
  <si>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</si>
  <si>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</si>
  <si>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</si>
  <si>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</si>
  <si>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</si>
  <si>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</si>
  <si>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</si>
  <si>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</si>
  <si>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</si>
  <si>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</si>
  <si>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</si>
  <si>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</si>
  <si>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</si>
  <si>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</si>
  <si>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</si>
  <si>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</si>
  <si>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</si>
  <si>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</si>
  <si>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</si>
  <si>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</si>
  <si>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</si>
  <si>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</si>
  <si>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</si>
  <si>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</si>
  <si>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</si>
  <si>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</si>
  <si>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</si>
  <si>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</si>
  <si>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</si>
  <si>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</si>
  <si>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</si>
  <si>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</si>
  <si>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</si>
  <si>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</si>
  <si>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</si>
  <si>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</si>
  <si>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</si>
  <si>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</si>
  <si>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</si>
  <si>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</si>
  <si>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</si>
  <si>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</si>
  <si>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</si>
  <si>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</si>
  <si>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</si>
  <si>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</si>
  <si>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</si>
  <si>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</si>
  <si>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</si>
  <si>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</si>
  <si>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</si>
  <si>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</si>
  <si>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</si>
  <si>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</si>
  <si>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</si>
  <si>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</si>
  <si>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</si>
  <si>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</si>
  <si>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</si>
  <si>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</si>
  <si>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</si>
  <si>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</si>
  <si>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</si>
  <si>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</si>
  <si>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</si>
  <si>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</si>
  <si>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</si>
  <si>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</si>
  <si>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</si>
  <si>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</si>
  <si>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</si>
  <si>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</si>
  <si>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</si>
  <si>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</si>
  <si>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</si>
  <si>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</si>
  <si>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</si>
  <si>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</si>
  <si>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</si>
  <si>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</si>
  <si>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</si>
  <si>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</si>
  <si>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</si>
  <si>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</si>
  <si>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</si>
  <si>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</si>
  <si>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</si>
  <si>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</si>
  <si>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</si>
  <si>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</si>
  <si>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</si>
  <si>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</si>
  <si>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</si>
  <si>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</si>
  <si>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</si>
  <si>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</si>
  <si>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</si>
  <si>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</si>
  <si>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</si>
  <si>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</si>
  <si>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</si>
  <si>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</si>
  <si>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</si>
  <si>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</si>
  <si>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</si>
  <si>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</si>
  <si>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</si>
  <si>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</si>
  <si>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</si>
  <si>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</si>
  <si>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</si>
  <si>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</si>
  <si>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</si>
  <si>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</si>
  <si>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</si>
  <si>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</si>
  <si>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</si>
  <si>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</si>
  <si>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</si>
  <si>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</si>
  <si>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</si>
  <si>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</si>
  <si>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</si>
  <si>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</si>
  <si>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</si>
  <si>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</si>
  <si>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</si>
  <si>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</si>
  <si>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</si>
  <si>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</si>
  <si>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</si>
  <si>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</si>
  <si>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</si>
  <si>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</si>
  <si>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</si>
  <si>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</si>
  <si>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</si>
  <si>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</si>
  <si>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</si>
  <si>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</si>
  <si>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</si>
  <si>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</si>
  <si>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</si>
  <si>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</si>
  <si>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</si>
  <si>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</si>
  <si>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</si>
  <si>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</si>
  <si>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</si>
  <si>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</si>
  <si>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</si>
  <si>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</si>
  <si>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</si>
  <si>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</si>
  <si>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</si>
  <si>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</si>
  <si>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</si>
  <si>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</si>
  <si>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</si>
  <si>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</si>
  <si>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</si>
  <si>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</si>
  <si>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</si>
  <si>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</si>
  <si>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</si>
  <si>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</si>
  <si>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</si>
  <si>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</si>
  <si>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</si>
  <si>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</si>
  <si>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</si>
  <si>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</si>
  <si>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</si>
  <si>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</si>
  <si>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</si>
  <si>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</si>
  <si>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</si>
  <si>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</si>
  <si>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</si>
  <si>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</si>
  <si>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</si>
  <si>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</si>
  <si>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</si>
  <si>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</si>
  <si>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</si>
  <si>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</si>
  <si>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</si>
  <si>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</si>
  <si>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</si>
  <si>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</si>
  <si>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</si>
  <si>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</si>
  <si>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</si>
  <si>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</si>
  <si>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</si>
  <si>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</si>
  <si>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</si>
  <si>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</si>
  <si>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</si>
  <si>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</si>
  <si>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</si>
  <si>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</si>
  <si>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</si>
  <si>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</si>
  <si>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</si>
  <si>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</si>
  <si>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</si>
  <si>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</si>
  <si>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</si>
  <si>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</si>
  <si>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</si>
  <si>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</si>
  <si>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</si>
  <si>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</si>
  <si>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</si>
  <si>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</si>
  <si>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</si>
  <si>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</si>
  <si>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</si>
  <si>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</si>
  <si>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</si>
  <si>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</si>
  <si>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</si>
  <si>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</si>
  <si>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</si>
  <si>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</si>
  <si>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</si>
  <si>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</si>
  <si>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</si>
  <si>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</si>
  <si>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</si>
  <si>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</si>
  <si>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</si>
  <si>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</si>
  <si>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</si>
  <si>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</si>
  <si>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</si>
  <si>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</si>
  <si>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</si>
  <si>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</si>
  <si>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</si>
  <si>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</si>
  <si>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</si>
  <si>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</si>
  <si>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</si>
  <si>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</si>
  <si>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</si>
  <si>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</si>
  <si>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</si>
  <si>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</si>
  <si>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</si>
  <si>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</si>
  <si>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</si>
  <si>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</si>
  <si>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</si>
  <si>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</si>
  <si>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</si>
  <si>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</si>
  <si>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</si>
  <si>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</si>
  <si>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</si>
  <si>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</si>
  <si>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</si>
  <si>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</si>
  <si>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</si>
  <si>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</si>
  <si>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</si>
  <si>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</si>
  <si>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</si>
  <si>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</si>
  <si>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</si>
  <si>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</si>
  <si>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</si>
  <si>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</si>
  <si>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</si>
  <si>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</si>
  <si>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</si>
  <si>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</si>
  <si>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</si>
  <si>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</si>
  <si>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</si>
  <si>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</si>
  <si>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</si>
  <si>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</si>
  <si>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</si>
  <si>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</si>
  <si>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</si>
  <si>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</si>
  <si>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</si>
  <si>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</si>
  <si>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</si>
  <si>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</si>
  <si>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</si>
  <si>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</si>
  <si>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</si>
  <si>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</si>
  <si>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</si>
  <si>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</si>
  <si>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</si>
  <si>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</si>
  <si>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</si>
  <si>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</si>
  <si>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</si>
  <si>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</si>
  <si>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</si>
  <si>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</si>
  <si>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</si>
  <si>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</si>
  <si>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</si>
  <si>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</si>
  <si>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</si>
  <si>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</si>
  <si>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</si>
  <si>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</si>
  <si>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</si>
  <si>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</si>
  <si>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</si>
  <si>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</si>
  <si>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</si>
  <si>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</si>
  <si>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</si>
  <si>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</si>
  <si>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</si>
  <si>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</si>
  <si>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</si>
  <si>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</si>
  <si>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</si>
  <si>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</si>
  <si>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</si>
  <si>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</si>
  <si>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</si>
  <si>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</si>
  <si>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</si>
  <si>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</si>
  <si>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</si>
  <si>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</si>
  <si>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</si>
  <si>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</si>
  <si>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</si>
  <si>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</si>
  <si>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</si>
  <si>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</si>
  <si>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</si>
  <si>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</si>
  <si>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</si>
  <si>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</si>
  <si>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</si>
  <si>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</si>
  <si>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</si>
  <si>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</si>
  <si>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</si>
  <si>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</si>
  <si>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</si>
  <si>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</si>
  <si>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</si>
  <si>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</si>
  <si>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</si>
  <si>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</si>
  <si>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</si>
  <si>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</si>
  <si>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</si>
  <si>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</si>
  <si>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</si>
  <si>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</si>
  <si>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</si>
  <si>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</si>
  <si>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</si>
  <si>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</si>
  <si>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</si>
  <si>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</si>
  <si>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</si>
  <si>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</si>
  <si>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</si>
  <si>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</si>
  <si>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</si>
  <si>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</si>
  <si>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</si>
  <si>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</si>
  <si>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</si>
  <si>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</si>
  <si>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</si>
  <si>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</si>
  <si>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</si>
  <si>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</si>
  <si>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</si>
  <si>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</si>
  <si>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</si>
  <si>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</si>
  <si>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</si>
  <si>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</si>
  <si>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</si>
  <si>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</si>
  <si>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</si>
  <si>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</si>
  <si>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</si>
  <si>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</si>
  <si>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</si>
  <si>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</si>
  <si>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</si>
  <si>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</si>
  <si>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</si>
  <si>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</si>
  <si>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</si>
  <si>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</si>
  <si>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</si>
  <si>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</si>
  <si>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</si>
  <si>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</si>
  <si>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</si>
  <si>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</si>
  <si>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</si>
  <si>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</si>
  <si>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</si>
  <si>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</si>
  <si>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</si>
  <si>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</si>
  <si>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</si>
  <si>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</si>
  <si>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</si>
  <si>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</si>
  <si>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</si>
  <si>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</si>
  <si>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</si>
  <si>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</si>
  <si>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</si>
  <si>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</si>
  <si>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</si>
  <si>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</si>
  <si>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</si>
  <si>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</si>
  <si>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</si>
  <si>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</si>
  <si>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</si>
  <si>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</si>
  <si>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</si>
  <si>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</si>
  <si>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</si>
  <si>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</si>
  <si>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</si>
  <si>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</si>
  <si>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</si>
  <si>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</si>
  <si>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</si>
  <si>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</si>
  <si>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</si>
  <si>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</si>
  <si>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</si>
  <si>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</si>
  <si>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</si>
  <si>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</si>
  <si>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</si>
  <si>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</si>
  <si>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</si>
  <si>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</si>
  <si>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</si>
  <si>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</si>
  <si>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</si>
  <si>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</si>
  <si>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</si>
  <si>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</si>
  <si>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</si>
  <si>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</si>
  <si>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</si>
  <si>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</si>
  <si>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</si>
  <si>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</si>
  <si>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</si>
  <si>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</si>
  <si>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</si>
  <si>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</si>
  <si>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</si>
  <si>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</si>
  <si>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</si>
  <si>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</si>
  <si>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</si>
  <si>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</si>
  <si>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</si>
  <si>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</si>
  <si>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</si>
  <si>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</si>
  <si>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</si>
  <si>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</si>
  <si>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</si>
  <si>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</si>
  <si>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</si>
  <si>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</si>
  <si>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</si>
  <si>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</si>
  <si>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</si>
  <si>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</si>
  <si>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</si>
  <si>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</si>
  <si>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</si>
  <si>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</si>
  <si>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</si>
  <si>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</si>
  <si>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</si>
  <si>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</si>
  <si>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</si>
  <si>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</si>
  <si>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</si>
  <si>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</si>
  <si>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</si>
  <si>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</si>
  <si>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</si>
  <si>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</si>
  <si>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</si>
  <si>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</si>
  <si>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</si>
  <si>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</si>
  <si>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</si>
  <si>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</si>
  <si>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</si>
  <si>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</si>
  <si>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</si>
  <si>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</si>
  <si>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</si>
  <si>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</si>
  <si>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</si>
  <si>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</si>
  <si>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</si>
  <si>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</si>
  <si>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</si>
  <si>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</si>
  <si>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</si>
  <si>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</si>
  <si>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</si>
  <si>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</si>
  <si>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</si>
  <si>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</si>
  <si>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</si>
  <si>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</si>
  <si>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</si>
  <si>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</si>
  <si>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</si>
  <si>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</si>
  <si>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</si>
  <si>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</si>
  <si>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</si>
  <si>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</si>
  <si>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</si>
  <si>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</si>
  <si>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</si>
  <si>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</si>
  <si>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</si>
  <si>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</si>
  <si>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</si>
  <si>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</si>
  <si>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</si>
  <si>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</si>
  <si>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</si>
  <si>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</si>
  <si>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</si>
  <si>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</si>
  <si>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</si>
  <si>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</si>
  <si>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</si>
  <si>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</si>
  <si>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</si>
  <si>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</si>
  <si>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</si>
  <si>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</si>
  <si>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</si>
  <si>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</si>
  <si>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</si>
  <si>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</si>
  <si>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</si>
  <si>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</si>
  <si>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</si>
  <si>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</si>
  <si>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</si>
  <si>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</si>
  <si>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</si>
  <si>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</si>
  <si>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</si>
  <si>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</si>
  <si>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</si>
  <si>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</si>
  <si>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</si>
  <si>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</si>
  <si>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</si>
  <si>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</si>
  <si>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</si>
  <si>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</si>
  <si>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</si>
  <si>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</si>
  <si>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</si>
  <si>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</si>
  <si>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</si>
  <si>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</si>
  <si>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</si>
  <si>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</si>
  <si>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</si>
  <si>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</si>
  <si>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</si>
  <si>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</si>
  <si>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</si>
  <si>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</si>
  <si>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</si>
  <si>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</si>
  <si>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</si>
  <si>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</si>
  <si>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</si>
  <si>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</si>
  <si>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</si>
  <si>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</si>
  <si>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</si>
  <si>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</si>
  <si>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</si>
  <si>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</si>
  <si>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</si>
  <si>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</si>
  <si>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</si>
  <si>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</si>
  <si>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</si>
  <si>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</si>
  <si>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</si>
  <si>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</si>
  <si>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</si>
  <si>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</si>
  <si>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</si>
  <si>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</si>
  <si>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</si>
  <si>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</si>
  <si>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</si>
  <si>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</si>
  <si>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</si>
  <si>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</si>
  <si>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</si>
  <si>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</si>
  <si>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</si>
  <si>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</si>
  <si>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</si>
  <si>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</si>
  <si>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</si>
  <si>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</si>
  <si>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</si>
  <si>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</si>
  <si>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</si>
  <si>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</si>
  <si>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</si>
  <si>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</si>
  <si>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</si>
  <si>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</si>
  <si>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</si>
  <si>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</si>
  <si>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</si>
  <si>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</si>
  <si>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</si>
  <si>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</si>
  <si>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</si>
  <si>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</si>
  <si>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</si>
  <si>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</si>
  <si>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</si>
  <si>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</si>
  <si>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</si>
  <si>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</si>
  <si>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</si>
  <si>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</si>
  <si>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</si>
  <si>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</si>
  <si>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</si>
  <si>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</si>
  <si>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</si>
  <si>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</si>
  <si>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</si>
  <si>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</si>
  <si>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</si>
  <si>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</si>
  <si>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</si>
  <si>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</si>
  <si>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</si>
  <si>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</si>
  <si>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</si>
  <si>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</si>
  <si>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</si>
  <si>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</si>
  <si>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</si>
  <si>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</si>
  <si>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</si>
  <si>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</si>
  <si>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</si>
  <si>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</si>
  <si>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</si>
  <si>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</si>
  <si>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</si>
  <si>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</si>
  <si>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</si>
  <si>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</si>
  <si>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</si>
  <si>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</si>
  <si>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</si>
  <si>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</si>
  <si>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</si>
  <si>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</si>
  <si>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</si>
  <si>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</si>
  <si>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</si>
  <si>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</si>
  <si>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</si>
  <si>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</si>
  <si>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</si>
  <si>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</si>
  <si>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</si>
  <si>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</si>
  <si>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</si>
  <si>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</si>
  <si>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</si>
  <si>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</si>
  <si>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</si>
  <si>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</si>
  <si>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</si>
  <si>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</si>
  <si>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</si>
  <si>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</si>
  <si>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</si>
  <si>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</si>
  <si>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</si>
  <si>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</si>
  <si>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</si>
  <si>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</si>
  <si>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</si>
  <si>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</si>
  <si>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</si>
  <si>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</si>
  <si>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</si>
  <si>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</si>
  <si>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</si>
  <si>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</si>
  <si>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</si>
  <si>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</si>
  <si>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</si>
  <si>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</si>
  <si>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</si>
  <si>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</si>
  <si>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</si>
  <si>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</si>
  <si>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</si>
  <si>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</si>
  <si>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</si>
  <si>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</si>
  <si>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</si>
  <si>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</si>
  <si>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</si>
  <si>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</si>
  <si>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</si>
  <si>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</si>
  <si>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</si>
  <si>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</si>
  <si>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</si>
  <si>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</si>
  <si>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</si>
  <si>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</si>
  <si>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</si>
  <si>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</si>
  <si>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</si>
  <si>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</si>
  <si>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</si>
  <si>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</si>
  <si>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</si>
  <si>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</si>
  <si>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</si>
  <si>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</si>
  <si>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</si>
  <si>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</si>
  <si>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</si>
  <si>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</si>
  <si>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</si>
  <si>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</si>
  <si>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</si>
  <si>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</si>
  <si>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</si>
  <si>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</si>
  <si>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</si>
  <si>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</si>
  <si>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</si>
  <si>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</si>
  <si>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</si>
  <si>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</si>
  <si>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</si>
  <si>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</si>
  <si>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</si>
  <si>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</si>
  <si>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</si>
  <si>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</si>
  <si>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</si>
  <si>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</si>
  <si>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</si>
  <si>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</si>
  <si>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</si>
  <si>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</si>
  <si>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</si>
  <si>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</si>
  <si>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</si>
  <si>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</si>
  <si>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</si>
  <si>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</si>
  <si>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</si>
  <si>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</si>
  <si>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</si>
  <si>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</si>
  <si>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</si>
  <si>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</si>
  <si>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</si>
  <si>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</si>
  <si>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</si>
  <si>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</si>
  <si>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</si>
  <si>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</si>
  <si>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</si>
  <si>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</si>
  <si>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</si>
  <si>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</si>
  <si>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</si>
  <si>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</si>
  <si>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</si>
  <si>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</si>
  <si>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</si>
  <si>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</si>
  <si>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</si>
  <si>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</si>
  <si>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</si>
  <si>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</si>
  <si>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</si>
  <si>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</si>
  <si>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</si>
  <si>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</si>
  <si>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</si>
  <si>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</si>
  <si>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</si>
  <si>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</si>
  <si>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</si>
  <si>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</si>
  <si>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</si>
  <si>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</si>
  <si>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</si>
  <si>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</si>
  <si>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</si>
  <si>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</si>
  <si>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</si>
  <si>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</si>
  <si>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</si>
  <si>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</si>
  <si>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</si>
  <si>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</si>
  <si>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</si>
  <si>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</si>
  <si>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</si>
  <si>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</si>
  <si>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</si>
  <si>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</si>
  <si>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</si>
  <si>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</si>
  <si>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</si>
  <si>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</si>
  <si>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</si>
  <si>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</si>
  <si>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</si>
  <si>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</si>
  <si>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</si>
  <si>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</si>
  <si>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</si>
  <si>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</si>
  <si>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</si>
  <si>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</si>
  <si>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</si>
  <si>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</si>
  <si>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</si>
  <si>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</si>
  <si>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</si>
  <si>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</si>
  <si>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</si>
  <si>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</si>
  <si>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</si>
  <si>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</si>
  <si>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</si>
  <si>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</si>
  <si>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</si>
  <si>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</si>
  <si>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</si>
  <si>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</si>
  <si>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</si>
  <si>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</si>
  <si>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</si>
  <si>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</si>
  <si>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</si>
  <si>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</si>
  <si>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</si>
  <si>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</si>
  <si>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</si>
  <si>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</si>
  <si>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</si>
  <si>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</si>
  <si>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</si>
  <si>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</si>
  <si>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</si>
  <si>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</si>
  <si>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</si>
  <si>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</si>
  <si>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</si>
  <si>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</si>
  <si>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</si>
  <si>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</si>
  <si>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</si>
  <si>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</si>
  <si>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</si>
  <si>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</si>
  <si>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</si>
  <si>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</si>
  <si>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</si>
  <si>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</si>
  <si>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</si>
  <si>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</si>
  <si>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</si>
  <si>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</si>
  <si>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</si>
  <si>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</si>
  <si>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</si>
  <si>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</si>
  <si>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</si>
  <si>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</si>
  <si>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</si>
  <si>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</si>
  <si>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</si>
  <si>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</si>
  <si>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</si>
  <si>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</si>
  <si>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</si>
  <si>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</si>
  <si>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</si>
  <si>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</si>
  <si>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</si>
  <si>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</si>
  <si>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</si>
  <si>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</si>
  <si>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</si>
  <si>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</si>
  <si>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</si>
  <si>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</si>
  <si>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</si>
  <si>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</si>
  <si>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</si>
  <si>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</si>
  <si>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</si>
  <si>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</si>
  <si>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</si>
  <si>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</si>
  <si>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</si>
  <si>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</si>
  <si>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</si>
  <si>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</si>
  <si>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</si>
  <si>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</si>
  <si>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</si>
  <si>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</si>
  <si>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</si>
  <si>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</si>
  <si>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</si>
  <si>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</si>
  <si>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</si>
  <si>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</si>
  <si>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</si>
  <si>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</si>
  <si>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</si>
  <si>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</si>
  <si>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</si>
  <si>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</si>
  <si>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</si>
  <si>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</si>
  <si>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</si>
  <si>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</si>
  <si>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</si>
  <si>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</si>
  <si>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</si>
  <si>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</si>
  <si>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</si>
  <si>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</si>
  <si>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</si>
  <si>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</si>
  <si>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</si>
  <si>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</si>
  <si>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</si>
  <si>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</si>
  <si>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</si>
  <si>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</si>
  <si>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</si>
  <si>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</si>
  <si>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</si>
  <si>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</si>
  <si>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</si>
  <si>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</si>
  <si>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</si>
  <si>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</si>
  <si>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</si>
  <si>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</si>
  <si>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</si>
  <si>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</si>
  <si>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</si>
  <si>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</si>
  <si>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</si>
  <si>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</si>
  <si>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</si>
  <si>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</si>
  <si>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</si>
  <si>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</si>
  <si>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</si>
  <si>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</si>
  <si>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</si>
  <si>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</si>
  <si>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</si>
  <si>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</si>
  <si>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</si>
  <si>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</si>
  <si>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</si>
  <si>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</si>
  <si>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</si>
  <si>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</si>
  <si>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</si>
  <si>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</si>
  <si>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</si>
  <si>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</si>
  <si>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</si>
  <si>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</si>
  <si>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</si>
  <si>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</si>
  <si>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</si>
  <si>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</si>
  <si>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</si>
  <si>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</si>
  <si>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</si>
  <si>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</si>
  <si>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</si>
  <si>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</si>
  <si>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</si>
  <si>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</si>
  <si>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</si>
  <si>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</si>
  <si>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</si>
  <si>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</si>
  <si>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</si>
  <si>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</si>
  <si>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</si>
  <si>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</si>
  <si>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</si>
  <si>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</si>
  <si>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</si>
  <si>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</si>
  <si>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</si>
  <si>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</si>
  <si>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</si>
  <si>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</si>
  <si>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</si>
  <si>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</si>
  <si>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</si>
  <si>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</si>
  <si>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</si>
  <si>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</si>
  <si>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</si>
  <si>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</si>
  <si>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</si>
  <si>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</si>
  <si>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</si>
  <si>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</si>
  <si>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</si>
  <si>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</si>
  <si>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</si>
  <si>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</si>
  <si>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</si>
  <si>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</si>
  <si>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</si>
  <si>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</si>
  <si>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</si>
  <si>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</si>
  <si>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</si>
  <si>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</si>
  <si>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</si>
  <si>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</si>
  <si>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</si>
  <si>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</si>
  <si>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</si>
  <si>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</si>
  <si>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</si>
  <si>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</si>
  <si>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</si>
  <si>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</si>
  <si>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</si>
  <si>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</si>
  <si>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</si>
  <si>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</si>
  <si>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</si>
  <si>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</si>
  <si>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</si>
  <si>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</si>
  <si>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</si>
  <si>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</si>
  <si>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</si>
  <si>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</si>
  <si>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</si>
  <si>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</si>
  <si>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</si>
  <si>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</si>
  <si>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</si>
  <si>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</si>
  <si>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</si>
  <si>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</si>
  <si>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</si>
  <si>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</si>
  <si>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</si>
  <si>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</si>
  <si>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</si>
  <si>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</si>
  <si>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</si>
  <si>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</si>
  <si>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</si>
  <si>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</si>
  <si>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</si>
  <si>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</si>
  <si>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</si>
  <si>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</si>
  <si>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</si>
  <si>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</si>
  <si>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</si>
  <si>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</si>
  <si>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</si>
  <si>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</si>
  <si>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</si>
  <si>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</si>
  <si>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</si>
  <si>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</si>
  <si>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</si>
  <si>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</si>
  <si>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</si>
  <si>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</si>
  <si>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</si>
  <si>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</si>
  <si>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</si>
  <si>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</si>
  <si>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</si>
  <si>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</si>
  <si>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</si>
  <si>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</si>
  <si>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</si>
  <si>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</si>
  <si>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</si>
  <si>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</si>
  <si>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</si>
  <si>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</si>
  <si>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</si>
  <si>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</si>
  <si>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</si>
  <si>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</si>
  <si>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</si>
  <si>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</si>
  <si>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</si>
  <si>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</si>
  <si>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</si>
  <si>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</si>
  <si>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</si>
  <si>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</si>
  <si>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</si>
  <si>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</si>
  <si>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</si>
  <si>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</si>
  <si>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</si>
  <si>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</si>
  <si>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</si>
  <si>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</si>
  <si>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</si>
  <si>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</si>
  <si>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</si>
  <si>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</si>
  <si>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</si>
  <si>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</si>
  <si>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</si>
  <si>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</si>
  <si>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</si>
  <si>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</si>
  <si>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</si>
  <si>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</si>
  <si>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</si>
  <si>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</si>
  <si>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</si>
  <si>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</si>
  <si>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</si>
  <si>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</si>
  <si>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</si>
  <si>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</si>
  <si>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</si>
  <si>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</si>
  <si>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</si>
  <si>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</si>
  <si>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</si>
  <si>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</si>
  <si>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</si>
  <si>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</si>
  <si>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</si>
  <si>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</si>
  <si>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</si>
  <si>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</si>
  <si>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</si>
  <si>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</si>
  <si>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</si>
  <si>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</si>
  <si>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</si>
  <si>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</si>
  <si>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</si>
  <si>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</si>
  <si>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</si>
  <si>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</si>
  <si>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</si>
  <si>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</si>
  <si>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</si>
  <si>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</si>
  <si>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</si>
  <si>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</si>
  <si>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</si>
  <si>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</si>
  <si>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</si>
  <si>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</si>
  <si>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</si>
  <si>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</si>
  <si>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</si>
  <si>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</si>
  <si>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</si>
  <si>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</si>
  <si>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</si>
  <si>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</si>
  <si>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</si>
  <si>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</si>
  <si>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</si>
  <si>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</si>
  <si>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</si>
  <si>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</si>
  <si>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</si>
  <si>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</si>
  <si>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</si>
  <si>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</si>
  <si>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</si>
  <si>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</si>
  <si>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</si>
  <si>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</si>
  <si>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</si>
  <si>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</si>
  <si>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</si>
  <si>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</si>
  <si>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</si>
  <si>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</si>
  <si>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</si>
  <si>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</si>
  <si>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</si>
  <si>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</si>
  <si>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</si>
  <si>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</si>
  <si>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</si>
  <si>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</si>
  <si>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</si>
  <si>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</si>
  <si>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</si>
  <si>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</si>
  <si>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</si>
  <si>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</si>
  <si>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</si>
  <si>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</si>
  <si>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</si>
  <si>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</si>
  <si>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</si>
  <si>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</si>
  <si>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</si>
  <si>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</si>
  <si>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</si>
  <si>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</si>
  <si>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</si>
  <si>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</si>
  <si>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</si>
  <si>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</si>
  <si>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</si>
  <si>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</si>
  <si>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</si>
  <si>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</si>
  <si>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</si>
  <si>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</si>
  <si>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</si>
  <si>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</si>
  <si>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</si>
  <si>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</si>
  <si>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</si>
  <si>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</si>
  <si>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</si>
  <si>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</si>
  <si>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</si>
  <si>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</si>
  <si>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</si>
  <si>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</si>
  <si>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</si>
  <si>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</si>
  <si>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</si>
  <si>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</si>
  <si>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</si>
  <si>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</si>
  <si>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</si>
  <si>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</si>
  <si>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</si>
  <si>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</si>
  <si>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</si>
  <si>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</si>
  <si>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</si>
  <si>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</si>
  <si>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</si>
  <si>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</si>
  <si>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</si>
  <si>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</si>
  <si>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</si>
  <si>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</si>
  <si>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</si>
  <si>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</si>
  <si>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</si>
  <si>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</si>
  <si>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</si>
  <si>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</si>
  <si>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</si>
  <si>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</si>
  <si>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</si>
  <si>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</si>
  <si>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</si>
  <si>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</si>
  <si>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</si>
  <si>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</si>
  <si>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</si>
  <si>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</si>
  <si>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</si>
  <si>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</si>
  <si>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</si>
  <si>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</si>
  <si>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</si>
  <si>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</si>
  <si>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</si>
  <si>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</si>
  <si>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</si>
  <si>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</si>
  <si>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</si>
  <si>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</si>
  <si>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</si>
  <si>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</si>
  <si>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</si>
  <si>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</si>
  <si>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</si>
  <si>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</si>
  <si>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</si>
  <si>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</si>
  <si>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</si>
  <si>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</si>
  <si>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</si>
  <si>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</si>
  <si>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</si>
  <si>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</si>
  <si>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</si>
  <si>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</si>
  <si>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</si>
  <si>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</si>
  <si>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</si>
  <si>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</si>
  <si>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</si>
  <si>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</si>
  <si>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</si>
  <si>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</si>
  <si>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</si>
  <si>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</si>
  <si>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</si>
  <si>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</si>
  <si>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</si>
  <si>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</si>
  <si>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</si>
  <si>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</si>
  <si>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</si>
  <si>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</si>
  <si>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</si>
  <si>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</si>
  <si>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</si>
  <si>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</si>
  <si>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</si>
  <si>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</si>
  <si>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</si>
  <si>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</si>
  <si>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</si>
  <si>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</si>
  <si>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</si>
  <si>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</si>
  <si>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</si>
  <si>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</si>
  <si>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</si>
  <si>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</si>
  <si>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</si>
  <si>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</si>
  <si>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</si>
  <si>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</si>
  <si>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</si>
  <si>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</si>
  <si>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</si>
  <si>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</si>
  <si>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</si>
  <si>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</si>
  <si>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</si>
  <si>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</si>
  <si>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</si>
  <si>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</si>
  <si>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</si>
  <si>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</si>
  <si>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</si>
  <si>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</si>
  <si>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</si>
  <si>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</si>
  <si>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</si>
  <si>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</si>
  <si>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</si>
  <si>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</si>
  <si>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</si>
  <si>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</si>
  <si>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</si>
  <si>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</si>
  <si>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</si>
  <si>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</si>
  <si>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</si>
  <si>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</si>
  <si>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</si>
  <si>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</si>
  <si>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</si>
  <si>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</si>
  <si>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</si>
  <si>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</si>
  <si>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</si>
  <si>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</si>
  <si>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</si>
  <si>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</si>
  <si>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</si>
  <si>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</si>
  <si>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</si>
  <si>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</si>
  <si>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</si>
  <si>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</si>
  <si>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</si>
  <si>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</si>
  <si>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</si>
  <si>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</si>
  <si>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</si>
  <si>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</si>
  <si>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</si>
  <si>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</si>
  <si>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</si>
  <si>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</si>
  <si>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</si>
  <si>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</si>
  <si>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</si>
  <si>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</si>
  <si>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</si>
  <si>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</si>
  <si>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</si>
  <si>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</si>
  <si>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</si>
  <si>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</si>
  <si>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</si>
  <si>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</si>
  <si>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</si>
  <si>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</si>
  <si>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</si>
  <si>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</si>
  <si>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</si>
  <si>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</si>
  <si>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</si>
  <si>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</si>
  <si>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</si>
  <si>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</si>
  <si>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</si>
  <si>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</si>
  <si>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</si>
  <si>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</si>
  <si>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</si>
  <si>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</si>
  <si>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</si>
  <si>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</si>
  <si>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</si>
  <si>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</si>
  <si>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</si>
  <si>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</si>
  <si>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</si>
  <si>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</si>
  <si>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</si>
  <si>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</si>
  <si>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</si>
  <si>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</si>
  <si>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</si>
  <si>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</si>
  <si>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</si>
  <si>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</si>
  <si>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</si>
  <si>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</si>
  <si>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</si>
  <si>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</si>
  <si>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</si>
  <si>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</si>
  <si>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</si>
  <si>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</si>
  <si>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</si>
  <si>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</si>
  <si>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</si>
  <si>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</si>
  <si>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</si>
  <si>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</si>
  <si>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</si>
  <si>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</si>
  <si>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</si>
  <si>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</si>
  <si>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</si>
  <si>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</si>
  <si>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</si>
  <si>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</si>
  <si>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</si>
  <si>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</si>
  <si>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</si>
  <si>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</si>
  <si>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</si>
  <si>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</si>
  <si>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</si>
  <si>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</si>
  <si>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</si>
  <si>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</si>
  <si>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</si>
  <si>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</si>
  <si>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</si>
  <si>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</si>
  <si>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</si>
  <si>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</si>
  <si>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</si>
  <si>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</si>
  <si>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</si>
  <si>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</si>
  <si>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</si>
  <si>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</si>
  <si>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</si>
  <si>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</si>
  <si>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</si>
  <si>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</si>
  <si>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</si>
  <si>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</si>
  <si>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</si>
  <si>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</si>
  <si>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</si>
  <si>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</si>
  <si>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</si>
  <si>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</si>
  <si>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</si>
  <si>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</si>
  <si>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</si>
  <si>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</si>
  <si>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</si>
  <si>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</si>
  <si>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</si>
  <si>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</si>
  <si>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</si>
  <si>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</si>
  <si>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</si>
  <si>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</si>
  <si>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</si>
  <si>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</si>
  <si>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</si>
  <si>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</si>
  <si>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</si>
  <si>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</si>
  <si>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</si>
  <si>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</si>
  <si>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</si>
  <si>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</si>
  <si>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</si>
  <si>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</si>
  <si>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</si>
  <si>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</si>
  <si>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</si>
  <si>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</si>
  <si>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</si>
  <si>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</si>
  <si>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</si>
  <si>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</si>
  <si>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</si>
  <si>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</si>
  <si>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</si>
  <si>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</si>
  <si>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</si>
  <si>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</si>
  <si>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</si>
  <si>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</si>
  <si>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</si>
  <si>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</si>
  <si>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</si>
  <si>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</si>
  <si>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</si>
  <si>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</si>
  <si>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</si>
  <si>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</si>
  <si>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</si>
  <si>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</si>
  <si>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</si>
  <si>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</si>
  <si>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</si>
  <si>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</si>
  <si>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</si>
  <si>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</si>
  <si>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</si>
  <si>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</si>
  <si>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</si>
  <si>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</si>
  <si>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</si>
  <si>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</si>
  <si>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</si>
  <si>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</si>
  <si>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</si>
  <si>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</si>
  <si>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</si>
  <si>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</si>
  <si>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</si>
  <si>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</si>
  <si>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</si>
  <si>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</si>
  <si>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</si>
  <si>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</si>
  <si>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</si>
  <si>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</si>
  <si>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</si>
  <si>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</si>
  <si>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</si>
  <si>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</si>
  <si>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</si>
  <si>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</si>
  <si>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</si>
  <si>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</si>
  <si>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</si>
  <si>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</si>
  <si>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</si>
  <si>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</si>
  <si>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</si>
  <si>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</si>
  <si>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</si>
  <si>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</si>
  <si>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</si>
  <si>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</si>
  <si>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</si>
  <si>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</si>
  <si>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</si>
  <si>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</si>
  <si>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</si>
  <si>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</si>
  <si>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</si>
  <si>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</si>
  <si>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</si>
  <si>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</si>
  <si>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</si>
  <si>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</si>
  <si>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</si>
  <si>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</si>
  <si>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</si>
  <si>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</si>
  <si>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</si>
  <si>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</si>
  <si>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</si>
  <si>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</si>
  <si>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</si>
  <si>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</si>
  <si>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</si>
  <si>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</si>
  <si>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</si>
  <si>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</si>
  <si>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</si>
  <si>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</si>
  <si>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</si>
  <si>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</si>
  <si>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</si>
  <si>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</si>
  <si>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</si>
  <si>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</si>
  <si>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</si>
  <si>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</si>
  <si>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</si>
  <si>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</si>
  <si>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</si>
  <si>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</si>
  <si>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</si>
  <si>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</si>
  <si>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</si>
  <si>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</si>
  <si>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</si>
  <si>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</si>
  <si>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</si>
  <si>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</si>
  <si>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</si>
  <si>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</si>
  <si>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</si>
  <si>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</si>
  <si>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</si>
  <si>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</si>
  <si>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</si>
  <si>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</si>
  <si>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</si>
  <si>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</si>
  <si>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</si>
  <si>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</si>
  <si>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</si>
  <si>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</si>
  <si>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</si>
  <si>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</si>
  <si>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</si>
  <si>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</si>
  <si>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</si>
  <si>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</si>
  <si>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</si>
  <si>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</si>
  <si>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</si>
  <si>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</si>
  <si>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</si>
  <si>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</si>
  <si>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</si>
  <si>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</si>
  <si>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</si>
  <si>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</si>
  <si>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</si>
  <si>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</si>
  <si>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</si>
  <si>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</si>
  <si>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</si>
  <si>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</si>
  <si>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</si>
  <si>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</si>
  <si>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</si>
  <si>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</si>
  <si>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</si>
  <si>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</si>
  <si>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</si>
  <si>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</si>
  <si>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</si>
  <si>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</si>
  <si>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</si>
  <si>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</si>
  <si>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</si>
  <si>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</si>
  <si>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</si>
  <si>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</si>
  <si>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</si>
  <si>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</si>
  <si>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</si>
  <si>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</si>
  <si>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</si>
  <si>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</si>
  <si>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</si>
  <si>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</si>
  <si>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</si>
  <si>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</si>
  <si>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</si>
  <si>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</si>
  <si>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</si>
  <si>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</si>
  <si>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</si>
  <si>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</si>
  <si>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</si>
  <si>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</si>
  <si>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</si>
  <si>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</si>
  <si>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</si>
  <si>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</si>
  <si>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</si>
  <si>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</si>
  <si>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</si>
  <si>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</si>
  <si>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</si>
  <si>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</si>
  <si>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</si>
  <si>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</si>
  <si>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</si>
  <si>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</si>
  <si>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</si>
  <si>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</si>
  <si>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</si>
  <si>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Date Ended Conversion</t>
  </si>
  <si>
    <t>Date Created  Conversion</t>
  </si>
  <si>
    <t>Parent Category</t>
  </si>
  <si>
    <t>Sub-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</si>
  <si>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</si>
  <si>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</si>
  <si>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</si>
  <si>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</si>
  <si>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</si>
  <si>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</si>
  <si>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</si>
  <si>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</si>
  <si>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</si>
  <si>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</si>
  <si>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</si>
  <si>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</si>
  <si>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</si>
  <si>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</si>
  <si>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</si>
  <si>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</si>
  <si>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</si>
  <si>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</si>
  <si>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</si>
  <si>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</si>
  <si>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</si>
  <si>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</si>
  <si>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</si>
  <si>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</si>
  <si>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</si>
  <si>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</si>
  <si>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</si>
  <si>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</si>
  <si>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</si>
  <si>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</si>
  <si>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</si>
  <si>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</si>
  <si>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</si>
  <si>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</si>
  <si>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</si>
  <si>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</si>
  <si>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</si>
  <si>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</si>
  <si>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</si>
  <si>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</si>
  <si>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</si>
  <si>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</si>
  <si>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</si>
  <si>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</si>
  <si>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</si>
  <si>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</si>
  <si>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</si>
  <si>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</si>
  <si>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</si>
  <si>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</si>
  <si>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 Conversion)</t>
  </si>
  <si>
    <t>Goal</t>
  </si>
  <si>
    <t>Number Successful</t>
  </si>
  <si>
    <t>Number Failed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</si>
  <si>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</si>
  <si>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</si>
  <si>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</si>
  <si>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</si>
  <si>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</si>
  <si>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</si>
  <si>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</si>
  <si>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</si>
  <si>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</si>
  <si>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</si>
  <si>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</si>
  <si>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</si>
  <si>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</si>
  <si>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</si>
  <si>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</si>
  <si>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Total Projects</t>
  </si>
  <si>
    <t>Number Canceled</t>
  </si>
  <si>
    <t>Mean</t>
  </si>
  <si>
    <t>Successful Campaigns</t>
  </si>
  <si>
    <t>Median</t>
  </si>
  <si>
    <t>Max Number</t>
  </si>
  <si>
    <t>Min Number</t>
  </si>
  <si>
    <t>Unsuccessful campaigns</t>
  </si>
  <si>
    <t>Variance</t>
  </si>
  <si>
    <t>Standard Deviation</t>
  </si>
  <si>
    <t xml:space="preserve">According to the dataset and the scatter plot graph, it is not symmetrically distributed. Therefore the mediam is a better measure of central tendency as I tis less affected by extreme values compared to mean. </t>
  </si>
  <si>
    <t xml:space="preserve">Based on the variance and standard deviation of successful campaigns and failed campaignes, there is more avaiability with successful campaigns. </t>
  </si>
  <si>
    <t>It does make sense as the variance and standard deviation show a greater variability in the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</si>
</sst>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16" fillId="0" borderId="0" xfId="0" applyFont="1"/>
    <xf numFmtId="10" fontId="0" fillId="0" borderId="0" xfId="0" applyNumberFormat="1"/>
    <xf numFmtId="10" fontId="16" fillId="0" borderId="0" xfId="0" applyNumberFormat="1" applyFont="1"/>
    <xf numFmtId="0" fontId="0" fillId="0" borderId="10" xfId="0" applyBorder="1"/>
    <xf numFmtId="1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[CrowdfundingBook.xlsx]By Parent Category!PivotTable8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60-443F-9760-0816D32215D6}"/>
            </c:ext>
          </c:extLst>
        </c:ser>
        <c:ser>
          <c:idx val="1"/>
          <c:order val="1"/>
          <c:tx>
            <c:strRef>
              <c:f>'By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60-443F-9760-0816D32215D6}"/>
            </c:ext>
          </c:extLst>
        </c:ser>
        <c:ser>
          <c:idx val="2"/>
          <c:order val="2"/>
          <c:tx>
            <c:strRef>
              <c:f>'By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60-443F-9760-0816D32215D6}"/>
            </c:ext>
          </c:extLst>
        </c:ser>
        <c:ser>
          <c:idx val="3"/>
          <c:order val="3"/>
          <c:tx>
            <c:strRef>
              <c:f>'By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60-443F-9760-0816D3221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7686735"/>
        <c:axId val="197687215"/>
      </c:barChart>
      <c:catAx>
        <c:axId val="19768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87215"/>
        <c:crosses val="autoZero"/>
        <c:auto val="1"/>
        <c:lblAlgn val="ctr"/>
        <c:lblOffset val="100"/>
        <c:noMultiLvlLbl val="0"/>
      </c:catAx>
      <c:valAx>
        <c:axId val="19768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8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[CrowdfundingBook.xlsx]By Sub Category!PivotTable9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'By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9-44CA-BCC1-D48B08EE6FC6}"/>
            </c:ext>
          </c:extLst>
        </c:ser>
        <c:ser>
          <c:idx val="1"/>
          <c:order val="1"/>
          <c:tx>
            <c:strRef>
              <c:f>'By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'By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C9-44CA-BCC1-D48B08EE6FC6}"/>
            </c:ext>
          </c:extLst>
        </c:ser>
        <c:ser>
          <c:idx val="2"/>
          <c:order val="2"/>
          <c:tx>
            <c:strRef>
              <c:f>'By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'By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C9-44CA-BCC1-D48B08EE6FC6}"/>
            </c:ext>
          </c:extLst>
        </c:ser>
        <c:ser>
          <c:idx val="3"/>
          <c:order val="3"/>
          <c:tx>
            <c:strRef>
              <c:f>'By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'By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C9-44CA-BCC1-D48B08EE6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00180895"/>
        <c:axId val="1600181375"/>
      </c:barChart>
      <c:catAx>
        <c:axId val="160018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181375"/>
        <c:crosses val="autoZero"/>
        <c:auto val="1"/>
        <c:lblAlgn val="ctr"/>
        <c:lblOffset val="100"/>
        <c:noMultiLvlLbl val="0"/>
      </c:catAx>
      <c:valAx>
        <c:axId val="160018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18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[CrowdfundingBook.xlsx]By Date Created Conversion!PivotTable13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'By Date Created Conversion'!$B$4:$B$5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'By 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Date Created Conversion'!$B$6:$B$18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67-433D-9501-66B1C881F703}"/>
            </c:ext>
          </c:extLst>
        </c:ser>
        <c:ser>
          <c:idx val="1"/>
          <c:order val="1"/>
          <c:tx>
            <c:strRef>
              <c:f>'By Date Created Conversion'!$C$4:$C$5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'By 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Date Created Conversion'!$C$6:$C$18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67-433D-9501-66B1C881F703}"/>
            </c:ext>
          </c:extLst>
        </c:ser>
        <c:ser>
          <c:idx val="2"/>
          <c:order val="2"/>
          <c:tx>
            <c:strRef>
              <c:f>'By Date Created Conversion'!$D$4:$D$5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'By 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Date Created Conversion'!$D$6:$D$18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467-433D-9501-66B1C881F703}"/>
            </c:ext>
          </c:extLst>
        </c:ser>
        <c:ser>
          <c:idx val="3"/>
          <c:order val="3"/>
          <c:tx>
            <c:strRef>
              <c:f>'By Date Created Conversion'!$E$4:$E$5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'By 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Date Created Conversion'!$E$6:$E$18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467-433D-9501-66B1C881F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86735"/>
        <c:axId val="197687215"/>
      </c:lineChart>
      <c:catAx>
        <c:axId val="19768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87215"/>
        <c:crosses val="autoZero"/>
        <c:auto val="1"/>
        <c:lblAlgn val="ctr"/>
        <c:lblOffset val="100"/>
        <c:noMultiLvlLbl val="0"/>
      </c:catAx>
      <c:valAx>
        <c:axId val="19768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8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Outcomes</a:t>
            </a:r>
            <a:r>
              <a:rPr lang="en-AU" baseline="0"/>
              <a:t> Based on Goal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0.42105263157894735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0.37171052631578949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3-48D8-934E-537CC64359C9}"/>
            </c:ext>
          </c:extLst>
        </c:ser>
        <c:ser>
          <c:idx val="1"/>
          <c:order val="1"/>
          <c:tx>
            <c:strRef>
              <c:f>'Outcome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0.15789473684210525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0.53618421052631582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3-48D8-934E-537CC64359C9}"/>
            </c:ext>
          </c:extLst>
        </c:ser>
        <c:ser>
          <c:idx val="2"/>
          <c:order val="2"/>
          <c:tx>
            <c:strRef>
              <c:f>'Outcome based on Goal'!$H$1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0.42105263157894735</c:v>
                </c:pt>
                <c:pt idx="9">
                  <c:v>0</c:v>
                </c:pt>
                <c:pt idx="10">
                  <c:v>0</c:v>
                </c:pt>
                <c:pt idx="11">
                  <c:v>9.2105263157894732E-2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3-48D8-934E-537CC6435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5361551"/>
        <c:axId val="1535363951"/>
      </c:lineChart>
      <c:catAx>
        <c:axId val="153536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363951"/>
        <c:crosses val="autoZero"/>
        <c:auto val="1"/>
        <c:lblAlgn val="ctr"/>
        <c:lblOffset val="100"/>
        <c:noMultiLvlLbl val="0"/>
      </c:catAx>
      <c:valAx>
        <c:axId val="15353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36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backers_count(successful)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'Statistial Analysis'!$B$1</c:f>
              <c:strCache>
                <c:ptCount val="1"/>
                <c:pt idx="0">
                  <c:v>backers_count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'Statistial Analysis'!$A$2:$A$566</c:f>
              <c:strCache>
                <c:ptCount val="565"/>
                <c:pt idx="0">
                  <c:v>successful</c:v>
                </c:pt>
                <c:pt idx="1">
                  <c:v>successful</c:v>
                </c:pt>
                <c:pt idx="2">
                  <c:v>successful</c:v>
                </c:pt>
                <c:pt idx="3">
                  <c:v>successful</c:v>
                </c:pt>
                <c:pt idx="4">
                  <c:v>successful</c:v>
                </c:pt>
                <c:pt idx="5">
                  <c:v>successful</c:v>
                </c:pt>
                <c:pt idx="6">
                  <c:v>successful</c:v>
                </c:pt>
                <c:pt idx="7">
                  <c:v>successful</c:v>
                </c:pt>
                <c:pt idx="8">
                  <c:v>successful</c:v>
                </c:pt>
                <c:pt idx="9">
                  <c:v>successful</c:v>
                </c:pt>
                <c:pt idx="10">
                  <c:v>successful</c:v>
                </c:pt>
                <c:pt idx="11">
                  <c:v>successful</c:v>
                </c:pt>
                <c:pt idx="12">
                  <c:v>successful</c:v>
                </c:pt>
                <c:pt idx="13">
                  <c:v>successful</c:v>
                </c:pt>
                <c:pt idx="14">
                  <c:v>successful</c:v>
                </c:pt>
                <c:pt idx="15">
                  <c:v>successful</c:v>
                </c:pt>
                <c:pt idx="16">
                  <c:v>successful</c:v>
                </c:pt>
                <c:pt idx="17">
                  <c:v>successful</c:v>
                </c:pt>
                <c:pt idx="18">
                  <c:v>successful</c:v>
                </c:pt>
                <c:pt idx="19">
                  <c:v>successful</c:v>
                </c:pt>
                <c:pt idx="20">
                  <c:v>successful</c:v>
                </c:pt>
                <c:pt idx="21">
                  <c:v>successful</c:v>
                </c:pt>
                <c:pt idx="22">
                  <c:v>successful</c:v>
                </c:pt>
                <c:pt idx="23">
                  <c:v>successful</c:v>
                </c:pt>
                <c:pt idx="24">
                  <c:v>successful</c:v>
                </c:pt>
                <c:pt idx="25">
                  <c:v>successful</c:v>
                </c:pt>
                <c:pt idx="26">
                  <c:v>successful</c:v>
                </c:pt>
                <c:pt idx="27">
                  <c:v>successful</c:v>
                </c:pt>
                <c:pt idx="28">
                  <c:v>successful</c:v>
                </c:pt>
                <c:pt idx="29">
                  <c:v>successful</c:v>
                </c:pt>
                <c:pt idx="30">
                  <c:v>successful</c:v>
                </c:pt>
                <c:pt idx="31">
                  <c:v>successful</c:v>
                </c:pt>
                <c:pt idx="32">
                  <c:v>successful</c:v>
                </c:pt>
                <c:pt idx="33">
                  <c:v>successful</c:v>
                </c:pt>
                <c:pt idx="34">
                  <c:v>successful</c:v>
                </c:pt>
                <c:pt idx="35">
                  <c:v>successful</c:v>
                </c:pt>
                <c:pt idx="36">
                  <c:v>successful</c:v>
                </c:pt>
                <c:pt idx="37">
                  <c:v>successful</c:v>
                </c:pt>
                <c:pt idx="38">
                  <c:v>successful</c:v>
                </c:pt>
                <c:pt idx="39">
                  <c:v>successful</c:v>
                </c:pt>
                <c:pt idx="40">
                  <c:v>successful</c:v>
                </c:pt>
                <c:pt idx="41">
                  <c:v>successful</c:v>
                </c:pt>
                <c:pt idx="42">
                  <c:v>successful</c:v>
                </c:pt>
                <c:pt idx="43">
                  <c:v>successful</c:v>
                </c:pt>
                <c:pt idx="44">
                  <c:v>successful</c:v>
                </c:pt>
                <c:pt idx="45">
                  <c:v>successful</c:v>
                </c:pt>
                <c:pt idx="46">
                  <c:v>successful</c:v>
                </c:pt>
                <c:pt idx="47">
                  <c:v>successful</c:v>
                </c:pt>
                <c:pt idx="48">
                  <c:v>successful</c:v>
                </c:pt>
                <c:pt idx="49">
                  <c:v>successful</c:v>
                </c:pt>
                <c:pt idx="50">
                  <c:v>successful</c:v>
                </c:pt>
                <c:pt idx="51">
                  <c:v>successful</c:v>
                </c:pt>
                <c:pt idx="52">
                  <c:v>successful</c:v>
                </c:pt>
                <c:pt idx="53">
                  <c:v>successful</c:v>
                </c:pt>
                <c:pt idx="54">
                  <c:v>successful</c:v>
                </c:pt>
                <c:pt idx="55">
                  <c:v>successful</c:v>
                </c:pt>
                <c:pt idx="56">
                  <c:v>successful</c:v>
                </c:pt>
                <c:pt idx="57">
                  <c:v>successful</c:v>
                </c:pt>
                <c:pt idx="58">
                  <c:v>successful</c:v>
                </c:pt>
                <c:pt idx="59">
                  <c:v>successful</c:v>
                </c:pt>
                <c:pt idx="60">
                  <c:v>successful</c:v>
                </c:pt>
                <c:pt idx="61">
                  <c:v>successful</c:v>
                </c:pt>
                <c:pt idx="62">
                  <c:v>successful</c:v>
                </c:pt>
                <c:pt idx="63">
                  <c:v>successful</c:v>
                </c:pt>
                <c:pt idx="64">
                  <c:v>successful</c:v>
                </c:pt>
                <c:pt idx="65">
                  <c:v>successful</c:v>
                </c:pt>
                <c:pt idx="66">
                  <c:v>successful</c:v>
                </c:pt>
                <c:pt idx="67">
                  <c:v>successful</c:v>
                </c:pt>
                <c:pt idx="68">
                  <c:v>successful</c:v>
                </c:pt>
                <c:pt idx="69">
                  <c:v>successful</c:v>
                </c:pt>
                <c:pt idx="70">
                  <c:v>successful</c:v>
                </c:pt>
                <c:pt idx="71">
                  <c:v>successful</c:v>
                </c:pt>
                <c:pt idx="72">
                  <c:v>successful</c:v>
                </c:pt>
                <c:pt idx="73">
                  <c:v>successful</c:v>
                </c:pt>
                <c:pt idx="74">
                  <c:v>successful</c:v>
                </c:pt>
                <c:pt idx="75">
                  <c:v>successful</c:v>
                </c:pt>
                <c:pt idx="76">
                  <c:v>successful</c:v>
                </c:pt>
                <c:pt idx="77">
                  <c:v>successful</c:v>
                </c:pt>
                <c:pt idx="78">
                  <c:v>successful</c:v>
                </c:pt>
                <c:pt idx="79">
                  <c:v>successful</c:v>
                </c:pt>
                <c:pt idx="80">
                  <c:v>successful</c:v>
                </c:pt>
                <c:pt idx="81">
                  <c:v>successful</c:v>
                </c:pt>
                <c:pt idx="82">
                  <c:v>successful</c:v>
                </c:pt>
                <c:pt idx="83">
                  <c:v>successful</c:v>
                </c:pt>
                <c:pt idx="84">
                  <c:v>successful</c:v>
                </c:pt>
                <c:pt idx="85">
                  <c:v>successful</c:v>
                </c:pt>
                <c:pt idx="86">
                  <c:v>successful</c:v>
                </c:pt>
                <c:pt idx="87">
                  <c:v>successful</c:v>
                </c:pt>
                <c:pt idx="88">
                  <c:v>successful</c:v>
                </c:pt>
                <c:pt idx="89">
                  <c:v>successful</c:v>
                </c:pt>
                <c:pt idx="90">
                  <c:v>successful</c:v>
                </c:pt>
                <c:pt idx="91">
                  <c:v>successful</c:v>
                </c:pt>
                <c:pt idx="92">
                  <c:v>successful</c:v>
                </c:pt>
                <c:pt idx="93">
                  <c:v>successful</c:v>
                </c:pt>
                <c:pt idx="94">
                  <c:v>successful</c:v>
                </c:pt>
                <c:pt idx="95">
                  <c:v>successful</c:v>
                </c:pt>
                <c:pt idx="96">
                  <c:v>successful</c:v>
                </c:pt>
                <c:pt idx="97">
                  <c:v>successful</c:v>
                </c:pt>
                <c:pt idx="98">
                  <c:v>successful</c:v>
                </c:pt>
                <c:pt idx="99">
                  <c:v>successful</c:v>
                </c:pt>
                <c:pt idx="100">
                  <c:v>successful</c:v>
                </c:pt>
                <c:pt idx="101">
                  <c:v>successful</c:v>
                </c:pt>
                <c:pt idx="102">
                  <c:v>successful</c:v>
                </c:pt>
                <c:pt idx="103">
                  <c:v>successful</c:v>
                </c:pt>
                <c:pt idx="104">
                  <c:v>successful</c:v>
                </c:pt>
                <c:pt idx="105">
                  <c:v>successful</c:v>
                </c:pt>
                <c:pt idx="106">
                  <c:v>successful</c:v>
                </c:pt>
                <c:pt idx="107">
                  <c:v>successful</c:v>
                </c:pt>
                <c:pt idx="108">
                  <c:v>successful</c:v>
                </c:pt>
                <c:pt idx="109">
                  <c:v>successful</c:v>
                </c:pt>
                <c:pt idx="110">
                  <c:v>successful</c:v>
                </c:pt>
                <c:pt idx="111">
                  <c:v>successful</c:v>
                </c:pt>
                <c:pt idx="112">
                  <c:v>successful</c:v>
                </c:pt>
                <c:pt idx="113">
                  <c:v>successful</c:v>
                </c:pt>
                <c:pt idx="114">
                  <c:v>successful</c:v>
                </c:pt>
                <c:pt idx="115">
                  <c:v>successful</c:v>
                </c:pt>
                <c:pt idx="116">
                  <c:v>successful</c:v>
                </c:pt>
                <c:pt idx="117">
                  <c:v>successful</c:v>
                </c:pt>
                <c:pt idx="118">
                  <c:v>successful</c:v>
                </c:pt>
                <c:pt idx="119">
                  <c:v>successful</c:v>
                </c:pt>
                <c:pt idx="120">
                  <c:v>successful</c:v>
                </c:pt>
                <c:pt idx="121">
                  <c:v>successful</c:v>
                </c:pt>
                <c:pt idx="122">
                  <c:v>successful</c:v>
                </c:pt>
                <c:pt idx="123">
                  <c:v>successful</c:v>
                </c:pt>
                <c:pt idx="124">
                  <c:v>successful</c:v>
                </c:pt>
                <c:pt idx="125">
                  <c:v>successful</c:v>
                </c:pt>
                <c:pt idx="126">
                  <c:v>successful</c:v>
                </c:pt>
                <c:pt idx="127">
                  <c:v>successful</c:v>
                </c:pt>
                <c:pt idx="128">
                  <c:v>successful</c:v>
                </c:pt>
                <c:pt idx="129">
                  <c:v>successful</c:v>
                </c:pt>
                <c:pt idx="130">
                  <c:v>successful</c:v>
                </c:pt>
                <c:pt idx="131">
                  <c:v>successful</c:v>
                </c:pt>
                <c:pt idx="132">
                  <c:v>successful</c:v>
                </c:pt>
                <c:pt idx="133">
                  <c:v>successful</c:v>
                </c:pt>
                <c:pt idx="134">
                  <c:v>successful</c:v>
                </c:pt>
                <c:pt idx="135">
                  <c:v>successful</c:v>
                </c:pt>
                <c:pt idx="136">
                  <c:v>successful</c:v>
                </c:pt>
                <c:pt idx="137">
                  <c:v>successful</c:v>
                </c:pt>
                <c:pt idx="138">
                  <c:v>successful</c:v>
                </c:pt>
                <c:pt idx="139">
                  <c:v>successful</c:v>
                </c:pt>
                <c:pt idx="140">
                  <c:v>successful</c:v>
                </c:pt>
                <c:pt idx="141">
                  <c:v>successful</c:v>
                </c:pt>
                <c:pt idx="142">
                  <c:v>successful</c:v>
                </c:pt>
                <c:pt idx="143">
                  <c:v>successful</c:v>
                </c:pt>
                <c:pt idx="144">
                  <c:v>successful</c:v>
                </c:pt>
                <c:pt idx="145">
                  <c:v>successful</c:v>
                </c:pt>
                <c:pt idx="146">
                  <c:v>successful</c:v>
                </c:pt>
                <c:pt idx="147">
                  <c:v>successful</c:v>
                </c:pt>
                <c:pt idx="148">
                  <c:v>successful</c:v>
                </c:pt>
                <c:pt idx="149">
                  <c:v>successful</c:v>
                </c:pt>
                <c:pt idx="150">
                  <c:v>successful</c:v>
                </c:pt>
                <c:pt idx="151">
                  <c:v>successful</c:v>
                </c:pt>
                <c:pt idx="152">
                  <c:v>successful</c:v>
                </c:pt>
                <c:pt idx="153">
                  <c:v>successful</c:v>
                </c:pt>
                <c:pt idx="154">
                  <c:v>successful</c:v>
                </c:pt>
                <c:pt idx="155">
                  <c:v>successful</c:v>
                </c:pt>
                <c:pt idx="156">
                  <c:v>successful</c:v>
                </c:pt>
                <c:pt idx="157">
                  <c:v>successful</c:v>
                </c:pt>
                <c:pt idx="158">
                  <c:v>successful</c:v>
                </c:pt>
                <c:pt idx="159">
                  <c:v>successful</c:v>
                </c:pt>
                <c:pt idx="160">
                  <c:v>successful</c:v>
                </c:pt>
                <c:pt idx="161">
                  <c:v>successful</c:v>
                </c:pt>
                <c:pt idx="162">
                  <c:v>successful</c:v>
                </c:pt>
                <c:pt idx="163">
                  <c:v>successful</c:v>
                </c:pt>
                <c:pt idx="164">
                  <c:v>successful</c:v>
                </c:pt>
                <c:pt idx="165">
                  <c:v>successful</c:v>
                </c:pt>
                <c:pt idx="166">
                  <c:v>successful</c:v>
                </c:pt>
                <c:pt idx="167">
                  <c:v>successful</c:v>
                </c:pt>
                <c:pt idx="168">
                  <c:v>successful</c:v>
                </c:pt>
                <c:pt idx="169">
                  <c:v>successful</c:v>
                </c:pt>
                <c:pt idx="170">
                  <c:v>successful</c:v>
                </c:pt>
                <c:pt idx="171">
                  <c:v>successful</c:v>
                </c:pt>
                <c:pt idx="172">
                  <c:v>successful</c:v>
                </c:pt>
                <c:pt idx="173">
                  <c:v>successful</c:v>
                </c:pt>
                <c:pt idx="174">
                  <c:v>successful</c:v>
                </c:pt>
                <c:pt idx="175">
                  <c:v>successful</c:v>
                </c:pt>
                <c:pt idx="176">
                  <c:v>successful</c:v>
                </c:pt>
                <c:pt idx="177">
                  <c:v>successful</c:v>
                </c:pt>
                <c:pt idx="178">
                  <c:v>successful</c:v>
                </c:pt>
                <c:pt idx="179">
                  <c:v>successful</c:v>
                </c:pt>
                <c:pt idx="180">
                  <c:v>successful</c:v>
                </c:pt>
                <c:pt idx="181">
                  <c:v>successful</c:v>
                </c:pt>
                <c:pt idx="182">
                  <c:v>successful</c:v>
                </c:pt>
                <c:pt idx="183">
                  <c:v>successful</c:v>
                </c:pt>
                <c:pt idx="184">
                  <c:v>successful</c:v>
                </c:pt>
                <c:pt idx="185">
                  <c:v>successful</c:v>
                </c:pt>
                <c:pt idx="186">
                  <c:v>successful</c:v>
                </c:pt>
                <c:pt idx="187">
                  <c:v>successful</c:v>
                </c:pt>
                <c:pt idx="188">
                  <c:v>successful</c:v>
                </c:pt>
                <c:pt idx="189">
                  <c:v>successful</c:v>
                </c:pt>
                <c:pt idx="190">
                  <c:v>successful</c:v>
                </c:pt>
                <c:pt idx="191">
                  <c:v>successful</c:v>
                </c:pt>
                <c:pt idx="192">
                  <c:v>successful</c:v>
                </c:pt>
                <c:pt idx="193">
                  <c:v>successful</c:v>
                </c:pt>
                <c:pt idx="194">
                  <c:v>successful</c:v>
                </c:pt>
                <c:pt idx="195">
                  <c:v>successful</c:v>
                </c:pt>
                <c:pt idx="196">
                  <c:v>successful</c:v>
                </c:pt>
                <c:pt idx="197">
                  <c:v>successful</c:v>
                </c:pt>
                <c:pt idx="198">
                  <c:v>successful</c:v>
                </c:pt>
                <c:pt idx="199">
                  <c:v>successful</c:v>
                </c:pt>
                <c:pt idx="200">
                  <c:v>successful</c:v>
                </c:pt>
                <c:pt idx="201">
                  <c:v>successful</c:v>
                </c:pt>
                <c:pt idx="202">
                  <c:v>successful</c:v>
                </c:pt>
                <c:pt idx="203">
                  <c:v>successful</c:v>
                </c:pt>
                <c:pt idx="204">
                  <c:v>successful</c:v>
                </c:pt>
                <c:pt idx="205">
                  <c:v>successful</c:v>
                </c:pt>
                <c:pt idx="206">
                  <c:v>successful</c:v>
                </c:pt>
                <c:pt idx="207">
                  <c:v>successful</c:v>
                </c:pt>
                <c:pt idx="208">
                  <c:v>successful</c:v>
                </c:pt>
                <c:pt idx="209">
                  <c:v>successful</c:v>
                </c:pt>
                <c:pt idx="210">
                  <c:v>successful</c:v>
                </c:pt>
                <c:pt idx="211">
                  <c:v>successful</c:v>
                </c:pt>
                <c:pt idx="212">
                  <c:v>successful</c:v>
                </c:pt>
                <c:pt idx="213">
                  <c:v>successful</c:v>
                </c:pt>
                <c:pt idx="214">
                  <c:v>successful</c:v>
                </c:pt>
                <c:pt idx="215">
                  <c:v>successful</c:v>
                </c:pt>
                <c:pt idx="216">
                  <c:v>successful</c:v>
                </c:pt>
                <c:pt idx="217">
                  <c:v>successful</c:v>
                </c:pt>
                <c:pt idx="218">
                  <c:v>successful</c:v>
                </c:pt>
                <c:pt idx="219">
                  <c:v>successful</c:v>
                </c:pt>
                <c:pt idx="220">
                  <c:v>successful</c:v>
                </c:pt>
                <c:pt idx="221">
                  <c:v>successful</c:v>
                </c:pt>
                <c:pt idx="222">
                  <c:v>successful</c:v>
                </c:pt>
                <c:pt idx="223">
                  <c:v>successful</c:v>
                </c:pt>
                <c:pt idx="224">
                  <c:v>successful</c:v>
                </c:pt>
                <c:pt idx="225">
                  <c:v>successful</c:v>
                </c:pt>
                <c:pt idx="226">
                  <c:v>successful</c:v>
                </c:pt>
                <c:pt idx="227">
                  <c:v>successful</c:v>
                </c:pt>
                <c:pt idx="228">
                  <c:v>successful</c:v>
                </c:pt>
                <c:pt idx="229">
                  <c:v>successful</c:v>
                </c:pt>
                <c:pt idx="230">
                  <c:v>successful</c:v>
                </c:pt>
                <c:pt idx="231">
                  <c:v>successful</c:v>
                </c:pt>
                <c:pt idx="232">
                  <c:v>successful</c:v>
                </c:pt>
                <c:pt idx="233">
                  <c:v>successful</c:v>
                </c:pt>
                <c:pt idx="234">
                  <c:v>successful</c:v>
                </c:pt>
                <c:pt idx="235">
                  <c:v>successful</c:v>
                </c:pt>
                <c:pt idx="236">
                  <c:v>successful</c:v>
                </c:pt>
                <c:pt idx="237">
                  <c:v>successful</c:v>
                </c:pt>
                <c:pt idx="238">
                  <c:v>successful</c:v>
                </c:pt>
                <c:pt idx="239">
                  <c:v>successful</c:v>
                </c:pt>
                <c:pt idx="240">
                  <c:v>successful</c:v>
                </c:pt>
                <c:pt idx="241">
                  <c:v>successful</c:v>
                </c:pt>
                <c:pt idx="242">
                  <c:v>successful</c:v>
                </c:pt>
                <c:pt idx="243">
                  <c:v>successful</c:v>
                </c:pt>
                <c:pt idx="244">
                  <c:v>successful</c:v>
                </c:pt>
                <c:pt idx="245">
                  <c:v>successful</c:v>
                </c:pt>
                <c:pt idx="246">
                  <c:v>successful</c:v>
                </c:pt>
                <c:pt idx="247">
                  <c:v>successful</c:v>
                </c:pt>
                <c:pt idx="248">
                  <c:v>successful</c:v>
                </c:pt>
                <c:pt idx="249">
                  <c:v>successful</c:v>
                </c:pt>
                <c:pt idx="250">
                  <c:v>successful</c:v>
                </c:pt>
                <c:pt idx="251">
                  <c:v>successful</c:v>
                </c:pt>
                <c:pt idx="252">
                  <c:v>successful</c:v>
                </c:pt>
                <c:pt idx="253">
                  <c:v>successful</c:v>
                </c:pt>
                <c:pt idx="254">
                  <c:v>successful</c:v>
                </c:pt>
                <c:pt idx="255">
                  <c:v>successful</c:v>
                </c:pt>
                <c:pt idx="256">
                  <c:v>successful</c:v>
                </c:pt>
                <c:pt idx="257">
                  <c:v>successful</c:v>
                </c:pt>
                <c:pt idx="258">
                  <c:v>successful</c:v>
                </c:pt>
                <c:pt idx="259">
                  <c:v>successful</c:v>
                </c:pt>
                <c:pt idx="260">
                  <c:v>successful</c:v>
                </c:pt>
                <c:pt idx="261">
                  <c:v>successful</c:v>
                </c:pt>
                <c:pt idx="262">
                  <c:v>successful</c:v>
                </c:pt>
                <c:pt idx="263">
                  <c:v>successful</c:v>
                </c:pt>
                <c:pt idx="264">
                  <c:v>successful</c:v>
                </c:pt>
                <c:pt idx="265">
                  <c:v>successful</c:v>
                </c:pt>
                <c:pt idx="266">
                  <c:v>successful</c:v>
                </c:pt>
                <c:pt idx="267">
                  <c:v>successful</c:v>
                </c:pt>
                <c:pt idx="268">
                  <c:v>successful</c:v>
                </c:pt>
                <c:pt idx="269">
                  <c:v>successful</c:v>
                </c:pt>
                <c:pt idx="270">
                  <c:v>successful</c:v>
                </c:pt>
                <c:pt idx="271">
                  <c:v>successful</c:v>
                </c:pt>
                <c:pt idx="272">
                  <c:v>successful</c:v>
                </c:pt>
                <c:pt idx="273">
                  <c:v>successful</c:v>
                </c:pt>
                <c:pt idx="274">
                  <c:v>successful</c:v>
                </c:pt>
                <c:pt idx="275">
                  <c:v>successful</c:v>
                </c:pt>
                <c:pt idx="276">
                  <c:v>successful</c:v>
                </c:pt>
                <c:pt idx="277">
                  <c:v>successful</c:v>
                </c:pt>
                <c:pt idx="278">
                  <c:v>successful</c:v>
                </c:pt>
                <c:pt idx="279">
                  <c:v>successful</c:v>
                </c:pt>
                <c:pt idx="280">
                  <c:v>successful</c:v>
                </c:pt>
                <c:pt idx="281">
                  <c:v>successful</c:v>
                </c:pt>
                <c:pt idx="282">
                  <c:v>successful</c:v>
                </c:pt>
                <c:pt idx="283">
                  <c:v>successful</c:v>
                </c:pt>
                <c:pt idx="284">
                  <c:v>successful</c:v>
                </c:pt>
                <c:pt idx="285">
                  <c:v>successful</c:v>
                </c:pt>
                <c:pt idx="286">
                  <c:v>successful</c:v>
                </c:pt>
                <c:pt idx="287">
                  <c:v>successful</c:v>
                </c:pt>
                <c:pt idx="288">
                  <c:v>successful</c:v>
                </c:pt>
                <c:pt idx="289">
                  <c:v>successful</c:v>
                </c:pt>
                <c:pt idx="290">
                  <c:v>successful</c:v>
                </c:pt>
                <c:pt idx="291">
                  <c:v>successful</c:v>
                </c:pt>
                <c:pt idx="292">
                  <c:v>successful</c:v>
                </c:pt>
                <c:pt idx="293">
                  <c:v>successful</c:v>
                </c:pt>
                <c:pt idx="294">
                  <c:v>successful</c:v>
                </c:pt>
                <c:pt idx="295">
                  <c:v>successful</c:v>
                </c:pt>
                <c:pt idx="296">
                  <c:v>successful</c:v>
                </c:pt>
                <c:pt idx="297">
                  <c:v>successful</c:v>
                </c:pt>
                <c:pt idx="298">
                  <c:v>successful</c:v>
                </c:pt>
                <c:pt idx="299">
                  <c:v>successful</c:v>
                </c:pt>
                <c:pt idx="300">
                  <c:v>successful</c:v>
                </c:pt>
                <c:pt idx="301">
                  <c:v>successful</c:v>
                </c:pt>
                <c:pt idx="302">
                  <c:v>successful</c:v>
                </c:pt>
                <c:pt idx="303">
                  <c:v>successful</c:v>
                </c:pt>
                <c:pt idx="304">
                  <c:v>successful</c:v>
                </c:pt>
                <c:pt idx="305">
                  <c:v>successful</c:v>
                </c:pt>
                <c:pt idx="306">
                  <c:v>successful</c:v>
                </c:pt>
                <c:pt idx="307">
                  <c:v>successful</c:v>
                </c:pt>
                <c:pt idx="308">
                  <c:v>successful</c:v>
                </c:pt>
                <c:pt idx="309">
                  <c:v>successful</c:v>
                </c:pt>
                <c:pt idx="310">
                  <c:v>successful</c:v>
                </c:pt>
                <c:pt idx="311">
                  <c:v>successful</c:v>
                </c:pt>
                <c:pt idx="312">
                  <c:v>successful</c:v>
                </c:pt>
                <c:pt idx="313">
                  <c:v>successful</c:v>
                </c:pt>
                <c:pt idx="314">
                  <c:v>successful</c:v>
                </c:pt>
                <c:pt idx="315">
                  <c:v>successful</c:v>
                </c:pt>
                <c:pt idx="316">
                  <c:v>successful</c:v>
                </c:pt>
                <c:pt idx="317">
                  <c:v>successful</c:v>
                </c:pt>
                <c:pt idx="318">
                  <c:v>successful</c:v>
                </c:pt>
                <c:pt idx="319">
                  <c:v>successful</c:v>
                </c:pt>
                <c:pt idx="320">
                  <c:v>successful</c:v>
                </c:pt>
                <c:pt idx="321">
                  <c:v>successful</c:v>
                </c:pt>
                <c:pt idx="322">
                  <c:v>successful</c:v>
                </c:pt>
                <c:pt idx="323">
                  <c:v>successful</c:v>
                </c:pt>
                <c:pt idx="324">
                  <c:v>successful</c:v>
                </c:pt>
                <c:pt idx="325">
                  <c:v>successful</c:v>
                </c:pt>
                <c:pt idx="326">
                  <c:v>successful</c:v>
                </c:pt>
                <c:pt idx="327">
                  <c:v>successful</c:v>
                </c:pt>
                <c:pt idx="328">
                  <c:v>successful</c:v>
                </c:pt>
                <c:pt idx="329">
                  <c:v>successful</c:v>
                </c:pt>
                <c:pt idx="330">
                  <c:v>successful</c:v>
                </c:pt>
                <c:pt idx="331">
                  <c:v>successful</c:v>
                </c:pt>
                <c:pt idx="332">
                  <c:v>successful</c:v>
                </c:pt>
                <c:pt idx="333">
                  <c:v>successful</c:v>
                </c:pt>
                <c:pt idx="334">
                  <c:v>successful</c:v>
                </c:pt>
                <c:pt idx="335">
                  <c:v>successful</c:v>
                </c:pt>
                <c:pt idx="336">
                  <c:v>successful</c:v>
                </c:pt>
                <c:pt idx="337">
                  <c:v>successful</c:v>
                </c:pt>
                <c:pt idx="338">
                  <c:v>successful</c:v>
                </c:pt>
                <c:pt idx="339">
                  <c:v>successful</c:v>
                </c:pt>
                <c:pt idx="340">
                  <c:v>successful</c:v>
                </c:pt>
                <c:pt idx="341">
                  <c:v>successful</c:v>
                </c:pt>
                <c:pt idx="342">
                  <c:v>successful</c:v>
                </c:pt>
                <c:pt idx="343">
                  <c:v>successful</c:v>
                </c:pt>
                <c:pt idx="344">
                  <c:v>successful</c:v>
                </c:pt>
                <c:pt idx="345">
                  <c:v>successful</c:v>
                </c:pt>
                <c:pt idx="346">
                  <c:v>successful</c:v>
                </c:pt>
                <c:pt idx="347">
                  <c:v>successful</c:v>
                </c:pt>
                <c:pt idx="348">
                  <c:v>successful</c:v>
                </c:pt>
                <c:pt idx="349">
                  <c:v>successful</c:v>
                </c:pt>
                <c:pt idx="350">
                  <c:v>successful</c:v>
                </c:pt>
                <c:pt idx="351">
                  <c:v>successful</c:v>
                </c:pt>
                <c:pt idx="352">
                  <c:v>successful</c:v>
                </c:pt>
                <c:pt idx="353">
                  <c:v>successful</c:v>
                </c:pt>
                <c:pt idx="354">
                  <c:v>successful</c:v>
                </c:pt>
                <c:pt idx="355">
                  <c:v>successful</c:v>
                </c:pt>
                <c:pt idx="356">
                  <c:v>successful</c:v>
                </c:pt>
                <c:pt idx="357">
                  <c:v>successful</c:v>
                </c:pt>
                <c:pt idx="358">
                  <c:v>successful</c:v>
                </c:pt>
                <c:pt idx="359">
                  <c:v>successful</c:v>
                </c:pt>
                <c:pt idx="360">
                  <c:v>successful</c:v>
                </c:pt>
                <c:pt idx="361">
                  <c:v>successful</c:v>
                </c:pt>
                <c:pt idx="362">
                  <c:v>successful</c:v>
                </c:pt>
                <c:pt idx="363">
                  <c:v>successful</c:v>
                </c:pt>
                <c:pt idx="364">
                  <c:v>successful</c:v>
                </c:pt>
                <c:pt idx="365">
                  <c:v>successful</c:v>
                </c:pt>
                <c:pt idx="366">
                  <c:v>successful</c:v>
                </c:pt>
                <c:pt idx="367">
                  <c:v>successful</c:v>
                </c:pt>
                <c:pt idx="368">
                  <c:v>successful</c:v>
                </c:pt>
                <c:pt idx="369">
                  <c:v>successful</c:v>
                </c:pt>
                <c:pt idx="370">
                  <c:v>successful</c:v>
                </c:pt>
                <c:pt idx="371">
                  <c:v>successful</c:v>
                </c:pt>
                <c:pt idx="372">
                  <c:v>successful</c:v>
                </c:pt>
                <c:pt idx="373">
                  <c:v>successful</c:v>
                </c:pt>
                <c:pt idx="374">
                  <c:v>successful</c:v>
                </c:pt>
                <c:pt idx="375">
                  <c:v>successful</c:v>
                </c:pt>
                <c:pt idx="376">
                  <c:v>successful</c:v>
                </c:pt>
                <c:pt idx="377">
                  <c:v>successful</c:v>
                </c:pt>
                <c:pt idx="378">
                  <c:v>successful</c:v>
                </c:pt>
                <c:pt idx="379">
                  <c:v>successful</c:v>
                </c:pt>
                <c:pt idx="380">
                  <c:v>successful</c:v>
                </c:pt>
                <c:pt idx="381">
                  <c:v>successful</c:v>
                </c:pt>
                <c:pt idx="382">
                  <c:v>successful</c:v>
                </c:pt>
                <c:pt idx="383">
                  <c:v>successful</c:v>
                </c:pt>
                <c:pt idx="384">
                  <c:v>successful</c:v>
                </c:pt>
                <c:pt idx="385">
                  <c:v>successful</c:v>
                </c:pt>
                <c:pt idx="386">
                  <c:v>successful</c:v>
                </c:pt>
                <c:pt idx="387">
                  <c:v>successful</c:v>
                </c:pt>
                <c:pt idx="388">
                  <c:v>successful</c:v>
                </c:pt>
                <c:pt idx="389">
                  <c:v>successful</c:v>
                </c:pt>
                <c:pt idx="390">
                  <c:v>successful</c:v>
                </c:pt>
                <c:pt idx="391">
                  <c:v>successful</c:v>
                </c:pt>
                <c:pt idx="392">
                  <c:v>successful</c:v>
                </c:pt>
                <c:pt idx="393">
                  <c:v>successful</c:v>
                </c:pt>
                <c:pt idx="394">
                  <c:v>successful</c:v>
                </c:pt>
                <c:pt idx="395">
                  <c:v>successful</c:v>
                </c:pt>
                <c:pt idx="396">
                  <c:v>successful</c:v>
                </c:pt>
                <c:pt idx="397">
                  <c:v>successful</c:v>
                </c:pt>
                <c:pt idx="398">
                  <c:v>successful</c:v>
                </c:pt>
                <c:pt idx="399">
                  <c:v>successful</c:v>
                </c:pt>
                <c:pt idx="400">
                  <c:v>successful</c:v>
                </c:pt>
                <c:pt idx="401">
                  <c:v>successful</c:v>
                </c:pt>
                <c:pt idx="402">
                  <c:v>successful</c:v>
                </c:pt>
                <c:pt idx="403">
                  <c:v>successful</c:v>
                </c:pt>
                <c:pt idx="404">
                  <c:v>successful</c:v>
                </c:pt>
                <c:pt idx="405">
                  <c:v>successful</c:v>
                </c:pt>
                <c:pt idx="406">
                  <c:v>successful</c:v>
                </c:pt>
                <c:pt idx="407">
                  <c:v>successful</c:v>
                </c:pt>
                <c:pt idx="408">
                  <c:v>successful</c:v>
                </c:pt>
                <c:pt idx="409">
                  <c:v>successful</c:v>
                </c:pt>
                <c:pt idx="410">
                  <c:v>successful</c:v>
                </c:pt>
                <c:pt idx="411">
                  <c:v>successful</c:v>
                </c:pt>
                <c:pt idx="412">
                  <c:v>successful</c:v>
                </c:pt>
                <c:pt idx="413">
                  <c:v>successful</c:v>
                </c:pt>
                <c:pt idx="414">
                  <c:v>successful</c:v>
                </c:pt>
                <c:pt idx="415">
                  <c:v>successful</c:v>
                </c:pt>
                <c:pt idx="416">
                  <c:v>successful</c:v>
                </c:pt>
                <c:pt idx="417">
                  <c:v>successful</c:v>
                </c:pt>
                <c:pt idx="418">
                  <c:v>successful</c:v>
                </c:pt>
                <c:pt idx="419">
                  <c:v>successful</c:v>
                </c:pt>
                <c:pt idx="420">
                  <c:v>successful</c:v>
                </c:pt>
                <c:pt idx="421">
                  <c:v>successful</c:v>
                </c:pt>
                <c:pt idx="422">
                  <c:v>successful</c:v>
                </c:pt>
                <c:pt idx="423">
                  <c:v>successful</c:v>
                </c:pt>
                <c:pt idx="424">
                  <c:v>successful</c:v>
                </c:pt>
                <c:pt idx="425">
                  <c:v>successful</c:v>
                </c:pt>
                <c:pt idx="426">
                  <c:v>successful</c:v>
                </c:pt>
                <c:pt idx="427">
                  <c:v>successful</c:v>
                </c:pt>
                <c:pt idx="428">
                  <c:v>successful</c:v>
                </c:pt>
                <c:pt idx="429">
                  <c:v>successful</c:v>
                </c:pt>
                <c:pt idx="430">
                  <c:v>successful</c:v>
                </c:pt>
                <c:pt idx="431">
                  <c:v>successful</c:v>
                </c:pt>
                <c:pt idx="432">
                  <c:v>successful</c:v>
                </c:pt>
                <c:pt idx="433">
                  <c:v>successful</c:v>
                </c:pt>
                <c:pt idx="434">
                  <c:v>successful</c:v>
                </c:pt>
                <c:pt idx="435">
                  <c:v>successful</c:v>
                </c:pt>
                <c:pt idx="436">
                  <c:v>successful</c:v>
                </c:pt>
                <c:pt idx="437">
                  <c:v>successful</c:v>
                </c:pt>
                <c:pt idx="438">
                  <c:v>successful</c:v>
                </c:pt>
                <c:pt idx="439">
                  <c:v>successful</c:v>
                </c:pt>
                <c:pt idx="440">
                  <c:v>successful</c:v>
                </c:pt>
                <c:pt idx="441">
                  <c:v>successful</c:v>
                </c:pt>
                <c:pt idx="442">
                  <c:v>successful</c:v>
                </c:pt>
                <c:pt idx="443">
                  <c:v>successful</c:v>
                </c:pt>
                <c:pt idx="444">
                  <c:v>successful</c:v>
                </c:pt>
                <c:pt idx="445">
                  <c:v>successful</c:v>
                </c:pt>
                <c:pt idx="446">
                  <c:v>successful</c:v>
                </c:pt>
                <c:pt idx="447">
                  <c:v>successful</c:v>
                </c:pt>
                <c:pt idx="448">
                  <c:v>successful</c:v>
                </c:pt>
                <c:pt idx="449">
                  <c:v>successful</c:v>
                </c:pt>
                <c:pt idx="450">
                  <c:v>successful</c:v>
                </c:pt>
                <c:pt idx="451">
                  <c:v>successful</c:v>
                </c:pt>
                <c:pt idx="452">
                  <c:v>successful</c:v>
                </c:pt>
                <c:pt idx="453">
                  <c:v>successful</c:v>
                </c:pt>
                <c:pt idx="454">
                  <c:v>successful</c:v>
                </c:pt>
                <c:pt idx="455">
                  <c:v>successful</c:v>
                </c:pt>
                <c:pt idx="456">
                  <c:v>successful</c:v>
                </c:pt>
                <c:pt idx="457">
                  <c:v>successful</c:v>
                </c:pt>
                <c:pt idx="458">
                  <c:v>successful</c:v>
                </c:pt>
                <c:pt idx="459">
                  <c:v>successful</c:v>
                </c:pt>
                <c:pt idx="460">
                  <c:v>successful</c:v>
                </c:pt>
                <c:pt idx="461">
                  <c:v>successful</c:v>
                </c:pt>
                <c:pt idx="462">
                  <c:v>successful</c:v>
                </c:pt>
                <c:pt idx="463">
                  <c:v>successful</c:v>
                </c:pt>
                <c:pt idx="464">
                  <c:v>successful</c:v>
                </c:pt>
                <c:pt idx="465">
                  <c:v>successful</c:v>
                </c:pt>
                <c:pt idx="466">
                  <c:v>successful</c:v>
                </c:pt>
                <c:pt idx="467">
                  <c:v>successful</c:v>
                </c:pt>
                <c:pt idx="468">
                  <c:v>successful</c:v>
                </c:pt>
                <c:pt idx="469">
                  <c:v>successful</c:v>
                </c:pt>
                <c:pt idx="470">
                  <c:v>successful</c:v>
                </c:pt>
                <c:pt idx="471">
                  <c:v>successful</c:v>
                </c:pt>
                <c:pt idx="472">
                  <c:v>successful</c:v>
                </c:pt>
                <c:pt idx="473">
                  <c:v>successful</c:v>
                </c:pt>
                <c:pt idx="474">
                  <c:v>successful</c:v>
                </c:pt>
                <c:pt idx="475">
                  <c:v>successful</c:v>
                </c:pt>
                <c:pt idx="476">
                  <c:v>successful</c:v>
                </c:pt>
                <c:pt idx="477">
                  <c:v>successful</c:v>
                </c:pt>
                <c:pt idx="478">
                  <c:v>successful</c:v>
                </c:pt>
                <c:pt idx="479">
                  <c:v>successful</c:v>
                </c:pt>
                <c:pt idx="480">
                  <c:v>successful</c:v>
                </c:pt>
                <c:pt idx="481">
                  <c:v>successful</c:v>
                </c:pt>
                <c:pt idx="482">
                  <c:v>successful</c:v>
                </c:pt>
                <c:pt idx="483">
                  <c:v>successful</c:v>
                </c:pt>
                <c:pt idx="484">
                  <c:v>successful</c:v>
                </c:pt>
                <c:pt idx="485">
                  <c:v>successful</c:v>
                </c:pt>
                <c:pt idx="486">
                  <c:v>successful</c:v>
                </c:pt>
                <c:pt idx="487">
                  <c:v>successful</c:v>
                </c:pt>
                <c:pt idx="488">
                  <c:v>successful</c:v>
                </c:pt>
                <c:pt idx="489">
                  <c:v>successful</c:v>
                </c:pt>
                <c:pt idx="490">
                  <c:v>successful</c:v>
                </c:pt>
                <c:pt idx="491">
                  <c:v>successful</c:v>
                </c:pt>
                <c:pt idx="492">
                  <c:v>successful</c:v>
                </c:pt>
                <c:pt idx="493">
                  <c:v>successful</c:v>
                </c:pt>
                <c:pt idx="494">
                  <c:v>successful</c:v>
                </c:pt>
                <c:pt idx="495">
                  <c:v>successful</c:v>
                </c:pt>
                <c:pt idx="496">
                  <c:v>successful</c:v>
                </c:pt>
                <c:pt idx="497">
                  <c:v>successful</c:v>
                </c:pt>
                <c:pt idx="498">
                  <c:v>successful</c:v>
                </c:pt>
                <c:pt idx="499">
                  <c:v>successful</c:v>
                </c:pt>
                <c:pt idx="500">
                  <c:v>successful</c:v>
                </c:pt>
                <c:pt idx="501">
                  <c:v>successful</c:v>
                </c:pt>
                <c:pt idx="502">
                  <c:v>successful</c:v>
                </c:pt>
                <c:pt idx="503">
                  <c:v>successful</c:v>
                </c:pt>
                <c:pt idx="504">
                  <c:v>successful</c:v>
                </c:pt>
                <c:pt idx="505">
                  <c:v>successful</c:v>
                </c:pt>
                <c:pt idx="506">
                  <c:v>successful</c:v>
                </c:pt>
                <c:pt idx="507">
                  <c:v>successful</c:v>
                </c:pt>
                <c:pt idx="508">
                  <c:v>successful</c:v>
                </c:pt>
                <c:pt idx="509">
                  <c:v>successful</c:v>
                </c:pt>
                <c:pt idx="510">
                  <c:v>successful</c:v>
                </c:pt>
                <c:pt idx="511">
                  <c:v>successful</c:v>
                </c:pt>
                <c:pt idx="512">
                  <c:v>successful</c:v>
                </c:pt>
                <c:pt idx="513">
                  <c:v>successful</c:v>
                </c:pt>
                <c:pt idx="514">
                  <c:v>successful</c:v>
                </c:pt>
                <c:pt idx="515">
                  <c:v>successful</c:v>
                </c:pt>
                <c:pt idx="516">
                  <c:v>successful</c:v>
                </c:pt>
                <c:pt idx="517">
                  <c:v>successful</c:v>
                </c:pt>
                <c:pt idx="518">
                  <c:v>successful</c:v>
                </c:pt>
                <c:pt idx="519">
                  <c:v>successful</c:v>
                </c:pt>
                <c:pt idx="520">
                  <c:v>successful</c:v>
                </c:pt>
                <c:pt idx="521">
                  <c:v>successful</c:v>
                </c:pt>
                <c:pt idx="522">
                  <c:v>successful</c:v>
                </c:pt>
                <c:pt idx="523">
                  <c:v>successful</c:v>
                </c:pt>
                <c:pt idx="524">
                  <c:v>successful</c:v>
                </c:pt>
                <c:pt idx="525">
                  <c:v>successful</c:v>
                </c:pt>
                <c:pt idx="526">
                  <c:v>successful</c:v>
                </c:pt>
                <c:pt idx="527">
                  <c:v>successful</c:v>
                </c:pt>
                <c:pt idx="528">
                  <c:v>successful</c:v>
                </c:pt>
                <c:pt idx="529">
                  <c:v>successful</c:v>
                </c:pt>
                <c:pt idx="530">
                  <c:v>successful</c:v>
                </c:pt>
                <c:pt idx="531">
                  <c:v>successful</c:v>
                </c:pt>
                <c:pt idx="532">
                  <c:v>successful</c:v>
                </c:pt>
                <c:pt idx="533">
                  <c:v>successful</c:v>
                </c:pt>
                <c:pt idx="534">
                  <c:v>successful</c:v>
                </c:pt>
                <c:pt idx="535">
                  <c:v>successful</c:v>
                </c:pt>
                <c:pt idx="536">
                  <c:v>successful</c:v>
                </c:pt>
                <c:pt idx="537">
                  <c:v>successful</c:v>
                </c:pt>
                <c:pt idx="538">
                  <c:v>successful</c:v>
                </c:pt>
                <c:pt idx="539">
                  <c:v>successful</c:v>
                </c:pt>
                <c:pt idx="540">
                  <c:v>successful</c:v>
                </c:pt>
                <c:pt idx="541">
                  <c:v>successful</c:v>
                </c:pt>
                <c:pt idx="542">
                  <c:v>successful</c:v>
                </c:pt>
                <c:pt idx="543">
                  <c:v>successful</c:v>
                </c:pt>
                <c:pt idx="544">
                  <c:v>successful</c:v>
                </c:pt>
                <c:pt idx="545">
                  <c:v>successful</c:v>
                </c:pt>
                <c:pt idx="546">
                  <c:v>successful</c:v>
                </c:pt>
                <c:pt idx="547">
                  <c:v>successful</c:v>
                </c:pt>
                <c:pt idx="548">
                  <c:v>successful</c:v>
                </c:pt>
                <c:pt idx="549">
                  <c:v>successful</c:v>
                </c:pt>
                <c:pt idx="550">
                  <c:v>successful</c:v>
                </c:pt>
                <c:pt idx="551">
                  <c:v>successful</c:v>
                </c:pt>
                <c:pt idx="552">
                  <c:v>successful</c:v>
                </c:pt>
                <c:pt idx="553">
                  <c:v>successful</c:v>
                </c:pt>
                <c:pt idx="554">
                  <c:v>successful</c:v>
                </c:pt>
                <c:pt idx="555">
                  <c:v>successful</c:v>
                </c:pt>
                <c:pt idx="556">
                  <c:v>successful</c:v>
                </c:pt>
                <c:pt idx="557">
                  <c:v>successful</c:v>
                </c:pt>
                <c:pt idx="558">
                  <c:v>successful</c:v>
                </c:pt>
                <c:pt idx="559">
                  <c:v>successful</c:v>
                </c:pt>
                <c:pt idx="560">
                  <c:v>successful</c:v>
                </c:pt>
                <c:pt idx="561">
                  <c:v>successful</c:v>
                </c:pt>
                <c:pt idx="562">
                  <c:v>successful</c:v>
                </c:pt>
                <c:pt idx="563">
                  <c:v>successful</c:v>
                </c:pt>
                <c:pt idx="564">
                  <c:v>successful</c:v>
                </c:pt>
              </c:strCache>
            </c:strRef>
          </c:xVal>
          <c:yVal>
            <c:numRef>
              <c:f>'Statistial Analysis'!$B$2:$B$566</c:f>
              <c:numCache>
                <c:formatCode>General</c:formatCode>
                <c:ptCount val="565"/>
                <c:pt idx="0">
                  <c:v>158</c:v>
                </c:pt>
                <c:pt idx="1">
                  <c:v>1425</c:v>
                </c:pt>
                <c:pt idx="2">
                  <c:v>174</c:v>
                </c:pt>
                <c:pt idx="3">
                  <c:v>227</c:v>
                </c:pt>
                <c:pt idx="4">
                  <c:v>220</c:v>
                </c:pt>
                <c:pt idx="5">
                  <c:v>98</c:v>
                </c:pt>
                <c:pt idx="6">
                  <c:v>100</c:v>
                </c:pt>
                <c:pt idx="7">
                  <c:v>1249</c:v>
                </c:pt>
                <c:pt idx="8">
                  <c:v>1396</c:v>
                </c:pt>
                <c:pt idx="9">
                  <c:v>890</c:v>
                </c:pt>
                <c:pt idx="10">
                  <c:v>142</c:v>
                </c:pt>
                <c:pt idx="11">
                  <c:v>2673</c:v>
                </c:pt>
                <c:pt idx="12">
                  <c:v>163</c:v>
                </c:pt>
                <c:pt idx="13">
                  <c:v>2220</c:v>
                </c:pt>
                <c:pt idx="14">
                  <c:v>1606</c:v>
                </c:pt>
                <c:pt idx="15">
                  <c:v>129</c:v>
                </c:pt>
                <c:pt idx="16">
                  <c:v>226</c:v>
                </c:pt>
                <c:pt idx="17">
                  <c:v>5419</c:v>
                </c:pt>
                <c:pt idx="18">
                  <c:v>165</c:v>
                </c:pt>
                <c:pt idx="19">
                  <c:v>1965</c:v>
                </c:pt>
                <c:pt idx="20">
                  <c:v>16</c:v>
                </c:pt>
                <c:pt idx="21">
                  <c:v>107</c:v>
                </c:pt>
                <c:pt idx="22">
                  <c:v>134</c:v>
                </c:pt>
                <c:pt idx="23">
                  <c:v>198</c:v>
                </c:pt>
                <c:pt idx="24">
                  <c:v>111</c:v>
                </c:pt>
                <c:pt idx="25">
                  <c:v>222</c:v>
                </c:pt>
                <c:pt idx="26">
                  <c:v>6212</c:v>
                </c:pt>
                <c:pt idx="27">
                  <c:v>98</c:v>
                </c:pt>
                <c:pt idx="28">
                  <c:v>92</c:v>
                </c:pt>
                <c:pt idx="29">
                  <c:v>149</c:v>
                </c:pt>
                <c:pt idx="30">
                  <c:v>2431</c:v>
                </c:pt>
                <c:pt idx="31">
                  <c:v>303</c:v>
                </c:pt>
                <c:pt idx="32">
                  <c:v>209</c:v>
                </c:pt>
                <c:pt idx="33">
                  <c:v>131</c:v>
                </c:pt>
                <c:pt idx="34">
                  <c:v>164</c:v>
                </c:pt>
                <c:pt idx="35">
                  <c:v>201</c:v>
                </c:pt>
                <c:pt idx="36">
                  <c:v>211</c:v>
                </c:pt>
                <c:pt idx="37">
                  <c:v>128</c:v>
                </c:pt>
                <c:pt idx="38">
                  <c:v>1600</c:v>
                </c:pt>
                <c:pt idx="39">
                  <c:v>249</c:v>
                </c:pt>
                <c:pt idx="40">
                  <c:v>236</c:v>
                </c:pt>
                <c:pt idx="41">
                  <c:v>4065</c:v>
                </c:pt>
                <c:pt idx="42">
                  <c:v>246</c:v>
                </c:pt>
                <c:pt idx="43">
                  <c:v>2475</c:v>
                </c:pt>
                <c:pt idx="44">
                  <c:v>76</c:v>
                </c:pt>
                <c:pt idx="45">
                  <c:v>54</c:v>
                </c:pt>
                <c:pt idx="46">
                  <c:v>88</c:v>
                </c:pt>
                <c:pt idx="47">
                  <c:v>85</c:v>
                </c:pt>
                <c:pt idx="48">
                  <c:v>170</c:v>
                </c:pt>
                <c:pt idx="49">
                  <c:v>330</c:v>
                </c:pt>
                <c:pt idx="50">
                  <c:v>127</c:v>
                </c:pt>
                <c:pt idx="51">
                  <c:v>411</c:v>
                </c:pt>
                <c:pt idx="52">
                  <c:v>180</c:v>
                </c:pt>
                <c:pt idx="53">
                  <c:v>374</c:v>
                </c:pt>
                <c:pt idx="54">
                  <c:v>71</c:v>
                </c:pt>
                <c:pt idx="55">
                  <c:v>203</c:v>
                </c:pt>
                <c:pt idx="56">
                  <c:v>113</c:v>
                </c:pt>
                <c:pt idx="57">
                  <c:v>96</c:v>
                </c:pt>
                <c:pt idx="58">
                  <c:v>498</c:v>
                </c:pt>
                <c:pt idx="59">
                  <c:v>180</c:v>
                </c:pt>
                <c:pt idx="60">
                  <c:v>27</c:v>
                </c:pt>
                <c:pt idx="61">
                  <c:v>2331</c:v>
                </c:pt>
                <c:pt idx="62">
                  <c:v>113</c:v>
                </c:pt>
                <c:pt idx="63">
                  <c:v>164</c:v>
                </c:pt>
                <c:pt idx="64">
                  <c:v>164</c:v>
                </c:pt>
                <c:pt idx="65">
                  <c:v>336</c:v>
                </c:pt>
                <c:pt idx="66">
                  <c:v>1917</c:v>
                </c:pt>
                <c:pt idx="67">
                  <c:v>95</c:v>
                </c:pt>
                <c:pt idx="68">
                  <c:v>147</c:v>
                </c:pt>
                <c:pt idx="69">
                  <c:v>86</c:v>
                </c:pt>
                <c:pt idx="70">
                  <c:v>83</c:v>
                </c:pt>
                <c:pt idx="71">
                  <c:v>676</c:v>
                </c:pt>
                <c:pt idx="72">
                  <c:v>361</c:v>
                </c:pt>
                <c:pt idx="73">
                  <c:v>131</c:v>
                </c:pt>
                <c:pt idx="74">
                  <c:v>126</c:v>
                </c:pt>
                <c:pt idx="75">
                  <c:v>275</c:v>
                </c:pt>
                <c:pt idx="76">
                  <c:v>67</c:v>
                </c:pt>
                <c:pt idx="77">
                  <c:v>154</c:v>
                </c:pt>
                <c:pt idx="78">
                  <c:v>1782</c:v>
                </c:pt>
                <c:pt idx="79">
                  <c:v>903</c:v>
                </c:pt>
                <c:pt idx="80">
                  <c:v>94</c:v>
                </c:pt>
                <c:pt idx="81">
                  <c:v>180</c:v>
                </c:pt>
                <c:pt idx="82">
                  <c:v>533</c:v>
                </c:pt>
                <c:pt idx="83">
                  <c:v>2443</c:v>
                </c:pt>
                <c:pt idx="84">
                  <c:v>89</c:v>
                </c:pt>
                <c:pt idx="85">
                  <c:v>159</c:v>
                </c:pt>
                <c:pt idx="86">
                  <c:v>50</c:v>
                </c:pt>
                <c:pt idx="87">
                  <c:v>186</c:v>
                </c:pt>
                <c:pt idx="88">
                  <c:v>1071</c:v>
                </c:pt>
                <c:pt idx="89">
                  <c:v>117</c:v>
                </c:pt>
                <c:pt idx="90">
                  <c:v>70</c:v>
                </c:pt>
                <c:pt idx="91">
                  <c:v>135</c:v>
                </c:pt>
                <c:pt idx="92">
                  <c:v>768</c:v>
                </c:pt>
                <c:pt idx="93">
                  <c:v>199</c:v>
                </c:pt>
                <c:pt idx="94">
                  <c:v>107</c:v>
                </c:pt>
                <c:pt idx="95">
                  <c:v>195</c:v>
                </c:pt>
                <c:pt idx="96">
                  <c:v>3376</c:v>
                </c:pt>
                <c:pt idx="97">
                  <c:v>41</c:v>
                </c:pt>
                <c:pt idx="98">
                  <c:v>1821</c:v>
                </c:pt>
                <c:pt idx="99">
                  <c:v>164</c:v>
                </c:pt>
                <c:pt idx="100">
                  <c:v>157</c:v>
                </c:pt>
                <c:pt idx="101">
                  <c:v>246</c:v>
                </c:pt>
                <c:pt idx="102">
                  <c:v>1396</c:v>
                </c:pt>
                <c:pt idx="103">
                  <c:v>2506</c:v>
                </c:pt>
                <c:pt idx="104">
                  <c:v>244</c:v>
                </c:pt>
                <c:pt idx="105">
                  <c:v>146</c:v>
                </c:pt>
                <c:pt idx="106">
                  <c:v>1267</c:v>
                </c:pt>
                <c:pt idx="107">
                  <c:v>1561</c:v>
                </c:pt>
                <c:pt idx="108">
                  <c:v>48</c:v>
                </c:pt>
                <c:pt idx="109">
                  <c:v>2739</c:v>
                </c:pt>
                <c:pt idx="110">
                  <c:v>3537</c:v>
                </c:pt>
                <c:pt idx="111">
                  <c:v>2107</c:v>
                </c:pt>
                <c:pt idx="112">
                  <c:v>3318</c:v>
                </c:pt>
                <c:pt idx="113">
                  <c:v>340</c:v>
                </c:pt>
                <c:pt idx="114">
                  <c:v>1442</c:v>
                </c:pt>
                <c:pt idx="115">
                  <c:v>126</c:v>
                </c:pt>
                <c:pt idx="116">
                  <c:v>524</c:v>
                </c:pt>
                <c:pt idx="117">
                  <c:v>1989</c:v>
                </c:pt>
                <c:pt idx="118">
                  <c:v>157</c:v>
                </c:pt>
                <c:pt idx="119">
                  <c:v>4498</c:v>
                </c:pt>
                <c:pt idx="120">
                  <c:v>80</c:v>
                </c:pt>
                <c:pt idx="121">
                  <c:v>43</c:v>
                </c:pt>
                <c:pt idx="122">
                  <c:v>2053</c:v>
                </c:pt>
                <c:pt idx="123">
                  <c:v>168</c:v>
                </c:pt>
                <c:pt idx="124">
                  <c:v>4289</c:v>
                </c:pt>
                <c:pt idx="125">
                  <c:v>165</c:v>
                </c:pt>
                <c:pt idx="126">
                  <c:v>1815</c:v>
                </c:pt>
                <c:pt idx="127">
                  <c:v>397</c:v>
                </c:pt>
                <c:pt idx="128">
                  <c:v>1539</c:v>
                </c:pt>
                <c:pt idx="129">
                  <c:v>138</c:v>
                </c:pt>
                <c:pt idx="130">
                  <c:v>3594</c:v>
                </c:pt>
                <c:pt idx="131">
                  <c:v>5880</c:v>
                </c:pt>
                <c:pt idx="132">
                  <c:v>112</c:v>
                </c:pt>
                <c:pt idx="133">
                  <c:v>943</c:v>
                </c:pt>
                <c:pt idx="134">
                  <c:v>2468</c:v>
                </c:pt>
                <c:pt idx="135">
                  <c:v>2551</c:v>
                </c:pt>
                <c:pt idx="136">
                  <c:v>101</c:v>
                </c:pt>
                <c:pt idx="137">
                  <c:v>92</c:v>
                </c:pt>
                <c:pt idx="138">
                  <c:v>62</c:v>
                </c:pt>
                <c:pt idx="139">
                  <c:v>149</c:v>
                </c:pt>
                <c:pt idx="140">
                  <c:v>329</c:v>
                </c:pt>
                <c:pt idx="141">
                  <c:v>97</c:v>
                </c:pt>
                <c:pt idx="142">
                  <c:v>1784</c:v>
                </c:pt>
                <c:pt idx="143">
                  <c:v>1684</c:v>
                </c:pt>
                <c:pt idx="144">
                  <c:v>250</c:v>
                </c:pt>
                <c:pt idx="145">
                  <c:v>238</c:v>
                </c:pt>
                <c:pt idx="146">
                  <c:v>53</c:v>
                </c:pt>
                <c:pt idx="147">
                  <c:v>214</c:v>
                </c:pt>
                <c:pt idx="148">
                  <c:v>222</c:v>
                </c:pt>
                <c:pt idx="149">
                  <c:v>1884</c:v>
                </c:pt>
                <c:pt idx="150">
                  <c:v>218</c:v>
                </c:pt>
                <c:pt idx="151">
                  <c:v>6465</c:v>
                </c:pt>
                <c:pt idx="152">
                  <c:v>59</c:v>
                </c:pt>
                <c:pt idx="153">
                  <c:v>88</c:v>
                </c:pt>
                <c:pt idx="154">
                  <c:v>1697</c:v>
                </c:pt>
                <c:pt idx="155">
                  <c:v>92</c:v>
                </c:pt>
                <c:pt idx="156">
                  <c:v>186</c:v>
                </c:pt>
                <c:pt idx="157">
                  <c:v>138</c:v>
                </c:pt>
                <c:pt idx="158">
                  <c:v>261</c:v>
                </c:pt>
                <c:pt idx="159">
                  <c:v>107</c:v>
                </c:pt>
                <c:pt idx="160">
                  <c:v>199</c:v>
                </c:pt>
                <c:pt idx="161">
                  <c:v>5512</c:v>
                </c:pt>
                <c:pt idx="162">
                  <c:v>86</c:v>
                </c:pt>
                <c:pt idx="163">
                  <c:v>2768</c:v>
                </c:pt>
                <c:pt idx="164">
                  <c:v>48</c:v>
                </c:pt>
                <c:pt idx="165">
                  <c:v>87</c:v>
                </c:pt>
                <c:pt idx="166">
                  <c:v>1894</c:v>
                </c:pt>
                <c:pt idx="167">
                  <c:v>282</c:v>
                </c:pt>
                <c:pt idx="168">
                  <c:v>116</c:v>
                </c:pt>
                <c:pt idx="169">
                  <c:v>83</c:v>
                </c:pt>
                <c:pt idx="170">
                  <c:v>91</c:v>
                </c:pt>
                <c:pt idx="171">
                  <c:v>546</c:v>
                </c:pt>
                <c:pt idx="172">
                  <c:v>393</c:v>
                </c:pt>
                <c:pt idx="173">
                  <c:v>133</c:v>
                </c:pt>
                <c:pt idx="174">
                  <c:v>254</c:v>
                </c:pt>
                <c:pt idx="175">
                  <c:v>176</c:v>
                </c:pt>
                <c:pt idx="176">
                  <c:v>337</c:v>
                </c:pt>
                <c:pt idx="177">
                  <c:v>107</c:v>
                </c:pt>
                <c:pt idx="178">
                  <c:v>183</c:v>
                </c:pt>
                <c:pt idx="179">
                  <c:v>72</c:v>
                </c:pt>
                <c:pt idx="180">
                  <c:v>295</c:v>
                </c:pt>
                <c:pt idx="181">
                  <c:v>142</c:v>
                </c:pt>
                <c:pt idx="182">
                  <c:v>85</c:v>
                </c:pt>
                <c:pt idx="183">
                  <c:v>659</c:v>
                </c:pt>
                <c:pt idx="184">
                  <c:v>121</c:v>
                </c:pt>
                <c:pt idx="185">
                  <c:v>3742</c:v>
                </c:pt>
                <c:pt idx="186">
                  <c:v>223</c:v>
                </c:pt>
                <c:pt idx="187">
                  <c:v>133</c:v>
                </c:pt>
                <c:pt idx="188">
                  <c:v>5168</c:v>
                </c:pt>
                <c:pt idx="189">
                  <c:v>307</c:v>
                </c:pt>
                <c:pt idx="190">
                  <c:v>2441</c:v>
                </c:pt>
                <c:pt idx="191">
                  <c:v>1385</c:v>
                </c:pt>
                <c:pt idx="192">
                  <c:v>190</c:v>
                </c:pt>
                <c:pt idx="193">
                  <c:v>470</c:v>
                </c:pt>
                <c:pt idx="194">
                  <c:v>253</c:v>
                </c:pt>
                <c:pt idx="195">
                  <c:v>1113</c:v>
                </c:pt>
                <c:pt idx="196">
                  <c:v>2283</c:v>
                </c:pt>
                <c:pt idx="197">
                  <c:v>1095</c:v>
                </c:pt>
                <c:pt idx="198">
                  <c:v>1690</c:v>
                </c:pt>
                <c:pt idx="199">
                  <c:v>191</c:v>
                </c:pt>
                <c:pt idx="200">
                  <c:v>2013</c:v>
                </c:pt>
                <c:pt idx="201">
                  <c:v>1703</c:v>
                </c:pt>
                <c:pt idx="202">
                  <c:v>80</c:v>
                </c:pt>
                <c:pt idx="203">
                  <c:v>41</c:v>
                </c:pt>
                <c:pt idx="204">
                  <c:v>187</c:v>
                </c:pt>
                <c:pt idx="205">
                  <c:v>2875</c:v>
                </c:pt>
                <c:pt idx="206">
                  <c:v>88</c:v>
                </c:pt>
                <c:pt idx="207">
                  <c:v>191</c:v>
                </c:pt>
                <c:pt idx="208">
                  <c:v>139</c:v>
                </c:pt>
                <c:pt idx="209">
                  <c:v>186</c:v>
                </c:pt>
                <c:pt idx="210">
                  <c:v>112</c:v>
                </c:pt>
                <c:pt idx="211">
                  <c:v>101</c:v>
                </c:pt>
                <c:pt idx="212">
                  <c:v>206</c:v>
                </c:pt>
                <c:pt idx="213">
                  <c:v>154</c:v>
                </c:pt>
                <c:pt idx="214">
                  <c:v>5966</c:v>
                </c:pt>
                <c:pt idx="215">
                  <c:v>169</c:v>
                </c:pt>
                <c:pt idx="216">
                  <c:v>2106</c:v>
                </c:pt>
                <c:pt idx="217">
                  <c:v>131</c:v>
                </c:pt>
                <c:pt idx="218">
                  <c:v>84</c:v>
                </c:pt>
                <c:pt idx="219">
                  <c:v>155</c:v>
                </c:pt>
                <c:pt idx="220">
                  <c:v>189</c:v>
                </c:pt>
                <c:pt idx="221">
                  <c:v>4799</c:v>
                </c:pt>
                <c:pt idx="222">
                  <c:v>1137</c:v>
                </c:pt>
                <c:pt idx="223">
                  <c:v>1152</c:v>
                </c:pt>
                <c:pt idx="224">
                  <c:v>50</c:v>
                </c:pt>
                <c:pt idx="225">
                  <c:v>3059</c:v>
                </c:pt>
                <c:pt idx="226">
                  <c:v>34</c:v>
                </c:pt>
                <c:pt idx="227">
                  <c:v>220</c:v>
                </c:pt>
                <c:pt idx="228">
                  <c:v>1604</c:v>
                </c:pt>
                <c:pt idx="229">
                  <c:v>454</c:v>
                </c:pt>
                <c:pt idx="230">
                  <c:v>123</c:v>
                </c:pt>
                <c:pt idx="231">
                  <c:v>299</c:v>
                </c:pt>
                <c:pt idx="232">
                  <c:v>2237</c:v>
                </c:pt>
                <c:pt idx="233">
                  <c:v>645</c:v>
                </c:pt>
                <c:pt idx="234">
                  <c:v>484</c:v>
                </c:pt>
                <c:pt idx="235">
                  <c:v>154</c:v>
                </c:pt>
                <c:pt idx="236">
                  <c:v>82</c:v>
                </c:pt>
                <c:pt idx="237">
                  <c:v>134</c:v>
                </c:pt>
                <c:pt idx="238">
                  <c:v>5203</c:v>
                </c:pt>
                <c:pt idx="239">
                  <c:v>94</c:v>
                </c:pt>
                <c:pt idx="240">
                  <c:v>205</c:v>
                </c:pt>
                <c:pt idx="241">
                  <c:v>92</c:v>
                </c:pt>
                <c:pt idx="242">
                  <c:v>219</c:v>
                </c:pt>
                <c:pt idx="243">
                  <c:v>2526</c:v>
                </c:pt>
                <c:pt idx="244">
                  <c:v>94</c:v>
                </c:pt>
                <c:pt idx="245">
                  <c:v>1713</c:v>
                </c:pt>
                <c:pt idx="246">
                  <c:v>249</c:v>
                </c:pt>
                <c:pt idx="247">
                  <c:v>192</c:v>
                </c:pt>
                <c:pt idx="248">
                  <c:v>247</c:v>
                </c:pt>
                <c:pt idx="249">
                  <c:v>2293</c:v>
                </c:pt>
                <c:pt idx="250">
                  <c:v>3131</c:v>
                </c:pt>
                <c:pt idx="251">
                  <c:v>143</c:v>
                </c:pt>
                <c:pt idx="252">
                  <c:v>296</c:v>
                </c:pt>
                <c:pt idx="253">
                  <c:v>170</c:v>
                </c:pt>
                <c:pt idx="254">
                  <c:v>86</c:v>
                </c:pt>
                <c:pt idx="255">
                  <c:v>6286</c:v>
                </c:pt>
                <c:pt idx="256">
                  <c:v>3727</c:v>
                </c:pt>
                <c:pt idx="257">
                  <c:v>1605</c:v>
                </c:pt>
                <c:pt idx="258">
                  <c:v>2120</c:v>
                </c:pt>
                <c:pt idx="259">
                  <c:v>50</c:v>
                </c:pt>
                <c:pt idx="260">
                  <c:v>2080</c:v>
                </c:pt>
                <c:pt idx="261">
                  <c:v>2105</c:v>
                </c:pt>
                <c:pt idx="262">
                  <c:v>2436</c:v>
                </c:pt>
                <c:pt idx="263">
                  <c:v>80</c:v>
                </c:pt>
                <c:pt idx="264">
                  <c:v>42</c:v>
                </c:pt>
                <c:pt idx="265">
                  <c:v>139</c:v>
                </c:pt>
                <c:pt idx="266">
                  <c:v>159</c:v>
                </c:pt>
                <c:pt idx="267">
                  <c:v>381</c:v>
                </c:pt>
                <c:pt idx="268">
                  <c:v>194</c:v>
                </c:pt>
                <c:pt idx="269">
                  <c:v>106</c:v>
                </c:pt>
                <c:pt idx="270">
                  <c:v>142</c:v>
                </c:pt>
                <c:pt idx="271">
                  <c:v>211</c:v>
                </c:pt>
                <c:pt idx="272">
                  <c:v>2756</c:v>
                </c:pt>
                <c:pt idx="273">
                  <c:v>173</c:v>
                </c:pt>
                <c:pt idx="274">
                  <c:v>87</c:v>
                </c:pt>
                <c:pt idx="275">
                  <c:v>1572</c:v>
                </c:pt>
                <c:pt idx="276">
                  <c:v>2346</c:v>
                </c:pt>
                <c:pt idx="277">
                  <c:v>115</c:v>
                </c:pt>
                <c:pt idx="278">
                  <c:v>85</c:v>
                </c:pt>
                <c:pt idx="279">
                  <c:v>144</c:v>
                </c:pt>
                <c:pt idx="280">
                  <c:v>2443</c:v>
                </c:pt>
                <c:pt idx="281">
                  <c:v>64</c:v>
                </c:pt>
                <c:pt idx="282">
                  <c:v>268</c:v>
                </c:pt>
                <c:pt idx="283">
                  <c:v>195</c:v>
                </c:pt>
                <c:pt idx="284">
                  <c:v>186</c:v>
                </c:pt>
                <c:pt idx="285">
                  <c:v>460</c:v>
                </c:pt>
                <c:pt idx="286">
                  <c:v>2528</c:v>
                </c:pt>
                <c:pt idx="287">
                  <c:v>3657</c:v>
                </c:pt>
                <c:pt idx="288">
                  <c:v>131</c:v>
                </c:pt>
                <c:pt idx="289">
                  <c:v>239</c:v>
                </c:pt>
                <c:pt idx="290">
                  <c:v>78</c:v>
                </c:pt>
                <c:pt idx="291">
                  <c:v>1773</c:v>
                </c:pt>
                <c:pt idx="292">
                  <c:v>32</c:v>
                </c:pt>
                <c:pt idx="293">
                  <c:v>369</c:v>
                </c:pt>
                <c:pt idx="294">
                  <c:v>89</c:v>
                </c:pt>
                <c:pt idx="295">
                  <c:v>147</c:v>
                </c:pt>
                <c:pt idx="296">
                  <c:v>126</c:v>
                </c:pt>
                <c:pt idx="297">
                  <c:v>2218</c:v>
                </c:pt>
                <c:pt idx="298">
                  <c:v>202</c:v>
                </c:pt>
                <c:pt idx="299">
                  <c:v>140</c:v>
                </c:pt>
                <c:pt idx="300">
                  <c:v>1052</c:v>
                </c:pt>
                <c:pt idx="301">
                  <c:v>247</c:v>
                </c:pt>
                <c:pt idx="302">
                  <c:v>84</c:v>
                </c:pt>
                <c:pt idx="303">
                  <c:v>88</c:v>
                </c:pt>
                <c:pt idx="304">
                  <c:v>156</c:v>
                </c:pt>
                <c:pt idx="305">
                  <c:v>2985</c:v>
                </c:pt>
                <c:pt idx="306">
                  <c:v>762</c:v>
                </c:pt>
                <c:pt idx="307">
                  <c:v>554</c:v>
                </c:pt>
                <c:pt idx="308">
                  <c:v>135</c:v>
                </c:pt>
                <c:pt idx="309">
                  <c:v>122</c:v>
                </c:pt>
                <c:pt idx="310">
                  <c:v>221</c:v>
                </c:pt>
                <c:pt idx="311">
                  <c:v>126</c:v>
                </c:pt>
                <c:pt idx="312">
                  <c:v>1022</c:v>
                </c:pt>
                <c:pt idx="313">
                  <c:v>3177</c:v>
                </c:pt>
                <c:pt idx="314">
                  <c:v>198</c:v>
                </c:pt>
                <c:pt idx="315">
                  <c:v>85</c:v>
                </c:pt>
                <c:pt idx="316">
                  <c:v>3596</c:v>
                </c:pt>
                <c:pt idx="317">
                  <c:v>244</c:v>
                </c:pt>
                <c:pt idx="318">
                  <c:v>5180</c:v>
                </c:pt>
                <c:pt idx="319">
                  <c:v>589</c:v>
                </c:pt>
                <c:pt idx="320">
                  <c:v>2725</c:v>
                </c:pt>
                <c:pt idx="321">
                  <c:v>300</c:v>
                </c:pt>
                <c:pt idx="322">
                  <c:v>144</c:v>
                </c:pt>
                <c:pt idx="323">
                  <c:v>87</c:v>
                </c:pt>
                <c:pt idx="324">
                  <c:v>3116</c:v>
                </c:pt>
                <c:pt idx="325">
                  <c:v>909</c:v>
                </c:pt>
                <c:pt idx="326">
                  <c:v>1613</c:v>
                </c:pt>
                <c:pt idx="327">
                  <c:v>136</c:v>
                </c:pt>
                <c:pt idx="328">
                  <c:v>130</c:v>
                </c:pt>
                <c:pt idx="329">
                  <c:v>102</c:v>
                </c:pt>
                <c:pt idx="330">
                  <c:v>4006</c:v>
                </c:pt>
                <c:pt idx="331">
                  <c:v>1629</c:v>
                </c:pt>
                <c:pt idx="332">
                  <c:v>2188</c:v>
                </c:pt>
                <c:pt idx="333">
                  <c:v>2409</c:v>
                </c:pt>
                <c:pt idx="334">
                  <c:v>194</c:v>
                </c:pt>
                <c:pt idx="335">
                  <c:v>1140</c:v>
                </c:pt>
                <c:pt idx="336">
                  <c:v>102</c:v>
                </c:pt>
                <c:pt idx="337">
                  <c:v>2857</c:v>
                </c:pt>
                <c:pt idx="338">
                  <c:v>107</c:v>
                </c:pt>
                <c:pt idx="339">
                  <c:v>160</c:v>
                </c:pt>
                <c:pt idx="340">
                  <c:v>2230</c:v>
                </c:pt>
                <c:pt idx="341">
                  <c:v>316</c:v>
                </c:pt>
                <c:pt idx="342">
                  <c:v>117</c:v>
                </c:pt>
                <c:pt idx="343">
                  <c:v>6406</c:v>
                </c:pt>
                <c:pt idx="344">
                  <c:v>192</c:v>
                </c:pt>
                <c:pt idx="345">
                  <c:v>26</c:v>
                </c:pt>
                <c:pt idx="346">
                  <c:v>723</c:v>
                </c:pt>
                <c:pt idx="347">
                  <c:v>170</c:v>
                </c:pt>
                <c:pt idx="348">
                  <c:v>238</c:v>
                </c:pt>
                <c:pt idx="349">
                  <c:v>55</c:v>
                </c:pt>
                <c:pt idx="350">
                  <c:v>128</c:v>
                </c:pt>
                <c:pt idx="351">
                  <c:v>2144</c:v>
                </c:pt>
                <c:pt idx="352">
                  <c:v>2693</c:v>
                </c:pt>
                <c:pt idx="353">
                  <c:v>432</c:v>
                </c:pt>
                <c:pt idx="354">
                  <c:v>189</c:v>
                </c:pt>
                <c:pt idx="355">
                  <c:v>154</c:v>
                </c:pt>
                <c:pt idx="356">
                  <c:v>96</c:v>
                </c:pt>
                <c:pt idx="357">
                  <c:v>3063</c:v>
                </c:pt>
                <c:pt idx="358">
                  <c:v>2266</c:v>
                </c:pt>
                <c:pt idx="359">
                  <c:v>194</c:v>
                </c:pt>
                <c:pt idx="360">
                  <c:v>129</c:v>
                </c:pt>
                <c:pt idx="361">
                  <c:v>375</c:v>
                </c:pt>
                <c:pt idx="362">
                  <c:v>409</c:v>
                </c:pt>
                <c:pt idx="363">
                  <c:v>234</c:v>
                </c:pt>
                <c:pt idx="364">
                  <c:v>3016</c:v>
                </c:pt>
                <c:pt idx="365">
                  <c:v>264</c:v>
                </c:pt>
                <c:pt idx="366">
                  <c:v>272</c:v>
                </c:pt>
                <c:pt idx="367">
                  <c:v>419</c:v>
                </c:pt>
                <c:pt idx="368">
                  <c:v>1621</c:v>
                </c:pt>
                <c:pt idx="369">
                  <c:v>1101</c:v>
                </c:pt>
                <c:pt idx="370">
                  <c:v>1073</c:v>
                </c:pt>
                <c:pt idx="371">
                  <c:v>331</c:v>
                </c:pt>
                <c:pt idx="372">
                  <c:v>1170</c:v>
                </c:pt>
                <c:pt idx="373">
                  <c:v>363</c:v>
                </c:pt>
                <c:pt idx="374">
                  <c:v>103</c:v>
                </c:pt>
                <c:pt idx="375">
                  <c:v>147</c:v>
                </c:pt>
                <c:pt idx="376">
                  <c:v>110</c:v>
                </c:pt>
                <c:pt idx="377">
                  <c:v>134</c:v>
                </c:pt>
                <c:pt idx="378">
                  <c:v>269</c:v>
                </c:pt>
                <c:pt idx="379">
                  <c:v>175</c:v>
                </c:pt>
                <c:pt idx="380">
                  <c:v>69</c:v>
                </c:pt>
                <c:pt idx="381">
                  <c:v>190</c:v>
                </c:pt>
                <c:pt idx="382">
                  <c:v>237</c:v>
                </c:pt>
                <c:pt idx="383">
                  <c:v>196</c:v>
                </c:pt>
                <c:pt idx="384">
                  <c:v>7295</c:v>
                </c:pt>
                <c:pt idx="385">
                  <c:v>2893</c:v>
                </c:pt>
                <c:pt idx="386">
                  <c:v>820</c:v>
                </c:pt>
                <c:pt idx="387">
                  <c:v>2038</c:v>
                </c:pt>
                <c:pt idx="388">
                  <c:v>116</c:v>
                </c:pt>
                <c:pt idx="389">
                  <c:v>1345</c:v>
                </c:pt>
                <c:pt idx="390">
                  <c:v>168</c:v>
                </c:pt>
                <c:pt idx="391">
                  <c:v>137</c:v>
                </c:pt>
                <c:pt idx="392">
                  <c:v>186</c:v>
                </c:pt>
                <c:pt idx="393">
                  <c:v>125</c:v>
                </c:pt>
                <c:pt idx="394">
                  <c:v>202</c:v>
                </c:pt>
                <c:pt idx="395">
                  <c:v>103</c:v>
                </c:pt>
                <c:pt idx="396">
                  <c:v>1785</c:v>
                </c:pt>
                <c:pt idx="397">
                  <c:v>157</c:v>
                </c:pt>
                <c:pt idx="398">
                  <c:v>555</c:v>
                </c:pt>
                <c:pt idx="399">
                  <c:v>297</c:v>
                </c:pt>
                <c:pt idx="400">
                  <c:v>123</c:v>
                </c:pt>
                <c:pt idx="401">
                  <c:v>3036</c:v>
                </c:pt>
                <c:pt idx="402">
                  <c:v>144</c:v>
                </c:pt>
                <c:pt idx="403">
                  <c:v>121</c:v>
                </c:pt>
                <c:pt idx="404">
                  <c:v>181</c:v>
                </c:pt>
                <c:pt idx="405">
                  <c:v>122</c:v>
                </c:pt>
                <c:pt idx="406">
                  <c:v>1071</c:v>
                </c:pt>
                <c:pt idx="407">
                  <c:v>980</c:v>
                </c:pt>
                <c:pt idx="408">
                  <c:v>536</c:v>
                </c:pt>
                <c:pt idx="409">
                  <c:v>1991</c:v>
                </c:pt>
                <c:pt idx="410">
                  <c:v>180</c:v>
                </c:pt>
                <c:pt idx="411">
                  <c:v>130</c:v>
                </c:pt>
                <c:pt idx="412">
                  <c:v>122</c:v>
                </c:pt>
                <c:pt idx="413">
                  <c:v>140</c:v>
                </c:pt>
                <c:pt idx="414">
                  <c:v>3388</c:v>
                </c:pt>
                <c:pt idx="415">
                  <c:v>280</c:v>
                </c:pt>
                <c:pt idx="416">
                  <c:v>366</c:v>
                </c:pt>
                <c:pt idx="417">
                  <c:v>270</c:v>
                </c:pt>
                <c:pt idx="418">
                  <c:v>137</c:v>
                </c:pt>
                <c:pt idx="419">
                  <c:v>3205</c:v>
                </c:pt>
                <c:pt idx="420">
                  <c:v>288</c:v>
                </c:pt>
                <c:pt idx="421">
                  <c:v>148</c:v>
                </c:pt>
                <c:pt idx="422">
                  <c:v>114</c:v>
                </c:pt>
                <c:pt idx="423">
                  <c:v>1518</c:v>
                </c:pt>
                <c:pt idx="424">
                  <c:v>166</c:v>
                </c:pt>
                <c:pt idx="425">
                  <c:v>100</c:v>
                </c:pt>
                <c:pt idx="426">
                  <c:v>235</c:v>
                </c:pt>
                <c:pt idx="427">
                  <c:v>148</c:v>
                </c:pt>
                <c:pt idx="428">
                  <c:v>198</c:v>
                </c:pt>
                <c:pt idx="429">
                  <c:v>150</c:v>
                </c:pt>
                <c:pt idx="430">
                  <c:v>216</c:v>
                </c:pt>
                <c:pt idx="431">
                  <c:v>5139</c:v>
                </c:pt>
                <c:pt idx="432">
                  <c:v>2353</c:v>
                </c:pt>
                <c:pt idx="433">
                  <c:v>78</c:v>
                </c:pt>
                <c:pt idx="434">
                  <c:v>174</c:v>
                </c:pt>
                <c:pt idx="435">
                  <c:v>164</c:v>
                </c:pt>
                <c:pt idx="436">
                  <c:v>161</c:v>
                </c:pt>
                <c:pt idx="437">
                  <c:v>138</c:v>
                </c:pt>
                <c:pt idx="438">
                  <c:v>3308</c:v>
                </c:pt>
                <c:pt idx="439">
                  <c:v>127</c:v>
                </c:pt>
                <c:pt idx="440">
                  <c:v>207</c:v>
                </c:pt>
                <c:pt idx="441">
                  <c:v>181</c:v>
                </c:pt>
                <c:pt idx="442">
                  <c:v>110</c:v>
                </c:pt>
                <c:pt idx="443">
                  <c:v>185</c:v>
                </c:pt>
                <c:pt idx="444">
                  <c:v>121</c:v>
                </c:pt>
                <c:pt idx="445">
                  <c:v>106</c:v>
                </c:pt>
                <c:pt idx="446">
                  <c:v>142</c:v>
                </c:pt>
                <c:pt idx="447">
                  <c:v>233</c:v>
                </c:pt>
                <c:pt idx="448">
                  <c:v>218</c:v>
                </c:pt>
                <c:pt idx="449">
                  <c:v>76</c:v>
                </c:pt>
                <c:pt idx="450">
                  <c:v>43</c:v>
                </c:pt>
                <c:pt idx="451">
                  <c:v>221</c:v>
                </c:pt>
                <c:pt idx="452">
                  <c:v>2805</c:v>
                </c:pt>
                <c:pt idx="453">
                  <c:v>68</c:v>
                </c:pt>
                <c:pt idx="454">
                  <c:v>183</c:v>
                </c:pt>
                <c:pt idx="455">
                  <c:v>133</c:v>
                </c:pt>
                <c:pt idx="456">
                  <c:v>2489</c:v>
                </c:pt>
                <c:pt idx="457">
                  <c:v>69</c:v>
                </c:pt>
                <c:pt idx="458">
                  <c:v>279</c:v>
                </c:pt>
                <c:pt idx="459">
                  <c:v>210</c:v>
                </c:pt>
                <c:pt idx="460">
                  <c:v>2100</c:v>
                </c:pt>
                <c:pt idx="461">
                  <c:v>252</c:v>
                </c:pt>
                <c:pt idx="462">
                  <c:v>1280</c:v>
                </c:pt>
                <c:pt idx="463">
                  <c:v>157</c:v>
                </c:pt>
                <c:pt idx="464">
                  <c:v>194</c:v>
                </c:pt>
                <c:pt idx="465">
                  <c:v>82</c:v>
                </c:pt>
                <c:pt idx="466">
                  <c:v>4233</c:v>
                </c:pt>
                <c:pt idx="467">
                  <c:v>1297</c:v>
                </c:pt>
                <c:pt idx="468">
                  <c:v>165</c:v>
                </c:pt>
                <c:pt idx="469">
                  <c:v>119</c:v>
                </c:pt>
                <c:pt idx="470">
                  <c:v>1797</c:v>
                </c:pt>
                <c:pt idx="471">
                  <c:v>261</c:v>
                </c:pt>
                <c:pt idx="472">
                  <c:v>157</c:v>
                </c:pt>
                <c:pt idx="473">
                  <c:v>3533</c:v>
                </c:pt>
                <c:pt idx="474">
                  <c:v>155</c:v>
                </c:pt>
                <c:pt idx="475">
                  <c:v>132</c:v>
                </c:pt>
                <c:pt idx="476">
                  <c:v>1354</c:v>
                </c:pt>
                <c:pt idx="477">
                  <c:v>48</c:v>
                </c:pt>
                <c:pt idx="478">
                  <c:v>110</c:v>
                </c:pt>
                <c:pt idx="479">
                  <c:v>172</c:v>
                </c:pt>
                <c:pt idx="480">
                  <c:v>307</c:v>
                </c:pt>
                <c:pt idx="481">
                  <c:v>160</c:v>
                </c:pt>
                <c:pt idx="482">
                  <c:v>1467</c:v>
                </c:pt>
                <c:pt idx="483">
                  <c:v>2662</c:v>
                </c:pt>
                <c:pt idx="484">
                  <c:v>452</c:v>
                </c:pt>
                <c:pt idx="485">
                  <c:v>158</c:v>
                </c:pt>
                <c:pt idx="486">
                  <c:v>225</c:v>
                </c:pt>
                <c:pt idx="487">
                  <c:v>65</c:v>
                </c:pt>
                <c:pt idx="488">
                  <c:v>163</c:v>
                </c:pt>
                <c:pt idx="489">
                  <c:v>85</c:v>
                </c:pt>
                <c:pt idx="490">
                  <c:v>217</c:v>
                </c:pt>
                <c:pt idx="491">
                  <c:v>150</c:v>
                </c:pt>
                <c:pt idx="492">
                  <c:v>3272</c:v>
                </c:pt>
                <c:pt idx="493">
                  <c:v>300</c:v>
                </c:pt>
                <c:pt idx="494">
                  <c:v>126</c:v>
                </c:pt>
                <c:pt idx="495">
                  <c:v>2320</c:v>
                </c:pt>
                <c:pt idx="496">
                  <c:v>81</c:v>
                </c:pt>
                <c:pt idx="497">
                  <c:v>1887</c:v>
                </c:pt>
                <c:pt idx="498">
                  <c:v>4358</c:v>
                </c:pt>
                <c:pt idx="499">
                  <c:v>53</c:v>
                </c:pt>
                <c:pt idx="500">
                  <c:v>2414</c:v>
                </c:pt>
                <c:pt idx="501">
                  <c:v>80</c:v>
                </c:pt>
                <c:pt idx="502">
                  <c:v>193</c:v>
                </c:pt>
                <c:pt idx="503">
                  <c:v>52</c:v>
                </c:pt>
                <c:pt idx="504">
                  <c:v>290</c:v>
                </c:pt>
                <c:pt idx="505">
                  <c:v>122</c:v>
                </c:pt>
                <c:pt idx="506">
                  <c:v>1470</c:v>
                </c:pt>
                <c:pt idx="507">
                  <c:v>165</c:v>
                </c:pt>
                <c:pt idx="508">
                  <c:v>182</c:v>
                </c:pt>
                <c:pt idx="509">
                  <c:v>199</c:v>
                </c:pt>
                <c:pt idx="510">
                  <c:v>56</c:v>
                </c:pt>
                <c:pt idx="511">
                  <c:v>1460</c:v>
                </c:pt>
                <c:pt idx="512">
                  <c:v>123</c:v>
                </c:pt>
                <c:pt idx="513">
                  <c:v>159</c:v>
                </c:pt>
                <c:pt idx="514">
                  <c:v>110</c:v>
                </c:pt>
                <c:pt idx="515">
                  <c:v>236</c:v>
                </c:pt>
                <c:pt idx="516">
                  <c:v>191</c:v>
                </c:pt>
                <c:pt idx="517">
                  <c:v>3934</c:v>
                </c:pt>
                <c:pt idx="518">
                  <c:v>80</c:v>
                </c:pt>
                <c:pt idx="519">
                  <c:v>462</c:v>
                </c:pt>
                <c:pt idx="520">
                  <c:v>179</c:v>
                </c:pt>
                <c:pt idx="521">
                  <c:v>1866</c:v>
                </c:pt>
                <c:pt idx="522">
                  <c:v>156</c:v>
                </c:pt>
                <c:pt idx="523">
                  <c:v>255</c:v>
                </c:pt>
                <c:pt idx="524">
                  <c:v>2261</c:v>
                </c:pt>
                <c:pt idx="525">
                  <c:v>40</c:v>
                </c:pt>
                <c:pt idx="526">
                  <c:v>2289</c:v>
                </c:pt>
                <c:pt idx="527">
                  <c:v>65</c:v>
                </c:pt>
                <c:pt idx="528">
                  <c:v>3777</c:v>
                </c:pt>
                <c:pt idx="529">
                  <c:v>184</c:v>
                </c:pt>
                <c:pt idx="530">
                  <c:v>85</c:v>
                </c:pt>
                <c:pt idx="531">
                  <c:v>144</c:v>
                </c:pt>
                <c:pt idx="532">
                  <c:v>1902</c:v>
                </c:pt>
                <c:pt idx="533">
                  <c:v>105</c:v>
                </c:pt>
                <c:pt idx="534">
                  <c:v>132</c:v>
                </c:pt>
                <c:pt idx="535">
                  <c:v>96</c:v>
                </c:pt>
                <c:pt idx="536">
                  <c:v>114</c:v>
                </c:pt>
                <c:pt idx="537">
                  <c:v>203</c:v>
                </c:pt>
                <c:pt idx="538">
                  <c:v>1559</c:v>
                </c:pt>
                <c:pt idx="539">
                  <c:v>1548</c:v>
                </c:pt>
                <c:pt idx="540">
                  <c:v>80</c:v>
                </c:pt>
                <c:pt idx="541">
                  <c:v>131</c:v>
                </c:pt>
                <c:pt idx="542">
                  <c:v>112</c:v>
                </c:pt>
                <c:pt idx="543">
                  <c:v>155</c:v>
                </c:pt>
                <c:pt idx="544">
                  <c:v>266</c:v>
                </c:pt>
                <c:pt idx="545">
                  <c:v>155</c:v>
                </c:pt>
                <c:pt idx="546">
                  <c:v>207</c:v>
                </c:pt>
                <c:pt idx="547">
                  <c:v>245</c:v>
                </c:pt>
                <c:pt idx="548">
                  <c:v>1573</c:v>
                </c:pt>
                <c:pt idx="549">
                  <c:v>114</c:v>
                </c:pt>
                <c:pt idx="550">
                  <c:v>93</c:v>
                </c:pt>
                <c:pt idx="551">
                  <c:v>1681</c:v>
                </c:pt>
                <c:pt idx="552">
                  <c:v>32</c:v>
                </c:pt>
                <c:pt idx="553">
                  <c:v>135</c:v>
                </c:pt>
                <c:pt idx="554">
                  <c:v>140</c:v>
                </c:pt>
                <c:pt idx="555">
                  <c:v>92</c:v>
                </c:pt>
                <c:pt idx="556">
                  <c:v>1015</c:v>
                </c:pt>
                <c:pt idx="557">
                  <c:v>323</c:v>
                </c:pt>
                <c:pt idx="558">
                  <c:v>2326</c:v>
                </c:pt>
                <c:pt idx="559">
                  <c:v>381</c:v>
                </c:pt>
                <c:pt idx="560">
                  <c:v>480</c:v>
                </c:pt>
                <c:pt idx="561">
                  <c:v>226</c:v>
                </c:pt>
                <c:pt idx="562">
                  <c:v>241</c:v>
                </c:pt>
                <c:pt idx="563">
                  <c:v>132</c:v>
                </c:pt>
                <c:pt idx="564">
                  <c:v>2043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E-44A0-A500-F36FABFB4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95183"/>
        <c:axId val="167127135"/>
      </c:scatterChart>
      <c:valAx>
        <c:axId val="6329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27135"/>
        <c:crosses val="autoZero"/>
        <c:crossBetween val="midCat"/>
      </c:valAx>
      <c:valAx>
        <c:axId val="16712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95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backers_count(failed)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'Statistial Analysis'!$D$1</c:f>
              <c:strCache>
                <c:ptCount val="1"/>
                <c:pt idx="0">
                  <c:v>backers_count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'Statistial Analysis'!$C$2:$C$365</c:f>
              <c:strCache>
                <c:ptCount val="364"/>
                <c:pt idx="0">
                  <c:v>failed</c:v>
                </c:pt>
                <c:pt idx="1">
                  <c:v>failed</c:v>
                </c:pt>
                <c:pt idx="2">
                  <c:v>failed</c:v>
                </c:pt>
                <c:pt idx="3">
                  <c:v>failed</c:v>
                </c:pt>
                <c:pt idx="4">
                  <c:v>failed</c:v>
                </c:pt>
                <c:pt idx="5">
                  <c:v>failed</c:v>
                </c:pt>
                <c:pt idx="6">
                  <c:v>failed</c:v>
                </c:pt>
                <c:pt idx="7">
                  <c:v>failed</c:v>
                </c:pt>
                <c:pt idx="8">
                  <c:v>failed</c:v>
                </c:pt>
                <c:pt idx="9">
                  <c:v>failed</c:v>
                </c:pt>
                <c:pt idx="10">
                  <c:v>failed</c:v>
                </c:pt>
                <c:pt idx="11">
                  <c:v>failed</c:v>
                </c:pt>
                <c:pt idx="12">
                  <c:v>failed</c:v>
                </c:pt>
                <c:pt idx="13">
                  <c:v>failed</c:v>
                </c:pt>
                <c:pt idx="14">
                  <c:v>failed</c:v>
                </c:pt>
                <c:pt idx="15">
                  <c:v>failed</c:v>
                </c:pt>
                <c:pt idx="16">
                  <c:v>failed</c:v>
                </c:pt>
                <c:pt idx="17">
                  <c:v>failed</c:v>
                </c:pt>
                <c:pt idx="18">
                  <c:v>failed</c:v>
                </c:pt>
                <c:pt idx="19">
                  <c:v>failed</c:v>
                </c:pt>
                <c:pt idx="20">
                  <c:v>failed</c:v>
                </c:pt>
                <c:pt idx="21">
                  <c:v>failed</c:v>
                </c:pt>
                <c:pt idx="22">
                  <c:v>failed</c:v>
                </c:pt>
                <c:pt idx="23">
                  <c:v>failed</c:v>
                </c:pt>
                <c:pt idx="24">
                  <c:v>failed</c:v>
                </c:pt>
                <c:pt idx="25">
                  <c:v>failed</c:v>
                </c:pt>
                <c:pt idx="26">
                  <c:v>failed</c:v>
                </c:pt>
                <c:pt idx="27">
                  <c:v>failed</c:v>
                </c:pt>
                <c:pt idx="28">
                  <c:v>failed</c:v>
                </c:pt>
                <c:pt idx="29">
                  <c:v>failed</c:v>
                </c:pt>
                <c:pt idx="30">
                  <c:v>failed</c:v>
                </c:pt>
                <c:pt idx="31">
                  <c:v>failed</c:v>
                </c:pt>
                <c:pt idx="32">
                  <c:v>failed</c:v>
                </c:pt>
                <c:pt idx="33">
                  <c:v>failed</c:v>
                </c:pt>
                <c:pt idx="34">
                  <c:v>failed</c:v>
                </c:pt>
                <c:pt idx="35">
                  <c:v>failed</c:v>
                </c:pt>
                <c:pt idx="36">
                  <c:v>failed</c:v>
                </c:pt>
                <c:pt idx="37">
                  <c:v>failed</c:v>
                </c:pt>
                <c:pt idx="38">
                  <c:v>failed</c:v>
                </c:pt>
                <c:pt idx="39">
                  <c:v>failed</c:v>
                </c:pt>
                <c:pt idx="40">
                  <c:v>failed</c:v>
                </c:pt>
                <c:pt idx="41">
                  <c:v>failed</c:v>
                </c:pt>
                <c:pt idx="42">
                  <c:v>failed</c:v>
                </c:pt>
                <c:pt idx="43">
                  <c:v>failed</c:v>
                </c:pt>
                <c:pt idx="44">
                  <c:v>failed</c:v>
                </c:pt>
                <c:pt idx="45">
                  <c:v>failed</c:v>
                </c:pt>
                <c:pt idx="46">
                  <c:v>failed</c:v>
                </c:pt>
                <c:pt idx="47">
                  <c:v>failed</c:v>
                </c:pt>
                <c:pt idx="48">
                  <c:v>failed</c:v>
                </c:pt>
                <c:pt idx="49">
                  <c:v>failed</c:v>
                </c:pt>
                <c:pt idx="50">
                  <c:v>failed</c:v>
                </c:pt>
                <c:pt idx="51">
                  <c:v>failed</c:v>
                </c:pt>
                <c:pt idx="52">
                  <c:v>failed</c:v>
                </c:pt>
                <c:pt idx="53">
                  <c:v>failed</c:v>
                </c:pt>
                <c:pt idx="54">
                  <c:v>failed</c:v>
                </c:pt>
                <c:pt idx="55">
                  <c:v>failed</c:v>
                </c:pt>
                <c:pt idx="56">
                  <c:v>failed</c:v>
                </c:pt>
                <c:pt idx="57">
                  <c:v>failed</c:v>
                </c:pt>
                <c:pt idx="58">
                  <c:v>failed</c:v>
                </c:pt>
                <c:pt idx="59">
                  <c:v>failed</c:v>
                </c:pt>
                <c:pt idx="60">
                  <c:v>failed</c:v>
                </c:pt>
                <c:pt idx="61">
                  <c:v>failed</c:v>
                </c:pt>
                <c:pt idx="62">
                  <c:v>failed</c:v>
                </c:pt>
                <c:pt idx="63">
                  <c:v>failed</c:v>
                </c:pt>
                <c:pt idx="64">
                  <c:v>failed</c:v>
                </c:pt>
                <c:pt idx="65">
                  <c:v>failed</c:v>
                </c:pt>
                <c:pt idx="66">
                  <c:v>failed</c:v>
                </c:pt>
                <c:pt idx="67">
                  <c:v>failed</c:v>
                </c:pt>
                <c:pt idx="68">
                  <c:v>failed</c:v>
                </c:pt>
                <c:pt idx="69">
                  <c:v>failed</c:v>
                </c:pt>
                <c:pt idx="70">
                  <c:v>failed</c:v>
                </c:pt>
                <c:pt idx="71">
                  <c:v>failed</c:v>
                </c:pt>
                <c:pt idx="72">
                  <c:v>failed</c:v>
                </c:pt>
                <c:pt idx="73">
                  <c:v>failed</c:v>
                </c:pt>
                <c:pt idx="74">
                  <c:v>failed</c:v>
                </c:pt>
                <c:pt idx="75">
                  <c:v>failed</c:v>
                </c:pt>
                <c:pt idx="76">
                  <c:v>failed</c:v>
                </c:pt>
                <c:pt idx="77">
                  <c:v>failed</c:v>
                </c:pt>
                <c:pt idx="78">
                  <c:v>failed</c:v>
                </c:pt>
                <c:pt idx="79">
                  <c:v>failed</c:v>
                </c:pt>
                <c:pt idx="80">
                  <c:v>failed</c:v>
                </c:pt>
                <c:pt idx="81">
                  <c:v>failed</c:v>
                </c:pt>
                <c:pt idx="82">
                  <c:v>failed</c:v>
                </c:pt>
                <c:pt idx="83">
                  <c:v>failed</c:v>
                </c:pt>
                <c:pt idx="84">
                  <c:v>failed</c:v>
                </c:pt>
                <c:pt idx="85">
                  <c:v>failed</c:v>
                </c:pt>
                <c:pt idx="86">
                  <c:v>failed</c:v>
                </c:pt>
                <c:pt idx="87">
                  <c:v>failed</c:v>
                </c:pt>
                <c:pt idx="88">
                  <c:v>failed</c:v>
                </c:pt>
                <c:pt idx="89">
                  <c:v>failed</c:v>
                </c:pt>
                <c:pt idx="90">
                  <c:v>failed</c:v>
                </c:pt>
                <c:pt idx="91">
                  <c:v>failed</c:v>
                </c:pt>
                <c:pt idx="92">
                  <c:v>failed</c:v>
                </c:pt>
                <c:pt idx="93">
                  <c:v>failed</c:v>
                </c:pt>
                <c:pt idx="94">
                  <c:v>failed</c:v>
                </c:pt>
                <c:pt idx="95">
                  <c:v>failed</c:v>
                </c:pt>
                <c:pt idx="96">
                  <c:v>failed</c:v>
                </c:pt>
                <c:pt idx="97">
                  <c:v>failed</c:v>
                </c:pt>
                <c:pt idx="98">
                  <c:v>failed</c:v>
                </c:pt>
                <c:pt idx="99">
                  <c:v>failed</c:v>
                </c:pt>
                <c:pt idx="100">
                  <c:v>failed</c:v>
                </c:pt>
                <c:pt idx="101">
                  <c:v>failed</c:v>
                </c:pt>
                <c:pt idx="102">
                  <c:v>failed</c:v>
                </c:pt>
                <c:pt idx="103">
                  <c:v>failed</c:v>
                </c:pt>
                <c:pt idx="104">
                  <c:v>failed</c:v>
                </c:pt>
                <c:pt idx="105">
                  <c:v>failed</c:v>
                </c:pt>
                <c:pt idx="106">
                  <c:v>failed</c:v>
                </c:pt>
                <c:pt idx="107">
                  <c:v>failed</c:v>
                </c:pt>
                <c:pt idx="108">
                  <c:v>failed</c:v>
                </c:pt>
                <c:pt idx="109">
                  <c:v>failed</c:v>
                </c:pt>
                <c:pt idx="110">
                  <c:v>failed</c:v>
                </c:pt>
                <c:pt idx="111">
                  <c:v>failed</c:v>
                </c:pt>
                <c:pt idx="112">
                  <c:v>failed</c:v>
                </c:pt>
                <c:pt idx="113">
                  <c:v>failed</c:v>
                </c:pt>
                <c:pt idx="114">
                  <c:v>failed</c:v>
                </c:pt>
                <c:pt idx="115">
                  <c:v>failed</c:v>
                </c:pt>
                <c:pt idx="116">
                  <c:v>failed</c:v>
                </c:pt>
                <c:pt idx="117">
                  <c:v>failed</c:v>
                </c:pt>
                <c:pt idx="118">
                  <c:v>failed</c:v>
                </c:pt>
                <c:pt idx="119">
                  <c:v>failed</c:v>
                </c:pt>
                <c:pt idx="120">
                  <c:v>failed</c:v>
                </c:pt>
                <c:pt idx="121">
                  <c:v>failed</c:v>
                </c:pt>
                <c:pt idx="122">
                  <c:v>failed</c:v>
                </c:pt>
                <c:pt idx="123">
                  <c:v>failed</c:v>
                </c:pt>
                <c:pt idx="124">
                  <c:v>failed</c:v>
                </c:pt>
                <c:pt idx="125">
                  <c:v>failed</c:v>
                </c:pt>
                <c:pt idx="126">
                  <c:v>failed</c:v>
                </c:pt>
                <c:pt idx="127">
                  <c:v>failed</c:v>
                </c:pt>
                <c:pt idx="128">
                  <c:v>failed</c:v>
                </c:pt>
                <c:pt idx="129">
                  <c:v>failed</c:v>
                </c:pt>
                <c:pt idx="130">
                  <c:v>failed</c:v>
                </c:pt>
                <c:pt idx="131">
                  <c:v>failed</c:v>
                </c:pt>
                <c:pt idx="132">
                  <c:v>failed</c:v>
                </c:pt>
                <c:pt idx="133">
                  <c:v>failed</c:v>
                </c:pt>
                <c:pt idx="134">
                  <c:v>failed</c:v>
                </c:pt>
                <c:pt idx="135">
                  <c:v>failed</c:v>
                </c:pt>
                <c:pt idx="136">
                  <c:v>failed</c:v>
                </c:pt>
                <c:pt idx="137">
                  <c:v>failed</c:v>
                </c:pt>
                <c:pt idx="138">
                  <c:v>failed</c:v>
                </c:pt>
                <c:pt idx="139">
                  <c:v>failed</c:v>
                </c:pt>
                <c:pt idx="140">
                  <c:v>failed</c:v>
                </c:pt>
                <c:pt idx="141">
                  <c:v>failed</c:v>
                </c:pt>
                <c:pt idx="142">
                  <c:v>failed</c:v>
                </c:pt>
                <c:pt idx="143">
                  <c:v>failed</c:v>
                </c:pt>
                <c:pt idx="144">
                  <c:v>failed</c:v>
                </c:pt>
                <c:pt idx="145">
                  <c:v>failed</c:v>
                </c:pt>
                <c:pt idx="146">
                  <c:v>failed</c:v>
                </c:pt>
                <c:pt idx="147">
                  <c:v>failed</c:v>
                </c:pt>
                <c:pt idx="148">
                  <c:v>failed</c:v>
                </c:pt>
                <c:pt idx="149">
                  <c:v>failed</c:v>
                </c:pt>
                <c:pt idx="150">
                  <c:v>failed</c:v>
                </c:pt>
                <c:pt idx="151">
                  <c:v>failed</c:v>
                </c:pt>
                <c:pt idx="152">
                  <c:v>failed</c:v>
                </c:pt>
                <c:pt idx="153">
                  <c:v>failed</c:v>
                </c:pt>
                <c:pt idx="154">
                  <c:v>failed</c:v>
                </c:pt>
                <c:pt idx="155">
                  <c:v>failed</c:v>
                </c:pt>
                <c:pt idx="156">
                  <c:v>failed</c:v>
                </c:pt>
                <c:pt idx="157">
                  <c:v>failed</c:v>
                </c:pt>
                <c:pt idx="158">
                  <c:v>failed</c:v>
                </c:pt>
                <c:pt idx="159">
                  <c:v>failed</c:v>
                </c:pt>
                <c:pt idx="160">
                  <c:v>failed</c:v>
                </c:pt>
                <c:pt idx="161">
                  <c:v>failed</c:v>
                </c:pt>
                <c:pt idx="162">
                  <c:v>failed</c:v>
                </c:pt>
                <c:pt idx="163">
                  <c:v>failed</c:v>
                </c:pt>
                <c:pt idx="164">
                  <c:v>failed</c:v>
                </c:pt>
                <c:pt idx="165">
                  <c:v>failed</c:v>
                </c:pt>
                <c:pt idx="166">
                  <c:v>failed</c:v>
                </c:pt>
                <c:pt idx="167">
                  <c:v>failed</c:v>
                </c:pt>
                <c:pt idx="168">
                  <c:v>failed</c:v>
                </c:pt>
                <c:pt idx="169">
                  <c:v>failed</c:v>
                </c:pt>
                <c:pt idx="170">
                  <c:v>failed</c:v>
                </c:pt>
                <c:pt idx="171">
                  <c:v>failed</c:v>
                </c:pt>
                <c:pt idx="172">
                  <c:v>failed</c:v>
                </c:pt>
                <c:pt idx="173">
                  <c:v>failed</c:v>
                </c:pt>
                <c:pt idx="174">
                  <c:v>failed</c:v>
                </c:pt>
                <c:pt idx="175">
                  <c:v>failed</c:v>
                </c:pt>
                <c:pt idx="176">
                  <c:v>failed</c:v>
                </c:pt>
                <c:pt idx="177">
                  <c:v>failed</c:v>
                </c:pt>
                <c:pt idx="178">
                  <c:v>failed</c:v>
                </c:pt>
                <c:pt idx="179">
                  <c:v>failed</c:v>
                </c:pt>
                <c:pt idx="180">
                  <c:v>failed</c:v>
                </c:pt>
                <c:pt idx="181">
                  <c:v>failed</c:v>
                </c:pt>
                <c:pt idx="182">
                  <c:v>failed</c:v>
                </c:pt>
                <c:pt idx="183">
                  <c:v>failed</c:v>
                </c:pt>
                <c:pt idx="184">
                  <c:v>failed</c:v>
                </c:pt>
                <c:pt idx="185">
                  <c:v>failed</c:v>
                </c:pt>
                <c:pt idx="186">
                  <c:v>failed</c:v>
                </c:pt>
                <c:pt idx="187">
                  <c:v>failed</c:v>
                </c:pt>
                <c:pt idx="188">
                  <c:v>failed</c:v>
                </c:pt>
                <c:pt idx="189">
                  <c:v>failed</c:v>
                </c:pt>
                <c:pt idx="190">
                  <c:v>failed</c:v>
                </c:pt>
                <c:pt idx="191">
                  <c:v>failed</c:v>
                </c:pt>
                <c:pt idx="192">
                  <c:v>failed</c:v>
                </c:pt>
                <c:pt idx="193">
                  <c:v>failed</c:v>
                </c:pt>
                <c:pt idx="194">
                  <c:v>failed</c:v>
                </c:pt>
                <c:pt idx="195">
                  <c:v>failed</c:v>
                </c:pt>
                <c:pt idx="196">
                  <c:v>failed</c:v>
                </c:pt>
                <c:pt idx="197">
                  <c:v>failed</c:v>
                </c:pt>
                <c:pt idx="198">
                  <c:v>failed</c:v>
                </c:pt>
                <c:pt idx="199">
                  <c:v>failed</c:v>
                </c:pt>
                <c:pt idx="200">
                  <c:v>failed</c:v>
                </c:pt>
                <c:pt idx="201">
                  <c:v>failed</c:v>
                </c:pt>
                <c:pt idx="202">
                  <c:v>failed</c:v>
                </c:pt>
                <c:pt idx="203">
                  <c:v>failed</c:v>
                </c:pt>
                <c:pt idx="204">
                  <c:v>failed</c:v>
                </c:pt>
                <c:pt idx="205">
                  <c:v>failed</c:v>
                </c:pt>
                <c:pt idx="206">
                  <c:v>failed</c:v>
                </c:pt>
                <c:pt idx="207">
                  <c:v>failed</c:v>
                </c:pt>
                <c:pt idx="208">
                  <c:v>failed</c:v>
                </c:pt>
                <c:pt idx="209">
                  <c:v>failed</c:v>
                </c:pt>
                <c:pt idx="210">
                  <c:v>failed</c:v>
                </c:pt>
                <c:pt idx="211">
                  <c:v>failed</c:v>
                </c:pt>
                <c:pt idx="212">
                  <c:v>failed</c:v>
                </c:pt>
                <c:pt idx="213">
                  <c:v>failed</c:v>
                </c:pt>
                <c:pt idx="214">
                  <c:v>failed</c:v>
                </c:pt>
                <c:pt idx="215">
                  <c:v>failed</c:v>
                </c:pt>
                <c:pt idx="216">
                  <c:v>failed</c:v>
                </c:pt>
                <c:pt idx="217">
                  <c:v>failed</c:v>
                </c:pt>
                <c:pt idx="218">
                  <c:v>failed</c:v>
                </c:pt>
                <c:pt idx="219">
                  <c:v>failed</c:v>
                </c:pt>
                <c:pt idx="220">
                  <c:v>failed</c:v>
                </c:pt>
                <c:pt idx="221">
                  <c:v>failed</c:v>
                </c:pt>
                <c:pt idx="222">
                  <c:v>failed</c:v>
                </c:pt>
                <c:pt idx="223">
                  <c:v>failed</c:v>
                </c:pt>
                <c:pt idx="224">
                  <c:v>failed</c:v>
                </c:pt>
                <c:pt idx="225">
                  <c:v>failed</c:v>
                </c:pt>
                <c:pt idx="226">
                  <c:v>failed</c:v>
                </c:pt>
                <c:pt idx="227">
                  <c:v>failed</c:v>
                </c:pt>
                <c:pt idx="228">
                  <c:v>failed</c:v>
                </c:pt>
                <c:pt idx="229">
                  <c:v>failed</c:v>
                </c:pt>
                <c:pt idx="230">
                  <c:v>failed</c:v>
                </c:pt>
                <c:pt idx="231">
                  <c:v>failed</c:v>
                </c:pt>
                <c:pt idx="232">
                  <c:v>failed</c:v>
                </c:pt>
                <c:pt idx="233">
                  <c:v>failed</c:v>
                </c:pt>
                <c:pt idx="234">
                  <c:v>failed</c:v>
                </c:pt>
                <c:pt idx="235">
                  <c:v>failed</c:v>
                </c:pt>
                <c:pt idx="236">
                  <c:v>failed</c:v>
                </c:pt>
                <c:pt idx="237">
                  <c:v>failed</c:v>
                </c:pt>
                <c:pt idx="238">
                  <c:v>failed</c:v>
                </c:pt>
                <c:pt idx="239">
                  <c:v>failed</c:v>
                </c:pt>
                <c:pt idx="240">
                  <c:v>failed</c:v>
                </c:pt>
                <c:pt idx="241">
                  <c:v>failed</c:v>
                </c:pt>
                <c:pt idx="242">
                  <c:v>failed</c:v>
                </c:pt>
                <c:pt idx="243">
                  <c:v>failed</c:v>
                </c:pt>
                <c:pt idx="244">
                  <c:v>failed</c:v>
                </c:pt>
                <c:pt idx="245">
                  <c:v>failed</c:v>
                </c:pt>
                <c:pt idx="246">
                  <c:v>failed</c:v>
                </c:pt>
                <c:pt idx="247">
                  <c:v>failed</c:v>
                </c:pt>
                <c:pt idx="248">
                  <c:v>failed</c:v>
                </c:pt>
                <c:pt idx="249">
                  <c:v>failed</c:v>
                </c:pt>
                <c:pt idx="250">
                  <c:v>failed</c:v>
                </c:pt>
                <c:pt idx="251">
                  <c:v>failed</c:v>
                </c:pt>
                <c:pt idx="252">
                  <c:v>failed</c:v>
                </c:pt>
                <c:pt idx="253">
                  <c:v>failed</c:v>
                </c:pt>
                <c:pt idx="254">
                  <c:v>failed</c:v>
                </c:pt>
                <c:pt idx="255">
                  <c:v>failed</c:v>
                </c:pt>
                <c:pt idx="256">
                  <c:v>failed</c:v>
                </c:pt>
                <c:pt idx="257">
                  <c:v>failed</c:v>
                </c:pt>
                <c:pt idx="258">
                  <c:v>failed</c:v>
                </c:pt>
                <c:pt idx="259">
                  <c:v>failed</c:v>
                </c:pt>
                <c:pt idx="260">
                  <c:v>failed</c:v>
                </c:pt>
                <c:pt idx="261">
                  <c:v>failed</c:v>
                </c:pt>
                <c:pt idx="262">
                  <c:v>failed</c:v>
                </c:pt>
                <c:pt idx="263">
                  <c:v>failed</c:v>
                </c:pt>
                <c:pt idx="264">
                  <c:v>failed</c:v>
                </c:pt>
                <c:pt idx="265">
                  <c:v>failed</c:v>
                </c:pt>
                <c:pt idx="266">
                  <c:v>failed</c:v>
                </c:pt>
                <c:pt idx="267">
                  <c:v>failed</c:v>
                </c:pt>
                <c:pt idx="268">
                  <c:v>failed</c:v>
                </c:pt>
                <c:pt idx="269">
                  <c:v>failed</c:v>
                </c:pt>
                <c:pt idx="270">
                  <c:v>failed</c:v>
                </c:pt>
                <c:pt idx="271">
                  <c:v>failed</c:v>
                </c:pt>
                <c:pt idx="272">
                  <c:v>failed</c:v>
                </c:pt>
                <c:pt idx="273">
                  <c:v>failed</c:v>
                </c:pt>
                <c:pt idx="274">
                  <c:v>failed</c:v>
                </c:pt>
                <c:pt idx="275">
                  <c:v>failed</c:v>
                </c:pt>
                <c:pt idx="276">
                  <c:v>failed</c:v>
                </c:pt>
                <c:pt idx="277">
                  <c:v>failed</c:v>
                </c:pt>
                <c:pt idx="278">
                  <c:v>failed</c:v>
                </c:pt>
                <c:pt idx="279">
                  <c:v>failed</c:v>
                </c:pt>
                <c:pt idx="280">
                  <c:v>failed</c:v>
                </c:pt>
                <c:pt idx="281">
                  <c:v>failed</c:v>
                </c:pt>
                <c:pt idx="282">
                  <c:v>failed</c:v>
                </c:pt>
                <c:pt idx="283">
                  <c:v>failed</c:v>
                </c:pt>
                <c:pt idx="284">
                  <c:v>failed</c:v>
                </c:pt>
                <c:pt idx="285">
                  <c:v>failed</c:v>
                </c:pt>
                <c:pt idx="286">
                  <c:v>failed</c:v>
                </c:pt>
                <c:pt idx="287">
                  <c:v>failed</c:v>
                </c:pt>
                <c:pt idx="288">
                  <c:v>failed</c:v>
                </c:pt>
                <c:pt idx="289">
                  <c:v>failed</c:v>
                </c:pt>
                <c:pt idx="290">
                  <c:v>failed</c:v>
                </c:pt>
                <c:pt idx="291">
                  <c:v>failed</c:v>
                </c:pt>
                <c:pt idx="292">
                  <c:v>failed</c:v>
                </c:pt>
                <c:pt idx="293">
                  <c:v>failed</c:v>
                </c:pt>
                <c:pt idx="294">
                  <c:v>failed</c:v>
                </c:pt>
                <c:pt idx="295">
                  <c:v>failed</c:v>
                </c:pt>
                <c:pt idx="296">
                  <c:v>failed</c:v>
                </c:pt>
                <c:pt idx="297">
                  <c:v>failed</c:v>
                </c:pt>
                <c:pt idx="298">
                  <c:v>failed</c:v>
                </c:pt>
                <c:pt idx="299">
                  <c:v>failed</c:v>
                </c:pt>
                <c:pt idx="300">
                  <c:v>failed</c:v>
                </c:pt>
                <c:pt idx="301">
                  <c:v>failed</c:v>
                </c:pt>
                <c:pt idx="302">
                  <c:v>failed</c:v>
                </c:pt>
                <c:pt idx="303">
                  <c:v>failed</c:v>
                </c:pt>
                <c:pt idx="304">
                  <c:v>failed</c:v>
                </c:pt>
                <c:pt idx="305">
                  <c:v>failed</c:v>
                </c:pt>
                <c:pt idx="306">
                  <c:v>failed</c:v>
                </c:pt>
                <c:pt idx="307">
                  <c:v>failed</c:v>
                </c:pt>
                <c:pt idx="308">
                  <c:v>failed</c:v>
                </c:pt>
                <c:pt idx="309">
                  <c:v>failed</c:v>
                </c:pt>
                <c:pt idx="310">
                  <c:v>failed</c:v>
                </c:pt>
                <c:pt idx="311">
                  <c:v>failed</c:v>
                </c:pt>
                <c:pt idx="312">
                  <c:v>failed</c:v>
                </c:pt>
                <c:pt idx="313">
                  <c:v>failed</c:v>
                </c:pt>
                <c:pt idx="314">
                  <c:v>failed</c:v>
                </c:pt>
                <c:pt idx="315">
                  <c:v>failed</c:v>
                </c:pt>
                <c:pt idx="316">
                  <c:v>failed</c:v>
                </c:pt>
                <c:pt idx="317">
                  <c:v>failed</c:v>
                </c:pt>
                <c:pt idx="318">
                  <c:v>failed</c:v>
                </c:pt>
                <c:pt idx="319">
                  <c:v>failed</c:v>
                </c:pt>
                <c:pt idx="320">
                  <c:v>failed</c:v>
                </c:pt>
                <c:pt idx="321">
                  <c:v>failed</c:v>
                </c:pt>
                <c:pt idx="322">
                  <c:v>failed</c:v>
                </c:pt>
                <c:pt idx="323">
                  <c:v>failed</c:v>
                </c:pt>
                <c:pt idx="324">
                  <c:v>failed</c:v>
                </c:pt>
                <c:pt idx="325">
                  <c:v>failed</c:v>
                </c:pt>
                <c:pt idx="326">
                  <c:v>failed</c:v>
                </c:pt>
                <c:pt idx="327">
                  <c:v>failed</c:v>
                </c:pt>
                <c:pt idx="328">
                  <c:v>failed</c:v>
                </c:pt>
                <c:pt idx="329">
                  <c:v>failed</c:v>
                </c:pt>
                <c:pt idx="330">
                  <c:v>failed</c:v>
                </c:pt>
                <c:pt idx="331">
                  <c:v>failed</c:v>
                </c:pt>
                <c:pt idx="332">
                  <c:v>failed</c:v>
                </c:pt>
                <c:pt idx="333">
                  <c:v>failed</c:v>
                </c:pt>
                <c:pt idx="334">
                  <c:v>failed</c:v>
                </c:pt>
                <c:pt idx="335">
                  <c:v>failed</c:v>
                </c:pt>
                <c:pt idx="336">
                  <c:v>failed</c:v>
                </c:pt>
                <c:pt idx="337">
                  <c:v>failed</c:v>
                </c:pt>
                <c:pt idx="338">
                  <c:v>failed</c:v>
                </c:pt>
                <c:pt idx="339">
                  <c:v>failed</c:v>
                </c:pt>
                <c:pt idx="340">
                  <c:v>failed</c:v>
                </c:pt>
                <c:pt idx="341">
                  <c:v>failed</c:v>
                </c:pt>
                <c:pt idx="342">
                  <c:v>failed</c:v>
                </c:pt>
                <c:pt idx="343">
                  <c:v>failed</c:v>
                </c:pt>
                <c:pt idx="344">
                  <c:v>failed</c:v>
                </c:pt>
                <c:pt idx="345">
                  <c:v>failed</c:v>
                </c:pt>
                <c:pt idx="346">
                  <c:v>failed</c:v>
                </c:pt>
                <c:pt idx="347">
                  <c:v>failed</c:v>
                </c:pt>
                <c:pt idx="348">
                  <c:v>failed</c:v>
                </c:pt>
                <c:pt idx="349">
                  <c:v>failed</c:v>
                </c:pt>
                <c:pt idx="350">
                  <c:v>failed</c:v>
                </c:pt>
                <c:pt idx="351">
                  <c:v>failed</c:v>
                </c:pt>
                <c:pt idx="352">
                  <c:v>failed</c:v>
                </c:pt>
                <c:pt idx="353">
                  <c:v>failed</c:v>
                </c:pt>
                <c:pt idx="354">
                  <c:v>failed</c:v>
                </c:pt>
                <c:pt idx="355">
                  <c:v>failed</c:v>
                </c:pt>
                <c:pt idx="356">
                  <c:v>failed</c:v>
                </c:pt>
                <c:pt idx="357">
                  <c:v>failed</c:v>
                </c:pt>
                <c:pt idx="358">
                  <c:v>failed</c:v>
                </c:pt>
                <c:pt idx="359">
                  <c:v>failed</c:v>
                </c:pt>
                <c:pt idx="360">
                  <c:v>failed</c:v>
                </c:pt>
                <c:pt idx="361">
                  <c:v>failed</c:v>
                </c:pt>
                <c:pt idx="362">
                  <c:v>failed</c:v>
                </c:pt>
                <c:pt idx="363">
                  <c:v>failed</c:v>
                </c:pt>
              </c:strCache>
            </c:strRef>
          </c:xVal>
          <c:yVal>
            <c:numRef>
              <c:f>'Statistial Analysis'!$D$2:$D$365</c:f>
              <c:numCache>
                <c:formatCode>General</c:formatCode>
                <c:ptCount val="364"/>
                <c:pt idx="0">
                  <c:v>0</c:v>
                </c:pt>
                <c:pt idx="1">
                  <c:v>24</c:v>
                </c:pt>
                <c:pt idx="2">
                  <c:v>53</c:v>
                </c:pt>
                <c:pt idx="3">
                  <c:v>18</c:v>
                </c:pt>
                <c:pt idx="4">
                  <c:v>44</c:v>
                </c:pt>
                <c:pt idx="5">
                  <c:v>27</c:v>
                </c:pt>
                <c:pt idx="6">
                  <c:v>55</c:v>
                </c:pt>
                <c:pt idx="7">
                  <c:v>200</c:v>
                </c:pt>
                <c:pt idx="8">
                  <c:v>452</c:v>
                </c:pt>
                <c:pt idx="9">
                  <c:v>674</c:v>
                </c:pt>
                <c:pt idx="10">
                  <c:v>558</c:v>
                </c:pt>
                <c:pt idx="11">
                  <c:v>15</c:v>
                </c:pt>
                <c:pt idx="12">
                  <c:v>2307</c:v>
                </c:pt>
                <c:pt idx="13">
                  <c:v>88</c:v>
                </c:pt>
                <c:pt idx="14">
                  <c:v>48</c:v>
                </c:pt>
                <c:pt idx="15">
                  <c:v>1</c:v>
                </c:pt>
                <c:pt idx="16">
                  <c:v>1467</c:v>
                </c:pt>
                <c:pt idx="17">
                  <c:v>75</c:v>
                </c:pt>
                <c:pt idx="18">
                  <c:v>120</c:v>
                </c:pt>
                <c:pt idx="19">
                  <c:v>2253</c:v>
                </c:pt>
                <c:pt idx="20">
                  <c:v>5</c:v>
                </c:pt>
                <c:pt idx="21">
                  <c:v>38</c:v>
                </c:pt>
                <c:pt idx="22">
                  <c:v>12</c:v>
                </c:pt>
                <c:pt idx="23">
                  <c:v>1684</c:v>
                </c:pt>
                <c:pt idx="24">
                  <c:v>56</c:v>
                </c:pt>
                <c:pt idx="25">
                  <c:v>838</c:v>
                </c:pt>
                <c:pt idx="26">
                  <c:v>1000</c:v>
                </c:pt>
                <c:pt idx="27">
                  <c:v>1482</c:v>
                </c:pt>
                <c:pt idx="28">
                  <c:v>106</c:v>
                </c:pt>
                <c:pt idx="29">
                  <c:v>679</c:v>
                </c:pt>
                <c:pt idx="30">
                  <c:v>1220</c:v>
                </c:pt>
                <c:pt idx="31">
                  <c:v>1</c:v>
                </c:pt>
                <c:pt idx="32">
                  <c:v>37</c:v>
                </c:pt>
                <c:pt idx="33">
                  <c:v>60</c:v>
                </c:pt>
                <c:pt idx="34">
                  <c:v>296</c:v>
                </c:pt>
                <c:pt idx="35">
                  <c:v>3304</c:v>
                </c:pt>
                <c:pt idx="36">
                  <c:v>73</c:v>
                </c:pt>
                <c:pt idx="37">
                  <c:v>3387</c:v>
                </c:pt>
                <c:pt idx="38">
                  <c:v>662</c:v>
                </c:pt>
                <c:pt idx="39">
                  <c:v>774</c:v>
                </c:pt>
                <c:pt idx="40">
                  <c:v>672</c:v>
                </c:pt>
                <c:pt idx="41">
                  <c:v>940</c:v>
                </c:pt>
                <c:pt idx="42">
                  <c:v>117</c:v>
                </c:pt>
                <c:pt idx="43">
                  <c:v>115</c:v>
                </c:pt>
                <c:pt idx="44">
                  <c:v>326</c:v>
                </c:pt>
                <c:pt idx="45">
                  <c:v>1</c:v>
                </c:pt>
                <c:pt idx="46">
                  <c:v>1467</c:v>
                </c:pt>
                <c:pt idx="47">
                  <c:v>5681</c:v>
                </c:pt>
                <c:pt idx="48">
                  <c:v>1059</c:v>
                </c:pt>
                <c:pt idx="49">
                  <c:v>1194</c:v>
                </c:pt>
                <c:pt idx="50">
                  <c:v>30</c:v>
                </c:pt>
                <c:pt idx="51">
                  <c:v>75</c:v>
                </c:pt>
                <c:pt idx="52">
                  <c:v>955</c:v>
                </c:pt>
                <c:pt idx="53">
                  <c:v>67</c:v>
                </c:pt>
                <c:pt idx="54">
                  <c:v>5</c:v>
                </c:pt>
                <c:pt idx="55">
                  <c:v>26</c:v>
                </c:pt>
                <c:pt idx="56">
                  <c:v>1130</c:v>
                </c:pt>
                <c:pt idx="57">
                  <c:v>782</c:v>
                </c:pt>
                <c:pt idx="58">
                  <c:v>210</c:v>
                </c:pt>
                <c:pt idx="59">
                  <c:v>136</c:v>
                </c:pt>
                <c:pt idx="60">
                  <c:v>86</c:v>
                </c:pt>
                <c:pt idx="61">
                  <c:v>19</c:v>
                </c:pt>
                <c:pt idx="62">
                  <c:v>886</c:v>
                </c:pt>
                <c:pt idx="63">
                  <c:v>35</c:v>
                </c:pt>
                <c:pt idx="64">
                  <c:v>24</c:v>
                </c:pt>
                <c:pt idx="65">
                  <c:v>86</c:v>
                </c:pt>
                <c:pt idx="66">
                  <c:v>243</c:v>
                </c:pt>
                <c:pt idx="67">
                  <c:v>65</c:v>
                </c:pt>
                <c:pt idx="68">
                  <c:v>100</c:v>
                </c:pt>
                <c:pt idx="69">
                  <c:v>168</c:v>
                </c:pt>
                <c:pt idx="70">
                  <c:v>13</c:v>
                </c:pt>
                <c:pt idx="71">
                  <c:v>1</c:v>
                </c:pt>
                <c:pt idx="72">
                  <c:v>40</c:v>
                </c:pt>
                <c:pt idx="73">
                  <c:v>226</c:v>
                </c:pt>
                <c:pt idx="74">
                  <c:v>1625</c:v>
                </c:pt>
                <c:pt idx="75">
                  <c:v>143</c:v>
                </c:pt>
                <c:pt idx="76">
                  <c:v>934</c:v>
                </c:pt>
                <c:pt idx="77">
                  <c:v>17</c:v>
                </c:pt>
                <c:pt idx="78">
                  <c:v>2179</c:v>
                </c:pt>
                <c:pt idx="79">
                  <c:v>931</c:v>
                </c:pt>
                <c:pt idx="80">
                  <c:v>92</c:v>
                </c:pt>
                <c:pt idx="81">
                  <c:v>57</c:v>
                </c:pt>
                <c:pt idx="82">
                  <c:v>41</c:v>
                </c:pt>
                <c:pt idx="83">
                  <c:v>1</c:v>
                </c:pt>
                <c:pt idx="84">
                  <c:v>101</c:v>
                </c:pt>
                <c:pt idx="85">
                  <c:v>1335</c:v>
                </c:pt>
                <c:pt idx="86">
                  <c:v>15</c:v>
                </c:pt>
                <c:pt idx="87">
                  <c:v>454</c:v>
                </c:pt>
                <c:pt idx="88">
                  <c:v>3182</c:v>
                </c:pt>
                <c:pt idx="89">
                  <c:v>15</c:v>
                </c:pt>
                <c:pt idx="90">
                  <c:v>133</c:v>
                </c:pt>
                <c:pt idx="91">
                  <c:v>2062</c:v>
                </c:pt>
                <c:pt idx="92">
                  <c:v>29</c:v>
                </c:pt>
                <c:pt idx="93">
                  <c:v>132</c:v>
                </c:pt>
                <c:pt idx="94">
                  <c:v>137</c:v>
                </c:pt>
                <c:pt idx="95">
                  <c:v>908</c:v>
                </c:pt>
                <c:pt idx="96">
                  <c:v>10</c:v>
                </c:pt>
                <c:pt idx="97">
                  <c:v>1910</c:v>
                </c:pt>
                <c:pt idx="98">
                  <c:v>38</c:v>
                </c:pt>
                <c:pt idx="99">
                  <c:v>104</c:v>
                </c:pt>
                <c:pt idx="100">
                  <c:v>49</c:v>
                </c:pt>
                <c:pt idx="101">
                  <c:v>1</c:v>
                </c:pt>
                <c:pt idx="102">
                  <c:v>245</c:v>
                </c:pt>
                <c:pt idx="103">
                  <c:v>32</c:v>
                </c:pt>
                <c:pt idx="104">
                  <c:v>7</c:v>
                </c:pt>
                <c:pt idx="105">
                  <c:v>803</c:v>
                </c:pt>
                <c:pt idx="106">
                  <c:v>16</c:v>
                </c:pt>
                <c:pt idx="107">
                  <c:v>31</c:v>
                </c:pt>
                <c:pt idx="108">
                  <c:v>108</c:v>
                </c:pt>
                <c:pt idx="109">
                  <c:v>30</c:v>
                </c:pt>
                <c:pt idx="110">
                  <c:v>17</c:v>
                </c:pt>
                <c:pt idx="111">
                  <c:v>80</c:v>
                </c:pt>
                <c:pt idx="112">
                  <c:v>2468</c:v>
                </c:pt>
                <c:pt idx="113">
                  <c:v>26</c:v>
                </c:pt>
                <c:pt idx="114">
                  <c:v>73</c:v>
                </c:pt>
                <c:pt idx="115">
                  <c:v>128</c:v>
                </c:pt>
                <c:pt idx="116">
                  <c:v>33</c:v>
                </c:pt>
                <c:pt idx="117">
                  <c:v>1072</c:v>
                </c:pt>
                <c:pt idx="118">
                  <c:v>393</c:v>
                </c:pt>
                <c:pt idx="119">
                  <c:v>1257</c:v>
                </c:pt>
                <c:pt idx="120">
                  <c:v>328</c:v>
                </c:pt>
                <c:pt idx="121">
                  <c:v>147</c:v>
                </c:pt>
                <c:pt idx="122">
                  <c:v>830</c:v>
                </c:pt>
                <c:pt idx="123">
                  <c:v>331</c:v>
                </c:pt>
                <c:pt idx="124">
                  <c:v>25</c:v>
                </c:pt>
                <c:pt idx="125">
                  <c:v>3483</c:v>
                </c:pt>
                <c:pt idx="126">
                  <c:v>923</c:v>
                </c:pt>
                <c:pt idx="127">
                  <c:v>1</c:v>
                </c:pt>
                <c:pt idx="128">
                  <c:v>33</c:v>
                </c:pt>
                <c:pt idx="129">
                  <c:v>40</c:v>
                </c:pt>
                <c:pt idx="130">
                  <c:v>23</c:v>
                </c:pt>
                <c:pt idx="131">
                  <c:v>75</c:v>
                </c:pt>
                <c:pt idx="132">
                  <c:v>2176</c:v>
                </c:pt>
                <c:pt idx="133">
                  <c:v>441</c:v>
                </c:pt>
                <c:pt idx="134">
                  <c:v>25</c:v>
                </c:pt>
                <c:pt idx="135">
                  <c:v>127</c:v>
                </c:pt>
                <c:pt idx="136">
                  <c:v>355</c:v>
                </c:pt>
                <c:pt idx="137">
                  <c:v>44</c:v>
                </c:pt>
                <c:pt idx="138">
                  <c:v>67</c:v>
                </c:pt>
                <c:pt idx="139">
                  <c:v>1068</c:v>
                </c:pt>
                <c:pt idx="140">
                  <c:v>424</c:v>
                </c:pt>
                <c:pt idx="141">
                  <c:v>151</c:v>
                </c:pt>
                <c:pt idx="142">
                  <c:v>1608</c:v>
                </c:pt>
                <c:pt idx="143">
                  <c:v>941</c:v>
                </c:pt>
                <c:pt idx="144">
                  <c:v>1</c:v>
                </c:pt>
                <c:pt idx="145">
                  <c:v>40</c:v>
                </c:pt>
                <c:pt idx="146">
                  <c:v>3015</c:v>
                </c:pt>
                <c:pt idx="147">
                  <c:v>435</c:v>
                </c:pt>
                <c:pt idx="148">
                  <c:v>714</c:v>
                </c:pt>
                <c:pt idx="149">
                  <c:v>5497</c:v>
                </c:pt>
                <c:pt idx="150">
                  <c:v>418</c:v>
                </c:pt>
                <c:pt idx="151">
                  <c:v>1439</c:v>
                </c:pt>
                <c:pt idx="152">
                  <c:v>15</c:v>
                </c:pt>
                <c:pt idx="153">
                  <c:v>1999</c:v>
                </c:pt>
                <c:pt idx="154">
                  <c:v>118</c:v>
                </c:pt>
                <c:pt idx="155">
                  <c:v>162</c:v>
                </c:pt>
                <c:pt idx="156">
                  <c:v>83</c:v>
                </c:pt>
                <c:pt idx="157">
                  <c:v>747</c:v>
                </c:pt>
                <c:pt idx="158">
                  <c:v>84</c:v>
                </c:pt>
                <c:pt idx="159">
                  <c:v>91</c:v>
                </c:pt>
                <c:pt idx="160">
                  <c:v>792</c:v>
                </c:pt>
                <c:pt idx="161">
                  <c:v>32</c:v>
                </c:pt>
                <c:pt idx="162">
                  <c:v>186</c:v>
                </c:pt>
                <c:pt idx="163">
                  <c:v>605</c:v>
                </c:pt>
                <c:pt idx="164">
                  <c:v>1</c:v>
                </c:pt>
                <c:pt idx="165">
                  <c:v>31</c:v>
                </c:pt>
                <c:pt idx="166">
                  <c:v>1181</c:v>
                </c:pt>
                <c:pt idx="167">
                  <c:v>39</c:v>
                </c:pt>
                <c:pt idx="168">
                  <c:v>46</c:v>
                </c:pt>
                <c:pt idx="169">
                  <c:v>105</c:v>
                </c:pt>
                <c:pt idx="170">
                  <c:v>535</c:v>
                </c:pt>
                <c:pt idx="171">
                  <c:v>16</c:v>
                </c:pt>
                <c:pt idx="172">
                  <c:v>575</c:v>
                </c:pt>
                <c:pt idx="173">
                  <c:v>1120</c:v>
                </c:pt>
                <c:pt idx="174">
                  <c:v>113</c:v>
                </c:pt>
                <c:pt idx="175">
                  <c:v>1538</c:v>
                </c:pt>
                <c:pt idx="176">
                  <c:v>9</c:v>
                </c:pt>
                <c:pt idx="177">
                  <c:v>554</c:v>
                </c:pt>
                <c:pt idx="178">
                  <c:v>648</c:v>
                </c:pt>
                <c:pt idx="179">
                  <c:v>21</c:v>
                </c:pt>
                <c:pt idx="180">
                  <c:v>54</c:v>
                </c:pt>
                <c:pt idx="181">
                  <c:v>120</c:v>
                </c:pt>
                <c:pt idx="182">
                  <c:v>579</c:v>
                </c:pt>
                <c:pt idx="183">
                  <c:v>2072</c:v>
                </c:pt>
                <c:pt idx="184">
                  <c:v>0</c:v>
                </c:pt>
                <c:pt idx="185">
                  <c:v>1796</c:v>
                </c:pt>
                <c:pt idx="186">
                  <c:v>62</c:v>
                </c:pt>
                <c:pt idx="187">
                  <c:v>347</c:v>
                </c:pt>
                <c:pt idx="188">
                  <c:v>19</c:v>
                </c:pt>
                <c:pt idx="189">
                  <c:v>1258</c:v>
                </c:pt>
                <c:pt idx="190">
                  <c:v>362</c:v>
                </c:pt>
                <c:pt idx="191">
                  <c:v>133</c:v>
                </c:pt>
                <c:pt idx="192">
                  <c:v>846</c:v>
                </c:pt>
                <c:pt idx="193">
                  <c:v>10</c:v>
                </c:pt>
                <c:pt idx="194">
                  <c:v>191</c:v>
                </c:pt>
                <c:pt idx="195">
                  <c:v>1979</c:v>
                </c:pt>
                <c:pt idx="196">
                  <c:v>63</c:v>
                </c:pt>
                <c:pt idx="197">
                  <c:v>6080</c:v>
                </c:pt>
                <c:pt idx="198">
                  <c:v>80</c:v>
                </c:pt>
                <c:pt idx="199">
                  <c:v>9</c:v>
                </c:pt>
                <c:pt idx="200">
                  <c:v>1784</c:v>
                </c:pt>
                <c:pt idx="201">
                  <c:v>243</c:v>
                </c:pt>
                <c:pt idx="202">
                  <c:v>1296</c:v>
                </c:pt>
                <c:pt idx="203">
                  <c:v>77</c:v>
                </c:pt>
                <c:pt idx="204">
                  <c:v>395</c:v>
                </c:pt>
                <c:pt idx="205">
                  <c:v>49</c:v>
                </c:pt>
                <c:pt idx="206">
                  <c:v>180</c:v>
                </c:pt>
                <c:pt idx="207">
                  <c:v>2690</c:v>
                </c:pt>
                <c:pt idx="208">
                  <c:v>2779</c:v>
                </c:pt>
                <c:pt idx="209">
                  <c:v>92</c:v>
                </c:pt>
                <c:pt idx="210">
                  <c:v>1028</c:v>
                </c:pt>
                <c:pt idx="211">
                  <c:v>26</c:v>
                </c:pt>
                <c:pt idx="212">
                  <c:v>1790</c:v>
                </c:pt>
                <c:pt idx="213">
                  <c:v>37</c:v>
                </c:pt>
                <c:pt idx="214">
                  <c:v>35</c:v>
                </c:pt>
                <c:pt idx="215">
                  <c:v>558</c:v>
                </c:pt>
                <c:pt idx="216">
                  <c:v>64</c:v>
                </c:pt>
                <c:pt idx="217">
                  <c:v>245</c:v>
                </c:pt>
                <c:pt idx="218">
                  <c:v>71</c:v>
                </c:pt>
                <c:pt idx="219">
                  <c:v>42</c:v>
                </c:pt>
                <c:pt idx="220">
                  <c:v>156</c:v>
                </c:pt>
                <c:pt idx="221">
                  <c:v>1368</c:v>
                </c:pt>
                <c:pt idx="222">
                  <c:v>102</c:v>
                </c:pt>
                <c:pt idx="223">
                  <c:v>86</c:v>
                </c:pt>
                <c:pt idx="224">
                  <c:v>253</c:v>
                </c:pt>
                <c:pt idx="225">
                  <c:v>157</c:v>
                </c:pt>
                <c:pt idx="226">
                  <c:v>183</c:v>
                </c:pt>
                <c:pt idx="227">
                  <c:v>82</c:v>
                </c:pt>
                <c:pt idx="228">
                  <c:v>1</c:v>
                </c:pt>
                <c:pt idx="229">
                  <c:v>1198</c:v>
                </c:pt>
                <c:pt idx="230">
                  <c:v>648</c:v>
                </c:pt>
                <c:pt idx="231">
                  <c:v>64</c:v>
                </c:pt>
                <c:pt idx="232">
                  <c:v>62</c:v>
                </c:pt>
                <c:pt idx="233">
                  <c:v>750</c:v>
                </c:pt>
                <c:pt idx="234">
                  <c:v>105</c:v>
                </c:pt>
                <c:pt idx="235">
                  <c:v>2604</c:v>
                </c:pt>
                <c:pt idx="236">
                  <c:v>65</c:v>
                </c:pt>
                <c:pt idx="237">
                  <c:v>94</c:v>
                </c:pt>
                <c:pt idx="238">
                  <c:v>257</c:v>
                </c:pt>
                <c:pt idx="239">
                  <c:v>2928</c:v>
                </c:pt>
                <c:pt idx="240">
                  <c:v>4697</c:v>
                </c:pt>
                <c:pt idx="241">
                  <c:v>2915</c:v>
                </c:pt>
                <c:pt idx="242">
                  <c:v>18</c:v>
                </c:pt>
                <c:pt idx="243">
                  <c:v>602</c:v>
                </c:pt>
                <c:pt idx="244">
                  <c:v>1</c:v>
                </c:pt>
                <c:pt idx="245">
                  <c:v>3868</c:v>
                </c:pt>
                <c:pt idx="246">
                  <c:v>504</c:v>
                </c:pt>
                <c:pt idx="247">
                  <c:v>14</c:v>
                </c:pt>
                <c:pt idx="248">
                  <c:v>750</c:v>
                </c:pt>
                <c:pt idx="249">
                  <c:v>77</c:v>
                </c:pt>
                <c:pt idx="250">
                  <c:v>752</c:v>
                </c:pt>
                <c:pt idx="251">
                  <c:v>131</c:v>
                </c:pt>
                <c:pt idx="252">
                  <c:v>87</c:v>
                </c:pt>
                <c:pt idx="253">
                  <c:v>1063</c:v>
                </c:pt>
                <c:pt idx="254">
                  <c:v>76</c:v>
                </c:pt>
                <c:pt idx="255">
                  <c:v>4428</c:v>
                </c:pt>
                <c:pt idx="256">
                  <c:v>58</c:v>
                </c:pt>
                <c:pt idx="257">
                  <c:v>111</c:v>
                </c:pt>
                <c:pt idx="258">
                  <c:v>2955</c:v>
                </c:pt>
                <c:pt idx="259">
                  <c:v>1657</c:v>
                </c:pt>
                <c:pt idx="260">
                  <c:v>926</c:v>
                </c:pt>
                <c:pt idx="261">
                  <c:v>77</c:v>
                </c:pt>
                <c:pt idx="262">
                  <c:v>1748</c:v>
                </c:pt>
                <c:pt idx="263">
                  <c:v>79</c:v>
                </c:pt>
                <c:pt idx="264">
                  <c:v>889</c:v>
                </c:pt>
                <c:pt idx="265">
                  <c:v>56</c:v>
                </c:pt>
                <c:pt idx="266">
                  <c:v>1</c:v>
                </c:pt>
                <c:pt idx="267">
                  <c:v>83</c:v>
                </c:pt>
                <c:pt idx="268">
                  <c:v>2025</c:v>
                </c:pt>
                <c:pt idx="269">
                  <c:v>14</c:v>
                </c:pt>
                <c:pt idx="270">
                  <c:v>656</c:v>
                </c:pt>
                <c:pt idx="271">
                  <c:v>1596</c:v>
                </c:pt>
                <c:pt idx="272">
                  <c:v>10</c:v>
                </c:pt>
                <c:pt idx="273">
                  <c:v>1121</c:v>
                </c:pt>
                <c:pt idx="274">
                  <c:v>15</c:v>
                </c:pt>
                <c:pt idx="275">
                  <c:v>191</c:v>
                </c:pt>
                <c:pt idx="276">
                  <c:v>16</c:v>
                </c:pt>
                <c:pt idx="277">
                  <c:v>17</c:v>
                </c:pt>
                <c:pt idx="278">
                  <c:v>34</c:v>
                </c:pt>
                <c:pt idx="279">
                  <c:v>1</c:v>
                </c:pt>
                <c:pt idx="280">
                  <c:v>1274</c:v>
                </c:pt>
                <c:pt idx="281">
                  <c:v>210</c:v>
                </c:pt>
                <c:pt idx="282">
                  <c:v>248</c:v>
                </c:pt>
                <c:pt idx="283">
                  <c:v>513</c:v>
                </c:pt>
                <c:pt idx="284">
                  <c:v>3410</c:v>
                </c:pt>
                <c:pt idx="285">
                  <c:v>10</c:v>
                </c:pt>
                <c:pt idx="286">
                  <c:v>2201</c:v>
                </c:pt>
                <c:pt idx="287">
                  <c:v>676</c:v>
                </c:pt>
                <c:pt idx="288">
                  <c:v>831</c:v>
                </c:pt>
                <c:pt idx="289">
                  <c:v>859</c:v>
                </c:pt>
                <c:pt idx="290">
                  <c:v>45</c:v>
                </c:pt>
                <c:pt idx="291">
                  <c:v>6</c:v>
                </c:pt>
                <c:pt idx="292">
                  <c:v>7</c:v>
                </c:pt>
                <c:pt idx="293">
                  <c:v>31</c:v>
                </c:pt>
                <c:pt idx="294">
                  <c:v>78</c:v>
                </c:pt>
                <c:pt idx="295">
                  <c:v>1225</c:v>
                </c:pt>
                <c:pt idx="296">
                  <c:v>1</c:v>
                </c:pt>
                <c:pt idx="297">
                  <c:v>67</c:v>
                </c:pt>
                <c:pt idx="298">
                  <c:v>19</c:v>
                </c:pt>
                <c:pt idx="299">
                  <c:v>2108</c:v>
                </c:pt>
                <c:pt idx="300">
                  <c:v>679</c:v>
                </c:pt>
                <c:pt idx="301">
                  <c:v>36</c:v>
                </c:pt>
                <c:pt idx="302">
                  <c:v>47</c:v>
                </c:pt>
                <c:pt idx="303">
                  <c:v>70</c:v>
                </c:pt>
                <c:pt idx="304">
                  <c:v>154</c:v>
                </c:pt>
                <c:pt idx="305">
                  <c:v>22</c:v>
                </c:pt>
                <c:pt idx="306">
                  <c:v>1758</c:v>
                </c:pt>
                <c:pt idx="307">
                  <c:v>94</c:v>
                </c:pt>
                <c:pt idx="308">
                  <c:v>33</c:v>
                </c:pt>
                <c:pt idx="309">
                  <c:v>1</c:v>
                </c:pt>
                <c:pt idx="310">
                  <c:v>31</c:v>
                </c:pt>
                <c:pt idx="311">
                  <c:v>35</c:v>
                </c:pt>
                <c:pt idx="312">
                  <c:v>63</c:v>
                </c:pt>
                <c:pt idx="313">
                  <c:v>526</c:v>
                </c:pt>
                <c:pt idx="314">
                  <c:v>121</c:v>
                </c:pt>
                <c:pt idx="315">
                  <c:v>67</c:v>
                </c:pt>
                <c:pt idx="316">
                  <c:v>57</c:v>
                </c:pt>
                <c:pt idx="317">
                  <c:v>1229</c:v>
                </c:pt>
                <c:pt idx="318">
                  <c:v>12</c:v>
                </c:pt>
                <c:pt idx="319">
                  <c:v>452</c:v>
                </c:pt>
                <c:pt idx="320">
                  <c:v>1886</c:v>
                </c:pt>
                <c:pt idx="321">
                  <c:v>1825</c:v>
                </c:pt>
                <c:pt idx="322">
                  <c:v>31</c:v>
                </c:pt>
                <c:pt idx="323">
                  <c:v>107</c:v>
                </c:pt>
                <c:pt idx="324">
                  <c:v>27</c:v>
                </c:pt>
                <c:pt idx="325">
                  <c:v>1221</c:v>
                </c:pt>
                <c:pt idx="326">
                  <c:v>1</c:v>
                </c:pt>
                <c:pt idx="327">
                  <c:v>16</c:v>
                </c:pt>
                <c:pt idx="328">
                  <c:v>41</c:v>
                </c:pt>
                <c:pt idx="329">
                  <c:v>523</c:v>
                </c:pt>
                <c:pt idx="330">
                  <c:v>141</c:v>
                </c:pt>
                <c:pt idx="331">
                  <c:v>52</c:v>
                </c:pt>
                <c:pt idx="332">
                  <c:v>225</c:v>
                </c:pt>
                <c:pt idx="333">
                  <c:v>38</c:v>
                </c:pt>
                <c:pt idx="334">
                  <c:v>15</c:v>
                </c:pt>
                <c:pt idx="335">
                  <c:v>37</c:v>
                </c:pt>
                <c:pt idx="336">
                  <c:v>112</c:v>
                </c:pt>
                <c:pt idx="337">
                  <c:v>21</c:v>
                </c:pt>
                <c:pt idx="338">
                  <c:v>67</c:v>
                </c:pt>
                <c:pt idx="339">
                  <c:v>78</c:v>
                </c:pt>
                <c:pt idx="340">
                  <c:v>67</c:v>
                </c:pt>
                <c:pt idx="341">
                  <c:v>263</c:v>
                </c:pt>
                <c:pt idx="342">
                  <c:v>1691</c:v>
                </c:pt>
                <c:pt idx="343">
                  <c:v>181</c:v>
                </c:pt>
                <c:pt idx="344">
                  <c:v>13</c:v>
                </c:pt>
                <c:pt idx="345">
                  <c:v>1</c:v>
                </c:pt>
                <c:pt idx="346">
                  <c:v>21</c:v>
                </c:pt>
                <c:pt idx="347">
                  <c:v>830</c:v>
                </c:pt>
                <c:pt idx="348">
                  <c:v>130</c:v>
                </c:pt>
                <c:pt idx="349">
                  <c:v>55</c:v>
                </c:pt>
                <c:pt idx="350">
                  <c:v>114</c:v>
                </c:pt>
                <c:pt idx="351">
                  <c:v>594</c:v>
                </c:pt>
                <c:pt idx="352">
                  <c:v>24</c:v>
                </c:pt>
                <c:pt idx="353">
                  <c:v>252</c:v>
                </c:pt>
                <c:pt idx="354">
                  <c:v>67</c:v>
                </c:pt>
                <c:pt idx="355">
                  <c:v>742</c:v>
                </c:pt>
                <c:pt idx="356">
                  <c:v>75</c:v>
                </c:pt>
                <c:pt idx="357">
                  <c:v>4405</c:v>
                </c:pt>
                <c:pt idx="358">
                  <c:v>92</c:v>
                </c:pt>
                <c:pt idx="359">
                  <c:v>64</c:v>
                </c:pt>
                <c:pt idx="360">
                  <c:v>64</c:v>
                </c:pt>
                <c:pt idx="361">
                  <c:v>842</c:v>
                </c:pt>
                <c:pt idx="362">
                  <c:v>112</c:v>
                </c:pt>
                <c:pt idx="363">
                  <c:v>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B-4D4A-9940-2494B3055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507439"/>
        <c:axId val="236490639"/>
      </c:scatterChart>
      <c:valAx>
        <c:axId val="23650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90639"/>
        <c:crosses val="autoZero"/>
        <c:crossBetween val="midCat"/>
      </c:valAx>
      <c:valAx>
        <c:axId val="23649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0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2</xdr:row>
      <xdr:rowOff>19050</xdr:rowOff>
    </xdr:from>
    <xdr:to>
      <xdr:col>18</xdr:col>
      <xdr:colOff>200025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58AE3D-59BC-A57A-FC6D-488F3CB5F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4</xdr:row>
      <xdr:rowOff>190499</xdr:rowOff>
    </xdr:from>
    <xdr:to>
      <xdr:col>18</xdr:col>
      <xdr:colOff>304800</xdr:colOff>
      <xdr:row>24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51B1C0-12CC-6700-CB59-420405698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266699</xdr:colOff>
      <xdr:row>3</xdr:row>
      <xdr:rowOff>76200</xdr:rowOff>
    </xdr:from>
    <xdr:to>
      <xdr:col>16</xdr:col>
      <xdr:colOff>238124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A9AD4D-3D91-3040-59EB-A84698F86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319086</xdr:colOff>
      <xdr:row>13</xdr:row>
      <xdr:rowOff>95250</xdr:rowOff>
    </xdr:from>
    <xdr:to>
      <xdr:col>7</xdr:col>
      <xdr:colOff>533399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060DC3-74F2-0D4E-F131-6918423E2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11</xdr:row>
      <xdr:rowOff>180975</xdr:rowOff>
    </xdr:from>
    <xdr:to>
      <xdr:col>7</xdr:col>
      <xdr:colOff>1881188</xdr:colOff>
      <xdr:row>27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4AB1DC-713B-4412-A207-35025D061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442911</xdr:colOff>
      <xdr:row>12</xdr:row>
      <xdr:rowOff>9525</xdr:rowOff>
    </xdr:from>
    <xdr:to>
      <xdr:col>17</xdr:col>
      <xdr:colOff>66674</xdr:colOff>
      <xdr:row>27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333DB0-5F8B-74E8-03E9-D95308D66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y Du" refreshedDate="45440.919730555557" createdVersion="8" refreshedVersion="8" minRefreshableVersion="3" recordCount="1001" xr:uid="{C1CCE9E6-38B8-4F76-A2EC-E46D20F59EA3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" numFmtId="2">
      <sharedItems containsString="0" containsBlank="1" containsNumber="1" minValue="0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 Conversion" numFmtId="16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16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  Conversion)" numFmtId="0" databaseField="0">
      <fieldGroup base="13">
        <rangePr groupBy="months" startDate="2010-01-09T06:00:00" endDate="2020-01-27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Quarters (Date Created  Conversion)" numFmtId="0" databaseField="0">
      <fieldGroup base="13">
        <rangePr groupBy="quarters" startDate="2010-01-09T06:00:00" endDate="2020-01-27T06:00:00"/>
        <groupItems count="6">
          <s v="&lt;9/01/2010"/>
          <s v="Qtr1"/>
          <s v="Qtr2"/>
          <s v="Qtr3"/>
          <s v="Qtr4"/>
          <s v="&gt;27/01/2020"/>
        </groupItems>
      </fieldGroup>
    </cacheField>
    <cacheField name="Years (Date Created  Conversion)" numFmtId="0" databaseField="0">
      <fieldGroup base="13">
        <rangePr groupBy="years" startDate="2010-01-09T06:00:00" endDate="2020-01-27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92.151898734177209"/>
    <n v="158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00.01614035087719"/>
    <n v="1425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103.20833333333333"/>
    <n v="24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99.339622641509436"/>
    <n v="53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75.833333333333329"/>
    <n v="174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60.555555555555557"/>
    <n v="18"/>
    <x v="3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64.93832599118943"/>
    <n v="227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30.997175141242938"/>
    <n v="70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72.909090909090907"/>
    <n v="44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62.9"/>
    <n v="220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112.22222222222223"/>
    <n v="27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102.34545454545454"/>
    <n v="5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105.05102040816327"/>
    <n v="98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94.144999999999996"/>
    <n v="200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84.986725663716811"/>
    <n v="452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10.41"/>
    <n v="100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07.96236989591674"/>
    <n v="1249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45.103703703703701"/>
    <n v="135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45.001483679525222"/>
    <n v="674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05.97134670487107"/>
    <n v="1396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69.055555555555557"/>
    <n v="558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5.044943820224717"/>
    <n v="890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05.22535211267606"/>
    <n v="142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39.003741114852225"/>
    <n v="2673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73.030674846625772"/>
    <n v="16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35.009459459459457"/>
    <n v="1480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06.6"/>
    <n v="15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61.997747747747745"/>
    <n v="2220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94.000622665006233"/>
    <n v="1606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12.05426356589147"/>
    <n v="129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48.008849557522126"/>
    <n v="2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38.004334633723452"/>
    <n v="2307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35.000184535892231"/>
    <n v="5419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85"/>
    <n v="16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95.993893129770996"/>
    <n v="1965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68.8125"/>
    <n v="16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5.97196261682242"/>
    <n v="10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75.261194029850742"/>
    <n v="134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57.125"/>
    <n v="88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75.141414141414145"/>
    <n v="198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07.42342342342343"/>
    <n v="111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35.995495495495497"/>
    <n v="222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26.998873148744366"/>
    <n v="6212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107.56122448979592"/>
    <n v="98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94.375"/>
    <n v="4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46.163043478260867"/>
    <n v="92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47.845637583892618"/>
    <n v="149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53.007815713698065"/>
    <n v="243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45.059405940594061"/>
    <n v="303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2"/>
    <n v="1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99.006816632583508"/>
    <n v="1467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32.786666666666669"/>
    <n v="75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59.119617224880386"/>
    <n v="209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44.93333333333333"/>
    <n v="120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89.664122137404576"/>
    <n v="131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70.079268292682926"/>
    <n v="164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31.059701492537314"/>
    <n v="201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9.061611374407583"/>
    <n v="211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30.0859375"/>
    <n v="128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84.998125000000002"/>
    <n v="1600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82.001775410563695"/>
    <n v="2253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58.040160642570278"/>
    <n v="249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111.4"/>
    <n v="5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71.94736842105263"/>
    <n v="38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61.038135593220339"/>
    <n v="236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08.91666666666667"/>
    <n v="1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29.001722017220171"/>
    <n v="4065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58.975609756097562"/>
    <n v="246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11.82352941176471"/>
    <n v="17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63.995555555555555"/>
    <n v="247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85.315789473684205"/>
    <n v="76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74.481481481481481"/>
    <n v="54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105.14772727272727"/>
    <n v="88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56.188235294117646"/>
    <n v="85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85.917647058823533"/>
    <n v="170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57.00296912114014"/>
    <n v="168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79.642857142857139"/>
    <n v="56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41.018181818181816"/>
    <n v="330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48.004773269689736"/>
    <n v="83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55.212598425196852"/>
    <n v="127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92.109489051094897"/>
    <n v="4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83.183333333333337"/>
    <n v="180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39.996000000000002"/>
    <n v="100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111.1336898395722"/>
    <n v="374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90.563380281690144"/>
    <n v="71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61.108374384236456"/>
    <n v="203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83.022941970310384"/>
    <n v="148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0.76106194690266"/>
    <n v="113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89.458333333333329"/>
    <n v="9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57.849056603773583"/>
    <n v="106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109.99705449189985"/>
    <n v="679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103.96586345381526"/>
    <n v="498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107.99508196721311"/>
    <n v="610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48.927777777777777"/>
    <n v="180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37.666666666666664"/>
    <n v="2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64.999141999141997"/>
    <n v="2331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06.61061946902655"/>
    <n v="113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27.009016393442622"/>
    <n v="1220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91.16463414634147"/>
    <n v="164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56.054878048780488"/>
    <n v="164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1.017857142857142"/>
    <n v="336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66.513513513513516"/>
    <n v="37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89.005216484089729"/>
    <n v="1917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103.46315789473684"/>
    <n v="95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95.278911564625844"/>
    <n v="147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75.895348837209298"/>
    <n v="8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107.57831325301204"/>
    <n v="83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51.31666666666667"/>
    <n v="60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71.983108108108112"/>
    <n v="296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108.95414201183432"/>
    <n v="676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5"/>
    <n v="361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94.938931297709928"/>
    <n v="131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09.65079365079364"/>
    <n v="126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44.001815980629537"/>
    <n v="330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86.794520547945211"/>
    <n v="73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30.992727272727272"/>
    <n v="275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94.791044776119406"/>
    <n v="67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69.79220779220779"/>
    <n v="154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63.003367003367003"/>
    <n v="1782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110.0343300110742"/>
    <n v="9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25.997933274284026"/>
    <n v="3387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49.987915407854985"/>
    <n v="662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101.72340425531915"/>
    <n v="94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47.083333333333336"/>
    <n v="180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89.944444444444443"/>
    <n v="77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78.96875"/>
    <n v="672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80.067669172932327"/>
    <n v="532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86.472727272727269"/>
    <n v="55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28.001876172607879"/>
    <n v="533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67.996725337699544"/>
    <n v="2443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43.078651685393261"/>
    <n v="89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87.95597484276729"/>
    <n v="15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.987234042553197"/>
    <n v="940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46.905982905982903"/>
    <n v="117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46.913793103448278"/>
    <n v="5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94.24"/>
    <n v="50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80.139130434782615"/>
    <n v="1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59.036809815950917"/>
    <n v="326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65.989247311827953"/>
    <n v="186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60.992530345471522"/>
    <n v="1071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98.307692307692307"/>
    <n v="11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104.6"/>
    <n v="70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86.066666666666663"/>
    <n v="135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.989583333333329"/>
    <n v="768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29.764705882352942"/>
    <n v="51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46.91959798994975"/>
    <n v="199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5.18691588785046"/>
    <n v="107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69.907692307692301"/>
    <n v="195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60.011588275391958"/>
    <n v="1467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52.006220379146917"/>
    <n v="3376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31.000176025347649"/>
    <n v="568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95.042492917847028"/>
    <n v="1059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75.968174204355108"/>
    <n v="1194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71.013192612137203"/>
    <n v="379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73.733333333333334"/>
    <n v="30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113.17073170731707"/>
    <n v="41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05.00933552992861"/>
    <n v="182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79.176829268292678"/>
    <n v="164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57.333333333333336"/>
    <n v="75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58.178343949044589"/>
    <n v="157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36.032520325203251"/>
    <n v="246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07.99068767908309"/>
    <n v="1396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44.005985634477256"/>
    <n v="250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55.077868852459019"/>
    <n v="244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74"/>
    <n v="146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41.996858638743454"/>
    <n v="955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77.988161010260455"/>
    <n v="1267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82.507462686567166"/>
    <n v="67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104.2"/>
    <n v="5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5.5"/>
    <n v="26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00.98334401024984"/>
    <n v="1561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111.83333333333333"/>
    <n v="48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41.999115044247787"/>
    <n v="1130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110.05115089514067"/>
    <n v="782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58.997079225994888"/>
    <n v="273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32.985714285714288"/>
    <n v="210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45.005654509471306"/>
    <n v="3537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81.98196487897485"/>
    <n v="2107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39.080882352941174"/>
    <n v="136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58.996383363471971"/>
    <n v="3318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40.988372093023258"/>
    <n v="86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1.029411764705884"/>
    <n v="340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37.789473684210527"/>
    <n v="1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32.006772009029348"/>
    <n v="886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95.966712898751737"/>
    <n v="1442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75"/>
    <n v="3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102.0498866213152"/>
    <n v="441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105.75"/>
    <n v="24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37.069767441860463"/>
    <n v="86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35.049382716049379"/>
    <n v="243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46.338461538461537"/>
    <n v="65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69.174603174603178"/>
    <n v="126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109.07824427480917"/>
    <n v="524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51.78"/>
    <n v="100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82.010055304172951"/>
    <n v="1989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35.958333333333336"/>
    <n v="168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74.461538461538467"/>
    <n v="13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2"/>
    <n v="1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91.114649681528661"/>
    <n v="157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79.792682926829272"/>
    <n v="8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2.999777678968428"/>
    <n v="449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63.225000000000001"/>
    <n v="40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70.174999999999997"/>
    <n v="80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61.333333333333336"/>
    <n v="57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99"/>
    <n v="43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96.984900146127615"/>
    <n v="2053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51.004950495049506"/>
    <n v="808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8.044247787610619"/>
    <n v="226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60.984615384615381"/>
    <n v="1625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73.214285714285708"/>
    <n v="16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39.997435299603637"/>
    <n v="4289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86.812121212121212"/>
    <n v="165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42.125874125874127"/>
    <n v="14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03.97851239669421"/>
    <n v="1815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62.003211991434689"/>
    <n v="934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1.005037783375315"/>
    <n v="397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89.991552956465242"/>
    <n v="153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39.235294117647058"/>
    <n v="17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54.993116108306566"/>
    <n v="217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47.992753623188406"/>
    <n v="138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87.966702470461868"/>
    <n v="931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51.999165275459099"/>
    <n v="3594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29.999659863945578"/>
    <n v="588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98.205357142857139"/>
    <n v="112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108.96182396606575"/>
    <n v="943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66.998379254457049"/>
    <n v="2468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64.99333594668758"/>
    <n v="2551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99.841584158415841"/>
    <n v="10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82.432835820895519"/>
    <n v="67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63.293478260869563"/>
    <n v="92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96.774193548387103"/>
    <n v="62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54.906040268456373"/>
    <n v="149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39.010869565217391"/>
    <n v="92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75.84210526315789"/>
    <n v="57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45.051671732522799"/>
    <n v="32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104.51546391752578"/>
    <n v="97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76.268292682926827"/>
    <n v="41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69.015695067264573"/>
    <n v="1784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01.97684085510689"/>
    <n v="1684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42.915999999999997"/>
    <n v="250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43.025210084033617"/>
    <n v="238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75.245283018867923"/>
    <n v="5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69.023364485981304"/>
    <n v="21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65.986486486486484"/>
    <n v="222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98.013800424628457"/>
    <n v="1884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60.105504587155963"/>
    <n v="218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26.000773395204948"/>
    <n v="6465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3"/>
    <n v="1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38.019801980198018"/>
    <n v="101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106.15254237288136"/>
    <n v="59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81.019475655430711"/>
    <n v="1335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96.647727272727266"/>
    <n v="88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57.003535651149086"/>
    <n v="169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63.93333333333333"/>
    <n v="15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0.456521739130437"/>
    <n v="92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72.172043010752688"/>
    <n v="186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77.934782608695656"/>
    <n v="138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38.065134099616856"/>
    <n v="261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57.936123348017624"/>
    <n v="45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49.794392523364486"/>
    <n v="107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54.050251256281406"/>
    <n v="199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30.002721335268504"/>
    <n v="5512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70.127906976744185"/>
    <n v="86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26.996228786926462"/>
    <n v="318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51.990606936416185"/>
    <n v="2768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56.416666666666664"/>
    <n v="48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101.63218390804597"/>
    <n v="8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25.005291005291006"/>
    <n v="1890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32.016393442622949"/>
    <n v="61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82.021647307286173"/>
    <n v="1894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37.957446808510639"/>
    <n v="282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51.533333333333331"/>
    <n v="15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81.198275862068968"/>
    <n v="116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40.030075187969928"/>
    <n v="13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9.939759036144579"/>
    <n v="83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6.692307692307693"/>
    <n v="91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25.010989010989011"/>
    <n v="546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6.987277353689571"/>
    <n v="393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73.012609117361791"/>
    <n v="2062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68.240601503759393"/>
    <n v="13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52.310344827586206"/>
    <n v="29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61.765151515151516"/>
    <n v="132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.027559055118111"/>
    <n v="254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06.28804347826087"/>
    <n v="184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75.07386363636364"/>
    <n v="176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39.970802919708028"/>
    <n v="13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9.982195845697326"/>
    <n v="33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101.01541850220265"/>
    <n v="908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76.813084112149539"/>
    <n v="107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71.7"/>
    <n v="10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3.28125"/>
    <n v="32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43.923497267759565"/>
    <n v="183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36.004712041884815"/>
    <n v="1910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88.21052631578948"/>
    <n v="3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65.240384615384613"/>
    <n v="104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69.958333333333329"/>
    <n v="72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39.877551020408163"/>
    <n v="49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5"/>
    <n v="1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41.023728813559323"/>
    <n v="295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98.914285714285711"/>
    <n v="245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87.78125"/>
    <n v="32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80.767605633802816"/>
    <n v="142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94.28235294117647"/>
    <n v="85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3.428571428571431"/>
    <n v="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.968133535660087"/>
    <n v="659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109.04109589041096"/>
    <n v="803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41.16"/>
    <n v="75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99.125"/>
    <n v="16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05.88429752066116"/>
    <n v="121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48.996525921966864"/>
    <n v="3742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39"/>
    <n v="223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31.022556390977442"/>
    <n v="133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103.87096774193549"/>
    <n v="31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59.268518518518519"/>
    <n v="108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42.3"/>
    <n v="30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53.117647058823529"/>
    <n v="17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50.796875"/>
    <n v="64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101.15"/>
    <n v="80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65.000810372771468"/>
    <n v="2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37.998645510835914"/>
    <n v="516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82.615384615384613"/>
    <n v="26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7.941368078175898"/>
    <n v="307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80.780821917808225"/>
    <n v="73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25.984375"/>
    <n v="12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0.363636363636363"/>
    <n v="3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54.004916018025398"/>
    <n v="2441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101.78672985781991"/>
    <n v="21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45.003610108303249"/>
    <n v="138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77.068421052631578"/>
    <n v="190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88.076595744680844"/>
    <n v="470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47.035573122529641"/>
    <n v="253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0.99550763701707"/>
    <n v="1113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87.003066141042481"/>
    <n v="2283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63.994402985074629"/>
    <n v="1072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5.9945205479452"/>
    <n v="1095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73.989349112426041"/>
    <n v="1690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84.02004626060139"/>
    <n v="1297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88.966921119592882"/>
    <n v="393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76.990453460620529"/>
    <n v="1257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97.146341463414629"/>
    <n v="328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33.013605442176868"/>
    <n v="147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99.950602409638549"/>
    <n v="830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69.966767371601208"/>
    <n v="331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110.32"/>
    <n v="25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66.005235602094245"/>
    <n v="191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41.005742176284812"/>
    <n v="3483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103.96316359696641"/>
    <n v="923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5"/>
    <n v="1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47.009935419771487"/>
    <n v="2013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29.606060606060606"/>
    <n v="33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81.010569583088667"/>
    <n v="1703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94.35"/>
    <n v="80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26.058139534883722"/>
    <n v="8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85.775000000000006"/>
    <n v="40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103.73170731707317"/>
    <n v="41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49.826086956521742"/>
    <n v="2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63.893048128342244"/>
    <n v="187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47.002434782608695"/>
    <n v="287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108.47727272727273"/>
    <n v="8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72.015706806282722"/>
    <n v="191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59.928057553956833"/>
    <n v="139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78.209677419354833"/>
    <n v="186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04.77678571428571"/>
    <n v="112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5.52475247524752"/>
    <n v="101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24.933333333333334"/>
    <n v="75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69.873786407766985"/>
    <n v="206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95.733766233766232"/>
    <n v="154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29.997485752598056"/>
    <n v="596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59.011948529411768"/>
    <n v="2176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84.757396449704146"/>
    <n v="169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78.010921177587846"/>
    <n v="210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50.05215419501134"/>
    <n v="441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59.16"/>
    <n v="25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93.702290076335885"/>
    <n v="131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40.14173228346457"/>
    <n v="12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70.090140845070422"/>
    <n v="355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66.181818181818187"/>
    <n v="44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47.714285714285715"/>
    <n v="84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62.896774193548389"/>
    <n v="155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86.611940298507463"/>
    <n v="67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75.126984126984127"/>
    <n v="189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1.004167534903104"/>
    <n v="4799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50.007915567282325"/>
    <n v="1137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96.960674157303373"/>
    <n v="1068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100.93160377358491"/>
    <n v="424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89.227586206896547"/>
    <n v="145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87.979166666666671"/>
    <n v="1152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89.54"/>
    <n v="50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29.09271523178808"/>
    <n v="151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42.006218905472636"/>
    <n v="1608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47.004903563255965"/>
    <n v="3059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110.44117647058823"/>
    <n v="3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41.990909090909092"/>
    <n v="220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48.012468827930178"/>
    <n v="1604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31.019823788546255"/>
    <n v="454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99.203252032520325"/>
    <n v="123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66.022316684378325"/>
    <n v="941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2"/>
    <n v="1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46.060200668896321"/>
    <n v="299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73.650000000000006"/>
    <n v="40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55.99336650082919"/>
    <n v="3015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68.985695127402778"/>
    <n v="2237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60.981609195402299"/>
    <n v="435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110.98139534883721"/>
    <n v="645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25"/>
    <n v="484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78.759740259740255"/>
    <n v="154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87.960784313725483"/>
    <n v="714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49.987398739873989"/>
    <n v="1111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99.524390243902445"/>
    <n v="8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04.82089552238806"/>
    <n v="134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.01469237832875"/>
    <n v="1089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28.998544660724033"/>
    <n v="5497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30.028708133971293"/>
    <n v="418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41.005559416261292"/>
    <n v="1439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62.866666666666667"/>
    <n v="15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47.005002501250623"/>
    <n v="1999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26.997693638285604"/>
    <n v="5203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68.329787234042556"/>
    <n v="94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50.974576271186443"/>
    <n v="118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54.024390243902438"/>
    <n v="205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97.055555555555557"/>
    <n v="162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24.867469879518072"/>
    <n v="83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84.423913043478265"/>
    <n v="9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47.091324200913242"/>
    <n v="21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77.996041171813147"/>
    <n v="2526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62.967871485943775"/>
    <n v="74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81.006080449017773"/>
    <n v="2138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65.321428571428569"/>
    <n v="84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104.43617021276596"/>
    <n v="9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69.989010989010993"/>
    <n v="91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83.023989898989896"/>
    <n v="79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90.3"/>
    <n v="10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03.98131932282546"/>
    <n v="1713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54.931726907630519"/>
    <n v="24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51.921875"/>
    <n v="1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60.02834008097166"/>
    <n v="247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44.003488879197555"/>
    <n v="2293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53.003513254551258"/>
    <n v="3131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54.5"/>
    <n v="32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75.04195804195804"/>
    <n v="143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35.911111111111111"/>
    <n v="90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36.952702702702702"/>
    <n v="296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63.170588235294119"/>
    <n v="170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29.99462365591398"/>
    <n v="186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86"/>
    <n v="439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75.014876033057845"/>
    <n v="6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101.19767441860465"/>
    <n v="86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4"/>
    <n v="1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29.001272669424118"/>
    <n v="6286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98.225806451612897"/>
    <n v="31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87.001693480101608"/>
    <n v="1181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45.205128205128204"/>
    <n v="39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.001341561577675"/>
    <n v="372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94.976947040498445"/>
    <n v="160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28.956521739130434"/>
    <n v="4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55.993396226415094"/>
    <n v="2120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54.038095238095238"/>
    <n v="105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82.38"/>
    <n v="50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66.997115384615384"/>
    <n v="2080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107.91401869158878"/>
    <n v="535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69.009501187648453"/>
    <n v="21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39.006568144499177"/>
    <n v="2436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110.3625"/>
    <n v="80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94.857142857142861"/>
    <n v="42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57.935251798561154"/>
    <n v="139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01.25"/>
    <n v="16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64.95597484276729"/>
    <n v="15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27.00524934383202"/>
    <n v="38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50.97422680412371"/>
    <n v="194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104.94260869565217"/>
    <n v="575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84.028301886792448"/>
    <n v="106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02.85915492957747"/>
    <n v="142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39.962085308056871"/>
    <n v="21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51.001785714285717"/>
    <n v="1120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40.823008849557525"/>
    <n v="113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58.999637155297535"/>
    <n v="2756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71.156069364161851"/>
    <n v="173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99.494252873563212"/>
    <n v="87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03.98634590377114"/>
    <n v="1538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76.555555555555557"/>
    <n v="9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87.068592057761734"/>
    <n v="55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48.99554707379135"/>
    <n v="1572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42.969135802469133"/>
    <n v="648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33.428571428571431"/>
    <n v="2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83.982949701619773"/>
    <n v="2346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01.41739130434783"/>
    <n v="115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109.87058823529412"/>
    <n v="85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31.916666666666668"/>
    <n v="144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70.993450675399103"/>
    <n v="244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77.026890756302521"/>
    <n v="595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101.78125"/>
    <n v="64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51.059701492537314"/>
    <n v="268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68.02051282051282"/>
    <n v="195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30.87037037037037"/>
    <n v="54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27.908333333333335"/>
    <n v="120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79.994818652849744"/>
    <n v="579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38.003378378378379"/>
    <n v="2072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59.990534521158132"/>
    <n v="1796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37.037634408602152"/>
    <n v="186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99.963043478260872"/>
    <n v="460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111.6774193548387"/>
    <n v="62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6.014409221902014"/>
    <n v="347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66.010284810126578"/>
    <n v="252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44.05263157894737"/>
    <n v="19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52.999726551818434"/>
    <n v="3657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95"/>
    <n v="1258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70.908396946564892"/>
    <n v="13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98.060773480662988"/>
    <n v="362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53.046025104602514"/>
    <n v="239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93.142857142857139"/>
    <n v="35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8.945075757575758"/>
    <n v="52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36.067669172932334"/>
    <n v="133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63.030732860520096"/>
    <n v="84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84.717948717948715"/>
    <n v="78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62.2"/>
    <n v="10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01.97518330513255"/>
    <n v="1773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106.4375"/>
    <n v="32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29.975609756097562"/>
    <n v="369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85.806282722513089"/>
    <n v="19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70.82022471910112"/>
    <n v="89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40.998484082870135"/>
    <n v="1979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28.063492063492063"/>
    <n v="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88.054421768707485"/>
    <n v="147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31"/>
    <n v="6080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90.337500000000006"/>
    <n v="80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63.777777777777779"/>
    <n v="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53.995515695067262"/>
    <n v="178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48.993956043956047"/>
    <n v="3640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63.857142857142854"/>
    <n v="12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82.996393146979258"/>
    <n v="221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55.08230452674897"/>
    <n v="243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62.044554455445542"/>
    <n v="20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04.97857142857143"/>
    <n v="140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94.044676806083643"/>
    <n v="1052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44.007716049382715"/>
    <n v="1296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92.467532467532465"/>
    <n v="7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57.072874493927124"/>
    <n v="24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109.07848101265823"/>
    <n v="395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39.387755102040813"/>
    <n v="4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77.022222222222226"/>
    <n v="180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92.166666666666671"/>
    <n v="84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61.007063197026021"/>
    <n v="2690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78.068181818181813"/>
    <n v="88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80.75"/>
    <n v="156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59.991289782244557"/>
    <n v="2985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110.03018372703411"/>
    <n v="762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4"/>
    <n v="1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37.99856063332134"/>
    <n v="2779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6.369565217391298"/>
    <n v="92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72.978599221789878"/>
    <n v="102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26.007220216606498"/>
    <n v="554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04.36296296296297"/>
    <n v="135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02.18852459016394"/>
    <n v="122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54.117647058823529"/>
    <n v="221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63.222222222222221"/>
    <n v="126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4.03228962818004"/>
    <n v="1022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49.994334277620396"/>
    <n v="3177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56.015151515151516"/>
    <n v="198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48.807692307692307"/>
    <n v="26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60.082352941176474"/>
    <n v="85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78.990502793296088"/>
    <n v="1790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53.99499443826474"/>
    <n v="3596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111.45945945945945"/>
    <n v="37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60.922131147540981"/>
    <n v="244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26.0015444015444"/>
    <n v="5180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80.993208828522924"/>
    <n v="589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34.995963302752294"/>
    <n v="272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94.142857142857139"/>
    <n v="35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52.085106382978722"/>
    <n v="94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24.986666666666668"/>
    <n v="300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69.215277777777771"/>
    <n v="144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93.944444444444443"/>
    <n v="558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98.40625"/>
    <n v="64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41.783783783783782"/>
    <n v="37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65.991836734693877"/>
    <n v="24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72.05747126436782"/>
    <n v="87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48.003209242618745"/>
    <n v="3116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54.098591549295776"/>
    <n v="7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107.88095238095238"/>
    <n v="42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67.034103410341032"/>
    <n v="909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64.01425914445133"/>
    <n v="161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96.066176470588232"/>
    <n v="136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51.184615384615384"/>
    <n v="130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43.92307692307692"/>
    <n v="156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91.021198830409361"/>
    <n v="1368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50.127450980392155"/>
    <n v="102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67.720930232558146"/>
    <n v="8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61.03921568627451"/>
    <n v="102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80.011857707509876"/>
    <n v="253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7.001497753369947"/>
    <n v="4006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71.127388535031841"/>
    <n v="157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89.99079189686924"/>
    <n v="162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43.032786885245905"/>
    <n v="18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67.997714808043881"/>
    <n v="218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73.004566210045667"/>
    <n v="2409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62.341463414634148"/>
    <n v="82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5"/>
    <n v="1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67.103092783505161"/>
    <n v="1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79.978947368421046"/>
    <n v="1140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62.176470588235297"/>
    <n v="102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53.005950297514879"/>
    <n v="2857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57.738317757009348"/>
    <n v="107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40.03125"/>
    <n v="160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81.016591928251117"/>
    <n v="2230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5.047468354430379"/>
    <n v="316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02.92307692307692"/>
    <n v="117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27.998126756166094"/>
    <n v="6406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75.733333333333334"/>
    <n v="15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45.026041666666664"/>
    <n v="192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73.615384615384613"/>
    <n v="26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56.991701244813278"/>
    <n v="723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85.223529411764702"/>
    <n v="170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50.962184873949582"/>
    <n v="238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63.563636363636363"/>
    <n v="55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80.999165275459092"/>
    <n v="1198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86.044753086419746"/>
    <n v="648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90.0390625"/>
    <n v="128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74.006063432835816"/>
    <n v="2144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92.4375"/>
    <n v="6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55.999257333828446"/>
    <n v="2693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32.983796296296298"/>
    <n v="432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93.596774193548384"/>
    <n v="62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69.867724867724874"/>
    <n v="189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72.129870129870127"/>
    <n v="154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30.041666666666668"/>
    <n v="96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3.968000000000004"/>
    <n v="750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68.65517241379311"/>
    <n v="87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59.992164544564154"/>
    <n v="3063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111.15827338129496"/>
    <n v="278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53.038095238095238"/>
    <n v="105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55.985524728588658"/>
    <n v="1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69.986760812003524"/>
    <n v="2266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48.998079877112133"/>
    <n v="2604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103.84615384615384"/>
    <n v="6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9.127659574468083"/>
    <n v="94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107.37777777777778"/>
    <n v="45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76.922178988326849"/>
    <n v="257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58.128865979381445"/>
    <n v="194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03.73643410852713"/>
    <n v="129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87.962666666666664"/>
    <n v="375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8"/>
    <n v="29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37.999361294443261"/>
    <n v="4697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.999313893653515"/>
    <n v="29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03.5"/>
    <n v="18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85.994467496542185"/>
    <n v="723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98.011627906976742"/>
    <n v="60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2"/>
    <n v="1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44.994570837642193"/>
    <n v="3868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31.012224938875306"/>
    <n v="409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59.970085470085472"/>
    <n v="234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58.9973474801061"/>
    <n v="3016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50.045454545454547"/>
    <n v="264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98.966269841269835"/>
    <n v="504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58.857142857142854"/>
    <n v="1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81.010256410256417"/>
    <n v="390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6.013333333333335"/>
    <n v="750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96.597402597402592"/>
    <n v="77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6.957446808510639"/>
    <n v="752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67.984732824427482"/>
    <n v="131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8.781609195402297"/>
    <n v="8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24.99623706491063"/>
    <n v="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44.922794117647058"/>
    <n v="27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79.400000000000006"/>
    <n v="25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29.009546539379475"/>
    <n v="419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3.59210526315789"/>
    <n v="76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07.97038864898211"/>
    <n v="162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68.987284287011803"/>
    <n v="1101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11.02236719478098"/>
    <n v="1073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24.997515808491418"/>
    <n v="442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42.155172413793103"/>
    <n v="58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47.003284072249592"/>
    <n v="1218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6.0392749244713"/>
    <n v="331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01.03760683760684"/>
    <n v="1170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39.927927927927925"/>
    <n v="111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83.158139534883716"/>
    <n v="215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9.97520661157025"/>
    <n v="363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47.993908629441627"/>
    <n v="2955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95.978877489438744"/>
    <n v="1657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78.728155339805824"/>
    <n v="10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56.081632653061227"/>
    <n v="14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69.090909090909093"/>
    <n v="110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102.05291576673866"/>
    <n v="92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07.32089552238806"/>
    <n v="134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51.970260223048328"/>
    <n v="269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71.137142857142862"/>
    <n v="175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106.49275362318841"/>
    <n v="6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42.93684210526316"/>
    <n v="190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30.037974683544302"/>
    <n v="237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0.623376623376629"/>
    <n v="77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66.016018306636155"/>
    <n v="1748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96.911392405063296"/>
    <n v="79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62.867346938775512"/>
    <n v="196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108.98537682789652"/>
    <n v="88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26.999314599040439"/>
    <n v="7295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65.004147943311438"/>
    <n v="2893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111.51785714285714"/>
    <n v="56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3"/>
    <n v="1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110.99268292682927"/>
    <n v="820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56.746987951807228"/>
    <n v="83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97.020608439646708"/>
    <n v="203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92.08620689655173"/>
    <n v="116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82.986666666666665"/>
    <n v="202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03.03791821561339"/>
    <n v="1345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68.922619047619051"/>
    <n v="168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87.737226277372258"/>
    <n v="137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75.021505376344081"/>
    <n v="186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50.863999999999997"/>
    <n v="125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90"/>
    <n v="14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72.896039603960389"/>
    <n v="202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8.48543689320388"/>
    <n v="103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01.98095238095237"/>
    <n v="1785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44.009146341463413"/>
    <n v="656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65.942675159235662"/>
    <n v="157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24.987387387387386"/>
    <n v="555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8.003367003367003"/>
    <n v="297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85.829268292682926"/>
    <n v="12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84.921052631578945"/>
    <n v="38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90.483333333333334"/>
    <n v="60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25.00197628458498"/>
    <n v="3036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92.013888888888886"/>
    <n v="144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93.066115702479337"/>
    <n v="121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61.008145363408524"/>
    <n v="1596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92.036259541984734"/>
    <n v="52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81.132596685082873"/>
    <n v="181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73.5"/>
    <n v="10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85.221311475409834"/>
    <n v="1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10.96825396825396"/>
    <n v="1071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32.968036529680369"/>
    <n v="21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96.005352363960753"/>
    <n v="112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84.96632653061225"/>
    <n v="980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25.007462686567163"/>
    <n v="536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65.998995479658461"/>
    <n v="199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87.34482758620689"/>
    <n v="2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27.933333333333334"/>
    <n v="180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03.8"/>
    <n v="15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31.937172774869111"/>
    <n v="19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99.5"/>
    <n v="16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08.84615384615384"/>
    <n v="130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10.76229508196721"/>
    <n v="122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29.647058823529413"/>
    <n v="17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01.71428571428571"/>
    <n v="140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61.5"/>
    <n v="34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5"/>
    <n v="3388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40.049999999999997"/>
    <n v="280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110.97231270358306"/>
    <n v="614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.959016393442624"/>
    <n v="36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30.974074074074075"/>
    <n v="270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47.035087719298247"/>
    <n v="11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88.065693430656935"/>
    <n v="13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7.005616224648989"/>
    <n v="3205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6.027777777777779"/>
    <n v="288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67.817567567567565"/>
    <n v="148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49.964912280701753"/>
    <n v="114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10.01646903820817"/>
    <n v="1518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89.964678178963894"/>
    <n v="127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79.009523809523813"/>
    <n v="210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86.867469879518069"/>
    <n v="166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62.04"/>
    <n v="100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6.970212765957445"/>
    <n v="23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54.121621621621621"/>
    <n v="148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41.035353535353536"/>
    <n v="198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55.052419354838712"/>
    <n v="248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107.93762183235867"/>
    <n v="513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73.92"/>
    <n v="150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1.995894428152493"/>
    <n v="3410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53.898148148148145"/>
    <n v="216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106.5"/>
    <n v="26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32.999805409612762"/>
    <n v="5139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43.00254993625159"/>
    <n v="235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86.858974358974365"/>
    <n v="78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96.8"/>
    <n v="10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32.995456610631528"/>
    <n v="2201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8.028106508875737"/>
    <n v="676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58.867816091954026"/>
    <n v="174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105.04572803850782"/>
    <n v="831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33.054878048780488"/>
    <n v="164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78.821428571428569"/>
    <n v="56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68.204968944099377"/>
    <n v="161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75.731884057971016"/>
    <n v="138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0.996070133010882"/>
    <n v="3308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01.88188976377953"/>
    <n v="127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52.879227053140099"/>
    <n v="207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71.005820721769496"/>
    <n v="859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102.38709677419355"/>
    <n v="31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74.466666666666669"/>
    <n v="45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51.009883198562441"/>
    <n v="1113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90"/>
    <n v="6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97.142857142857139"/>
    <n v="7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72.071823204419886"/>
    <n v="181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75.236363636363635"/>
    <n v="110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2.967741935483872"/>
    <n v="31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54.807692307692307"/>
    <n v="78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45.037837837837834"/>
    <n v="185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52.958677685950413"/>
    <n v="121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60.017959183673469"/>
    <n v="1225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44.028301886792455"/>
    <n v="106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86.028169014084511"/>
    <n v="142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8.012875536480685"/>
    <n v="233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32.050458715596328"/>
    <n v="21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73.611940298507463"/>
    <n v="67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108.71052631578948"/>
    <n v="76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2.97674418604651"/>
    <n v="43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83.315789473684205"/>
    <n v="19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42"/>
    <n v="2108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55.927601809954751"/>
    <n v="22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105.03681885125184"/>
    <n v="679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48"/>
    <n v="2805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112.66176470588235"/>
    <n v="68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81.944444444444443"/>
    <n v="36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64.049180327868854"/>
    <n v="183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06.39097744360902"/>
    <n v="133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76.011249497790274"/>
    <n v="2489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111.07246376811594"/>
    <n v="69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95.936170212765958"/>
    <n v="47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43.043010752688176"/>
    <n v="279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67.966666666666669"/>
    <n v="210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89.991428571428571"/>
    <n v="2100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58.095238095238095"/>
    <n v="252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83.996875000000003"/>
    <n v="1280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88.853503184713375"/>
    <n v="157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65.963917525773198"/>
    <n v="1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74.804878048780495"/>
    <n v="82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69.98571428571428"/>
    <n v="70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32.006493506493506"/>
    <n v="154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64.727272727272734"/>
    <n v="22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24.998110087408456"/>
    <n v="4233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04.97764070932922"/>
    <n v="1297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64.987878787878785"/>
    <n v="16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94.352941176470594"/>
    <n v="119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44.001706484641637"/>
    <n v="1758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64.744680851063833"/>
    <n v="94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84.00667779632721"/>
    <n v="1797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34.061302681992338"/>
    <n v="261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93.273885350318466"/>
    <n v="15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2.998301726577978"/>
    <n v="35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83.812903225806451"/>
    <n v="155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63.992424242424242"/>
    <n v="13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81.909090909090907"/>
    <n v="33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3.053191489361708"/>
    <n v="94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01.98449039881831"/>
    <n v="1354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105.9375"/>
    <n v="48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01.58181818181818"/>
    <n v="110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62.970930232558139"/>
    <n v="172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29.045602605863191"/>
    <n v="307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77.924999999999997"/>
    <n v="160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80.806451612903231"/>
    <n v="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76.006816632583508"/>
    <n v="1467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72.993613824192337"/>
    <n v="2662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53"/>
    <n v="452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54.164556962025316"/>
    <n v="158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32.946666666666665"/>
    <n v="22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79.371428571428567"/>
    <n v="35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41.174603174603178"/>
    <n v="63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77.430769230769229"/>
    <n v="65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57.159509202453989"/>
    <n v="163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77.17647058823529"/>
    <n v="85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4.953917050691246"/>
    <n v="217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97.18"/>
    <n v="150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46.000916870415651"/>
    <n v="3272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8.023385300668153"/>
    <n v="898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25.99"/>
    <n v="300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02.69047619047619"/>
    <n v="126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72.958174904942965"/>
    <n v="526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57.190082644628099"/>
    <n v="121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84.013793103448279"/>
    <n v="2320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98.666666666666671"/>
    <n v="8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42.007419183889773"/>
    <n v="1887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32.002753556677376"/>
    <n v="4358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81.567164179104481"/>
    <n v="67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37.035087719298247"/>
    <n v="5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03.033360455655"/>
    <n v="1229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84.333333333333329"/>
    <n v="12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102.60377358490567"/>
    <n v="53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79.992129246064621"/>
    <n v="2414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70.055309734513273"/>
    <n v="452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37"/>
    <n v="80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41.911917098445599"/>
    <n v="193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57.992576882290564"/>
    <n v="1886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40.942307692307693"/>
    <n v="52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69.9972602739726"/>
    <n v="1825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73.838709677419359"/>
    <n v="31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41.979310344827589"/>
    <n v="290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77.93442622950819"/>
    <n v="122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06.01972789115646"/>
    <n v="1470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47.018181818181816"/>
    <n v="165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76.016483516483518"/>
    <n v="18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54.120603015075375"/>
    <n v="199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7.285714285714285"/>
    <n v="56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3.81308411214954"/>
    <n v="107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05.02602739726028"/>
    <n v="1460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90.259259259259252"/>
    <n v="27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76.978705978705975"/>
    <n v="1221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02.60162601626017"/>
    <n v="123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2"/>
    <n v="1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55.0062893081761"/>
    <n v="159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32.127272727272725"/>
    <n v="110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50.642857142857146"/>
    <n v="1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49.6875"/>
    <n v="16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54.894067796610166"/>
    <n v="23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46.931937172774866"/>
    <n v="191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4.951219512195124"/>
    <n v="41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0.99898322318251"/>
    <n v="3934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107.7625"/>
    <n v="80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102.07770270270271"/>
    <n v="296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24.976190476190474"/>
    <n v="462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79.944134078212286"/>
    <n v="179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67.946462715105156"/>
    <n v="523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26.070921985815602"/>
    <n v="141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05.0032154340836"/>
    <n v="186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25.826923076923077"/>
    <n v="52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77.666666666666671"/>
    <n v="2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57.82692307692308"/>
    <n v="156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92.955555555555549"/>
    <n v="225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37.945098039215686"/>
    <n v="255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1.842105263157894"/>
    <n v="38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40"/>
    <n v="2261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101.1"/>
    <n v="40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84.006989951944078"/>
    <n v="2289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103.41538461538461"/>
    <n v="65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05.13333333333334"/>
    <n v="15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89.21621621621621"/>
    <n v="37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51.995234312946785"/>
    <n v="3777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64.956521739130437"/>
    <n v="18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46.235294117647058"/>
    <n v="85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51.151785714285715"/>
    <n v="112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33.909722222222221"/>
    <n v="144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92.016298633017882"/>
    <n v="19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7.42857142857143"/>
    <n v="105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75.848484848484844"/>
    <n v="132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80.476190476190482"/>
    <n v="21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86.978483606557376"/>
    <n v="9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105.13541666666667"/>
    <n v="96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57.298507462686565"/>
    <n v="67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93.348484848484844"/>
    <n v="66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1.987179487179489"/>
    <n v="78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92.611940298507463"/>
    <n v="67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04.99122807017544"/>
    <n v="11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30.958174904942965"/>
    <n v="263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33.001182732111175"/>
    <n v="1691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84.187845303867405"/>
    <n v="181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73.92307692307692"/>
    <n v="13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36.987499999999997"/>
    <n v="160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46.896551724137929"/>
    <n v="203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5"/>
    <n v="1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02.02437459910199"/>
    <n v="155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45.007502206531335"/>
    <n v="2266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94.285714285714292"/>
    <n v="21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01.02325581395348"/>
    <n v="15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97.037499999999994"/>
    <n v="80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43.00963855421687"/>
    <n v="830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94.916030534351151"/>
    <n v="13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72.151785714285708"/>
    <n v="112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51.007692307692309"/>
    <n v="130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85.054545454545448"/>
    <n v="5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43.87096774193548"/>
    <n v="155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40.063909774436091"/>
    <n v="26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43.833333333333336"/>
    <n v="114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84.92903225806451"/>
    <n v="155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41.067632850241544"/>
    <n v="2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54.971428571428568"/>
    <n v="245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77.010807374443743"/>
    <n v="157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71.201754385964918"/>
    <n v="114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1.935483870967744"/>
    <n v="93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97.069023569023571"/>
    <n v="594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58.916666666666664"/>
    <n v="2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58.015466983938133"/>
    <n v="1681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103.87301587301587"/>
    <n v="252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93.46875"/>
    <n v="32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61.970370370370368"/>
    <n v="135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92.042857142857144"/>
    <n v="140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77.268656716417908"/>
    <n v="6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3.923913043478265"/>
    <n v="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84.969458128078813"/>
    <n v="1015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105.97035040431267"/>
    <n v="742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6.969040247678016"/>
    <n v="323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81.533333333333331"/>
    <n v="75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80.999140154772135"/>
    <n v="2326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26.010498687664043"/>
    <n v="38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25.998410896708286"/>
    <n v="4405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34.173913043478258"/>
    <n v="92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28.002083333333335"/>
    <n v="480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76.546875"/>
    <n v="64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53.053097345132741"/>
    <n v="226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106.859375"/>
    <n v="64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46.020746887966808"/>
    <n v="241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00.17424242424242"/>
    <n v="13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101.44"/>
    <n v="75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7.972684085510693"/>
    <n v="842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74.995594713656388"/>
    <n v="2043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42.982142857142854"/>
    <n v="112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33.115107913669064"/>
    <n v="139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101.13101604278074"/>
    <n v="3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55.98841354723708"/>
    <n v="1122"/>
    <x v="1"/>
    <s v="USD"/>
    <n v="1467176400"/>
    <n v="1467781200"/>
    <x v="878"/>
    <d v="2016-07-06T05:00:00"/>
    <b v="0"/>
    <b v="0"/>
    <s v="food/food trucks"/>
    <x v="0"/>
    <x v="0"/>
  </r>
  <r>
    <m/>
    <m/>
    <m/>
    <m/>
    <m/>
    <m/>
    <x v="4"/>
    <m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32B7D6-C724-437C-9517-D85CCD3439CA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dataField="1"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name" fld="1" subtotal="count" baseField="0" baseItem="0"/>
  </dataFields>
  <chartFormats count="10"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654EC3-5057-45A5-86A8-4367E4EEB5F4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dataField="1"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name" fld="1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251818-F8E5-4A6B-8B38-9898454F0180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3">
    <pivotField showAll="0"/>
    <pivotField dataField="1"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name" fld="1" subtotal="count" baseField="0" baseItem="0"/>
  </dataFields>
  <chartFormats count="9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D5" sqref="D5"/>
    </sheetView>
  </sheetViews>
  <sheetFormatPr defaultColWidth="10.875" defaultRowHeight="15.75" x14ac:dyDescent="0.25"/>
  <cols>
    <col min="1" max="1" width="4.25" bestFit="1" customWidth="1"/>
    <col min="2" max="2" width="30.75" bestFit="1" customWidth="1"/>
    <col min="3" max="3" width="33.5" style="3" customWidth="1"/>
    <col min="6" max="6" width="18.5" style="5" bestFit="1" customWidth="1"/>
    <col min="8" max="8" width="15.625" style="7" customWidth="1"/>
    <col min="9" max="9" width="13" bestFit="1" customWidth="1"/>
    <col min="12" max="13" width="11.25" bestFit="1" customWidth="1"/>
    <col min="14" max="15" width="11.25" style="11" customWidth="1"/>
    <col min="18" max="18" width="28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6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2032</v>
      </c>
      <c r="O1" s="10" t="s">
        <v>2031</v>
      </c>
      <c r="P1" s="1" t="s">
        <v>10</v>
      </c>
      <c r="Q1" s="1" t="s">
        <v>11</v>
      </c>
      <c r="R1" s="1" t="s">
        <v>2028</v>
      </c>
      <c r="S1" s="1" t="s">
        <v>2033</v>
      </c>
      <c r="T1" s="1" t="s">
        <v>2034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v>0</v>
      </c>
      <c r="G2" t="s">
        <v>14</v>
      </c>
      <c r="H2" s="7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17</v>
      </c>
      <c r="S2" t="s">
        <v>2035</v>
      </c>
      <c r="T2" t="s">
        <v>2036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v>1040</v>
      </c>
      <c r="G3" t="s">
        <v>20</v>
      </c>
      <c r="H3" s="7">
        <f>AVERAGE(E3/I3)</f>
        <v>92.151898734177209</v>
      </c>
      <c r="I3">
        <v>158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N66" si="0">(((L3/60)/60)/24)+DATE(1970,1,1)</f>
        <v>41870.208333333336</v>
      </c>
      <c r="O3" s="11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t="s">
        <v>2037</v>
      </c>
      <c r="T3" t="s">
        <v>2038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v>131.4787822878229</v>
      </c>
      <c r="G4" t="s">
        <v>20</v>
      </c>
      <c r="H4" s="7">
        <f t="shared" ref="H4:H66" si="2">AVERAGE(E4/I4)</f>
        <v>100.01614035087719</v>
      </c>
      <c r="I4">
        <v>1425</v>
      </c>
      <c r="J4" t="s">
        <v>26</v>
      </c>
      <c r="K4" t="s">
        <v>27</v>
      </c>
      <c r="L4">
        <v>1384668000</v>
      </c>
      <c r="M4">
        <v>1384840800</v>
      </c>
      <c r="N4" s="11">
        <f t="shared" si="0"/>
        <v>41595.25</v>
      </c>
      <c r="O4" s="11">
        <f t="shared" si="1"/>
        <v>41597.25</v>
      </c>
      <c r="P4" t="b">
        <v>0</v>
      </c>
      <c r="Q4" t="b">
        <v>0</v>
      </c>
      <c r="R4" t="s">
        <v>28</v>
      </c>
      <c r="S4" t="s">
        <v>2039</v>
      </c>
      <c r="T4" t="s">
        <v>2040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v>58.976190476190467</v>
      </c>
      <c r="G5" t="s">
        <v>14</v>
      </c>
      <c r="H5" s="7">
        <f t="shared" si="2"/>
        <v>103.20833333333333</v>
      </c>
      <c r="I5">
        <v>24</v>
      </c>
      <c r="J5" t="s">
        <v>21</v>
      </c>
      <c r="K5" t="s">
        <v>22</v>
      </c>
      <c r="L5">
        <v>1565499600</v>
      </c>
      <c r="M5">
        <v>1568955600</v>
      </c>
      <c r="N5" s="11">
        <f t="shared" si="0"/>
        <v>43688.208333333328</v>
      </c>
      <c r="O5" s="11">
        <f t="shared" si="1"/>
        <v>43728.208333333328</v>
      </c>
      <c r="P5" t="b">
        <v>0</v>
      </c>
      <c r="Q5" t="b">
        <v>0</v>
      </c>
      <c r="R5" t="s">
        <v>23</v>
      </c>
      <c r="S5" t="s">
        <v>2037</v>
      </c>
      <c r="T5" t="s">
        <v>2038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v>69.276315789473685</v>
      </c>
      <c r="G6" t="s">
        <v>14</v>
      </c>
      <c r="H6" s="7">
        <f t="shared" si="2"/>
        <v>99.339622641509436</v>
      </c>
      <c r="I6">
        <v>53</v>
      </c>
      <c r="J6" t="s">
        <v>21</v>
      </c>
      <c r="K6" t="s">
        <v>22</v>
      </c>
      <c r="L6">
        <v>1547964000</v>
      </c>
      <c r="M6">
        <v>1548309600</v>
      </c>
      <c r="N6" s="11">
        <f t="shared" si="0"/>
        <v>43485.25</v>
      </c>
      <c r="O6" s="11">
        <f t="shared" si="1"/>
        <v>43489.25</v>
      </c>
      <c r="P6" t="b">
        <v>0</v>
      </c>
      <c r="Q6" t="b">
        <v>0</v>
      </c>
      <c r="R6" t="s">
        <v>33</v>
      </c>
      <c r="S6" t="s">
        <v>2041</v>
      </c>
      <c r="T6" t="s">
        <v>2042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v>173.61842105263159</v>
      </c>
      <c r="G7" t="s">
        <v>20</v>
      </c>
      <c r="H7" s="7">
        <f t="shared" si="2"/>
        <v>75.833333333333329</v>
      </c>
      <c r="I7">
        <v>174</v>
      </c>
      <c r="J7" t="s">
        <v>36</v>
      </c>
      <c r="K7" t="s">
        <v>37</v>
      </c>
      <c r="L7">
        <v>1346130000</v>
      </c>
      <c r="M7">
        <v>1347080400</v>
      </c>
      <c r="N7" s="11">
        <f t="shared" si="0"/>
        <v>41149.208333333336</v>
      </c>
      <c r="O7" s="11">
        <f t="shared" si="1"/>
        <v>41160.208333333336</v>
      </c>
      <c r="P7" t="b">
        <v>0</v>
      </c>
      <c r="Q7" t="b">
        <v>0</v>
      </c>
      <c r="R7" t="s">
        <v>33</v>
      </c>
      <c r="S7" t="s">
        <v>2041</v>
      </c>
      <c r="T7" t="s">
        <v>2042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v>20.961538461538463</v>
      </c>
      <c r="G8" t="s">
        <v>14</v>
      </c>
      <c r="H8" s="7">
        <f t="shared" si="2"/>
        <v>60.555555555555557</v>
      </c>
      <c r="I8">
        <v>18</v>
      </c>
      <c r="J8" t="s">
        <v>36</v>
      </c>
      <c r="K8" t="s">
        <v>41</v>
      </c>
      <c r="L8">
        <v>1505278800</v>
      </c>
      <c r="M8">
        <v>1505365200</v>
      </c>
      <c r="N8" s="11">
        <f t="shared" si="0"/>
        <v>42991.208333333328</v>
      </c>
      <c r="O8" s="11">
        <f t="shared" si="1"/>
        <v>42992.208333333328</v>
      </c>
      <c r="P8" t="b">
        <v>0</v>
      </c>
      <c r="Q8" t="b">
        <v>0</v>
      </c>
      <c r="R8" t="s">
        <v>42</v>
      </c>
      <c r="S8" t="s">
        <v>2043</v>
      </c>
      <c r="T8" t="s">
        <v>2044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v>327.57777777777778</v>
      </c>
      <c r="G9" t="s">
        <v>20</v>
      </c>
      <c r="H9" s="7">
        <f t="shared" si="2"/>
        <v>64.93832599118943</v>
      </c>
      <c r="I9">
        <v>227</v>
      </c>
      <c r="J9" t="s">
        <v>36</v>
      </c>
      <c r="K9" t="s">
        <v>37</v>
      </c>
      <c r="L9">
        <v>1439442000</v>
      </c>
      <c r="M9">
        <v>1439614800</v>
      </c>
      <c r="N9" s="11">
        <f t="shared" si="0"/>
        <v>42229.208333333328</v>
      </c>
      <c r="O9" s="11">
        <f t="shared" si="1"/>
        <v>42231.208333333328</v>
      </c>
      <c r="P9" t="b">
        <v>0</v>
      </c>
      <c r="Q9" t="b">
        <v>0</v>
      </c>
      <c r="R9" t="s">
        <v>33</v>
      </c>
      <c r="S9" t="s">
        <v>2041</v>
      </c>
      <c r="T9" t="s">
        <v>2042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v>19.932788374205266</v>
      </c>
      <c r="G10" t="s">
        <v>47</v>
      </c>
      <c r="H10" s="7">
        <f t="shared" si="2"/>
        <v>30.997175141242938</v>
      </c>
      <c r="I10">
        <v>708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0"/>
        <v>40399.208333333336</v>
      </c>
      <c r="O10" s="11">
        <f t="shared" si="1"/>
        <v>40401.208333333336</v>
      </c>
      <c r="P10" t="b">
        <v>0</v>
      </c>
      <c r="Q10" t="b">
        <v>0</v>
      </c>
      <c r="R10" t="s">
        <v>33</v>
      </c>
      <c r="S10" t="s">
        <v>2041</v>
      </c>
      <c r="T10" t="s">
        <v>2042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v>51.741935483870968</v>
      </c>
      <c r="G11" t="s">
        <v>14</v>
      </c>
      <c r="H11" s="7">
        <f t="shared" si="2"/>
        <v>72.909090909090907</v>
      </c>
      <c r="I11">
        <v>44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0"/>
        <v>41536.208333333336</v>
      </c>
      <c r="O11" s="11">
        <f t="shared" si="1"/>
        <v>41585.25</v>
      </c>
      <c r="P11" t="b">
        <v>0</v>
      </c>
      <c r="Q11" t="b">
        <v>0</v>
      </c>
      <c r="R11" t="s">
        <v>50</v>
      </c>
      <c r="S11" t="s">
        <v>2037</v>
      </c>
      <c r="T11" t="s">
        <v>2045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v>266.11538461538464</v>
      </c>
      <c r="G12" t="s">
        <v>20</v>
      </c>
      <c r="H12" s="7">
        <f t="shared" si="2"/>
        <v>62.9</v>
      </c>
      <c r="I12">
        <v>220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0"/>
        <v>40404.208333333336</v>
      </c>
      <c r="O12" s="11">
        <f t="shared" si="1"/>
        <v>40452.208333333336</v>
      </c>
      <c r="P12" t="b">
        <v>0</v>
      </c>
      <c r="Q12" t="b">
        <v>0</v>
      </c>
      <c r="R12" t="s">
        <v>53</v>
      </c>
      <c r="S12" t="s">
        <v>2043</v>
      </c>
      <c r="T12" t="s">
        <v>2046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v>48.095238095238095</v>
      </c>
      <c r="G13" t="s">
        <v>14</v>
      </c>
      <c r="H13" s="7">
        <f t="shared" si="2"/>
        <v>112.22222222222223</v>
      </c>
      <c r="I13">
        <v>27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0"/>
        <v>40442.208333333336</v>
      </c>
      <c r="O13" s="11">
        <f t="shared" si="1"/>
        <v>40448.208333333336</v>
      </c>
      <c r="P13" t="b">
        <v>0</v>
      </c>
      <c r="Q13" t="b">
        <v>1</v>
      </c>
      <c r="R13" t="s">
        <v>33</v>
      </c>
      <c r="S13" t="s">
        <v>2041</v>
      </c>
      <c r="T13" t="s">
        <v>2042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v>89.349206349206341</v>
      </c>
      <c r="G14" t="s">
        <v>14</v>
      </c>
      <c r="H14" s="7">
        <f t="shared" si="2"/>
        <v>102.34545454545454</v>
      </c>
      <c r="I14">
        <v>55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0"/>
        <v>43760.208333333328</v>
      </c>
      <c r="O14" s="11">
        <f t="shared" si="1"/>
        <v>43768.208333333328</v>
      </c>
      <c r="P14" t="b">
        <v>0</v>
      </c>
      <c r="Q14" t="b">
        <v>0</v>
      </c>
      <c r="R14" t="s">
        <v>53</v>
      </c>
      <c r="S14" t="s">
        <v>2043</v>
      </c>
      <c r="T14" t="s">
        <v>2046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v>245.11904761904765</v>
      </c>
      <c r="G15" t="s">
        <v>20</v>
      </c>
      <c r="H15" s="7">
        <f t="shared" si="2"/>
        <v>105.05102040816327</v>
      </c>
      <c r="I15">
        <v>98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0"/>
        <v>42532.208333333328</v>
      </c>
      <c r="O15" s="11">
        <f t="shared" si="1"/>
        <v>42544.208333333328</v>
      </c>
      <c r="P15" t="b">
        <v>0</v>
      </c>
      <c r="Q15" t="b">
        <v>0</v>
      </c>
      <c r="R15" t="s">
        <v>60</v>
      </c>
      <c r="S15" t="s">
        <v>2037</v>
      </c>
      <c r="T15" t="s">
        <v>2047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v>66.769503546099301</v>
      </c>
      <c r="G16" t="s">
        <v>14</v>
      </c>
      <c r="H16" s="7">
        <f t="shared" si="2"/>
        <v>94.144999999999996</v>
      </c>
      <c r="I16">
        <v>200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0"/>
        <v>40974.25</v>
      </c>
      <c r="O16" s="11">
        <f t="shared" si="1"/>
        <v>41001.208333333336</v>
      </c>
      <c r="P16" t="b">
        <v>0</v>
      </c>
      <c r="Q16" t="b">
        <v>0</v>
      </c>
      <c r="R16" t="s">
        <v>60</v>
      </c>
      <c r="S16" t="s">
        <v>2037</v>
      </c>
      <c r="T16" t="s">
        <v>2047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v>47.307881773399011</v>
      </c>
      <c r="G17" t="s">
        <v>14</v>
      </c>
      <c r="H17" s="7">
        <f t="shared" si="2"/>
        <v>84.986725663716811</v>
      </c>
      <c r="I17">
        <v>452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0"/>
        <v>43809.25</v>
      </c>
      <c r="O17" s="11">
        <f t="shared" si="1"/>
        <v>43813.25</v>
      </c>
      <c r="P17" t="b">
        <v>0</v>
      </c>
      <c r="Q17" t="b">
        <v>0</v>
      </c>
      <c r="R17" t="s">
        <v>65</v>
      </c>
      <c r="S17" t="s">
        <v>2039</v>
      </c>
      <c r="T17" t="s">
        <v>2048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v>649.47058823529414</v>
      </c>
      <c r="G18" t="s">
        <v>20</v>
      </c>
      <c r="H18" s="7">
        <f t="shared" si="2"/>
        <v>110.41</v>
      </c>
      <c r="I18">
        <v>100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0"/>
        <v>41661.25</v>
      </c>
      <c r="O18" s="11">
        <f t="shared" si="1"/>
        <v>41683.25</v>
      </c>
      <c r="P18" t="b">
        <v>0</v>
      </c>
      <c r="Q18" t="b">
        <v>0</v>
      </c>
      <c r="R18" t="s">
        <v>68</v>
      </c>
      <c r="S18" t="s">
        <v>2049</v>
      </c>
      <c r="T18" t="s">
        <v>2050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v>159.39125295508273</v>
      </c>
      <c r="G19" t="s">
        <v>20</v>
      </c>
      <c r="H19" s="7">
        <f t="shared" si="2"/>
        <v>107.96236989591674</v>
      </c>
      <c r="I19">
        <v>1249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0"/>
        <v>40555.25</v>
      </c>
      <c r="O19" s="11">
        <f t="shared" si="1"/>
        <v>40556.25</v>
      </c>
      <c r="P19" t="b">
        <v>0</v>
      </c>
      <c r="Q19" t="b">
        <v>0</v>
      </c>
      <c r="R19" t="s">
        <v>71</v>
      </c>
      <c r="S19" t="s">
        <v>2043</v>
      </c>
      <c r="T19" t="s">
        <v>2051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v>66.912087912087912</v>
      </c>
      <c r="G20" t="s">
        <v>74</v>
      </c>
      <c r="H20" s="7">
        <f t="shared" si="2"/>
        <v>45.103703703703701</v>
      </c>
      <c r="I20">
        <v>135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0"/>
        <v>43351.208333333328</v>
      </c>
      <c r="O20" s="11">
        <f t="shared" si="1"/>
        <v>43359.208333333328</v>
      </c>
      <c r="P20" t="b">
        <v>0</v>
      </c>
      <c r="Q20" t="b">
        <v>0</v>
      </c>
      <c r="R20" t="s">
        <v>33</v>
      </c>
      <c r="S20" t="s">
        <v>2041</v>
      </c>
      <c r="T20" t="s">
        <v>2042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v>48.529600000000002</v>
      </c>
      <c r="G21" t="s">
        <v>14</v>
      </c>
      <c r="H21" s="7">
        <f t="shared" si="2"/>
        <v>45.001483679525222</v>
      </c>
      <c r="I21">
        <v>674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0"/>
        <v>43528.25</v>
      </c>
      <c r="O21" s="11">
        <f t="shared" si="1"/>
        <v>43549.208333333328</v>
      </c>
      <c r="P21" t="b">
        <v>0</v>
      </c>
      <c r="Q21" t="b">
        <v>1</v>
      </c>
      <c r="R21" t="s">
        <v>33</v>
      </c>
      <c r="S21" t="s">
        <v>2041</v>
      </c>
      <c r="T21" t="s">
        <v>2042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v>112.24279210925646</v>
      </c>
      <c r="G22" t="s">
        <v>20</v>
      </c>
      <c r="H22" s="7">
        <f t="shared" si="2"/>
        <v>105.97134670487107</v>
      </c>
      <c r="I22">
        <v>1396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0"/>
        <v>41848.208333333336</v>
      </c>
      <c r="O22" s="11">
        <f t="shared" si="1"/>
        <v>41848.208333333336</v>
      </c>
      <c r="P22" t="b">
        <v>0</v>
      </c>
      <c r="Q22" t="b">
        <v>0</v>
      </c>
      <c r="R22" t="s">
        <v>53</v>
      </c>
      <c r="S22" t="s">
        <v>2043</v>
      </c>
      <c r="T22" t="s">
        <v>2046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v>40.992553191489364</v>
      </c>
      <c r="G23" t="s">
        <v>14</v>
      </c>
      <c r="H23" s="7">
        <f t="shared" si="2"/>
        <v>69.055555555555557</v>
      </c>
      <c r="I23">
        <v>558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0"/>
        <v>40770.208333333336</v>
      </c>
      <c r="O23" s="11">
        <f t="shared" si="1"/>
        <v>40804.208333333336</v>
      </c>
      <c r="P23" t="b">
        <v>0</v>
      </c>
      <c r="Q23" t="b">
        <v>0</v>
      </c>
      <c r="R23" t="s">
        <v>33</v>
      </c>
      <c r="S23" t="s">
        <v>2041</v>
      </c>
      <c r="T23" t="s">
        <v>2042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v>128.07106598984771</v>
      </c>
      <c r="G24" t="s">
        <v>20</v>
      </c>
      <c r="H24" s="7">
        <f t="shared" si="2"/>
        <v>85.044943820224717</v>
      </c>
      <c r="I24">
        <v>890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0"/>
        <v>43193.208333333328</v>
      </c>
      <c r="O24" s="11">
        <f t="shared" si="1"/>
        <v>43208.208333333328</v>
      </c>
      <c r="P24" t="b">
        <v>0</v>
      </c>
      <c r="Q24" t="b">
        <v>0</v>
      </c>
      <c r="R24" t="s">
        <v>33</v>
      </c>
      <c r="S24" t="s">
        <v>2041</v>
      </c>
      <c r="T24" t="s">
        <v>2042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v>332.04444444444448</v>
      </c>
      <c r="G25" t="s">
        <v>20</v>
      </c>
      <c r="H25" s="7">
        <f t="shared" si="2"/>
        <v>105.22535211267606</v>
      </c>
      <c r="I25">
        <v>142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0"/>
        <v>43510.25</v>
      </c>
      <c r="O25" s="11">
        <f t="shared" si="1"/>
        <v>43563.208333333328</v>
      </c>
      <c r="P25" t="b">
        <v>0</v>
      </c>
      <c r="Q25" t="b">
        <v>0</v>
      </c>
      <c r="R25" t="s">
        <v>42</v>
      </c>
      <c r="S25" t="s">
        <v>2043</v>
      </c>
      <c r="T25" t="s">
        <v>2044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v>112.83225108225108</v>
      </c>
      <c r="G26" t="s">
        <v>20</v>
      </c>
      <c r="H26" s="7">
        <f t="shared" si="2"/>
        <v>39.003741114852225</v>
      </c>
      <c r="I26">
        <v>2673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0"/>
        <v>41811.208333333336</v>
      </c>
      <c r="O26" s="11">
        <f t="shared" si="1"/>
        <v>41813.208333333336</v>
      </c>
      <c r="P26" t="b">
        <v>0</v>
      </c>
      <c r="Q26" t="b">
        <v>0</v>
      </c>
      <c r="R26" t="s">
        <v>65</v>
      </c>
      <c r="S26" t="s">
        <v>2039</v>
      </c>
      <c r="T26" t="s">
        <v>2048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v>216.43636363636364</v>
      </c>
      <c r="G27" t="s">
        <v>20</v>
      </c>
      <c r="H27" s="7">
        <f t="shared" si="2"/>
        <v>73.030674846625772</v>
      </c>
      <c r="I27">
        <v>163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0"/>
        <v>40681.208333333336</v>
      </c>
      <c r="O27" s="11">
        <f t="shared" si="1"/>
        <v>40701.208333333336</v>
      </c>
      <c r="P27" t="b">
        <v>0</v>
      </c>
      <c r="Q27" t="b">
        <v>1</v>
      </c>
      <c r="R27" t="s">
        <v>89</v>
      </c>
      <c r="S27" t="s">
        <v>2052</v>
      </c>
      <c r="T27" t="s">
        <v>2053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v>48.199069767441863</v>
      </c>
      <c r="G28" t="s">
        <v>74</v>
      </c>
      <c r="H28" s="7">
        <f t="shared" si="2"/>
        <v>35.009459459459457</v>
      </c>
      <c r="I28">
        <v>1480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0"/>
        <v>43312.208333333328</v>
      </c>
      <c r="O28" s="11">
        <f t="shared" si="1"/>
        <v>43339.208333333328</v>
      </c>
      <c r="P28" t="b">
        <v>0</v>
      </c>
      <c r="Q28" t="b">
        <v>0</v>
      </c>
      <c r="R28" t="s">
        <v>33</v>
      </c>
      <c r="S28" t="s">
        <v>2041</v>
      </c>
      <c r="T28" t="s">
        <v>2042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v>79.95</v>
      </c>
      <c r="G29" t="s">
        <v>14</v>
      </c>
      <c r="H29" s="7">
        <f t="shared" si="2"/>
        <v>106.6</v>
      </c>
      <c r="I29">
        <v>15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0"/>
        <v>42280.208333333328</v>
      </c>
      <c r="O29" s="11">
        <f t="shared" si="1"/>
        <v>42288.208333333328</v>
      </c>
      <c r="P29" t="b">
        <v>0</v>
      </c>
      <c r="Q29" t="b">
        <v>0</v>
      </c>
      <c r="R29" t="s">
        <v>23</v>
      </c>
      <c r="S29" t="s">
        <v>2037</v>
      </c>
      <c r="T29" t="s">
        <v>2038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v>105.22553516819573</v>
      </c>
      <c r="G30" t="s">
        <v>20</v>
      </c>
      <c r="H30" s="7">
        <f t="shared" si="2"/>
        <v>61.997747747747745</v>
      </c>
      <c r="I30">
        <v>2220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0"/>
        <v>40218.25</v>
      </c>
      <c r="O30" s="11">
        <f t="shared" si="1"/>
        <v>40241.25</v>
      </c>
      <c r="P30" t="b">
        <v>0</v>
      </c>
      <c r="Q30" t="b">
        <v>1</v>
      </c>
      <c r="R30" t="s">
        <v>33</v>
      </c>
      <c r="S30" t="s">
        <v>2041</v>
      </c>
      <c r="T30" t="s">
        <v>2042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v>328.89978213507629</v>
      </c>
      <c r="G31" t="s">
        <v>20</v>
      </c>
      <c r="H31" s="7">
        <f t="shared" si="2"/>
        <v>94.000622665006233</v>
      </c>
      <c r="I31">
        <v>1606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0"/>
        <v>43301.208333333328</v>
      </c>
      <c r="O31" s="11">
        <f t="shared" si="1"/>
        <v>43341.208333333328</v>
      </c>
      <c r="P31" t="b">
        <v>0</v>
      </c>
      <c r="Q31" t="b">
        <v>0</v>
      </c>
      <c r="R31" t="s">
        <v>100</v>
      </c>
      <c r="S31" t="s">
        <v>2043</v>
      </c>
      <c r="T31" t="s">
        <v>2054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v>160.61111111111111</v>
      </c>
      <c r="G32" t="s">
        <v>20</v>
      </c>
      <c r="H32" s="7">
        <f t="shared" si="2"/>
        <v>112.05426356589147</v>
      </c>
      <c r="I32">
        <v>129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0"/>
        <v>43609.208333333328</v>
      </c>
      <c r="O32" s="11">
        <f t="shared" si="1"/>
        <v>43614.208333333328</v>
      </c>
      <c r="P32" t="b">
        <v>0</v>
      </c>
      <c r="Q32" t="b">
        <v>0</v>
      </c>
      <c r="R32" t="s">
        <v>71</v>
      </c>
      <c r="S32" t="s">
        <v>2043</v>
      </c>
      <c r="T32" t="s">
        <v>2051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v>310</v>
      </c>
      <c r="G33" t="s">
        <v>20</v>
      </c>
      <c r="H33" s="7">
        <f t="shared" si="2"/>
        <v>48.008849557522126</v>
      </c>
      <c r="I33">
        <v>226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0"/>
        <v>42374.25</v>
      </c>
      <c r="O33" s="11">
        <f t="shared" si="1"/>
        <v>42402.25</v>
      </c>
      <c r="P33" t="b">
        <v>0</v>
      </c>
      <c r="Q33" t="b">
        <v>0</v>
      </c>
      <c r="R33" t="s">
        <v>89</v>
      </c>
      <c r="S33" t="s">
        <v>2052</v>
      </c>
      <c r="T33" t="s">
        <v>2053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v>86.807920792079202</v>
      </c>
      <c r="G34" t="s">
        <v>14</v>
      </c>
      <c r="H34" s="7">
        <f t="shared" si="2"/>
        <v>38.004334633723452</v>
      </c>
      <c r="I34">
        <v>2307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0"/>
        <v>43110.25</v>
      </c>
      <c r="O34" s="11">
        <f t="shared" si="1"/>
        <v>43137.25</v>
      </c>
      <c r="P34" t="b">
        <v>0</v>
      </c>
      <c r="Q34" t="b">
        <v>0</v>
      </c>
      <c r="R34" t="s">
        <v>42</v>
      </c>
      <c r="S34" t="s">
        <v>2043</v>
      </c>
      <c r="T34" t="s">
        <v>2044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v>377.82071713147411</v>
      </c>
      <c r="G35" t="s">
        <v>20</v>
      </c>
      <c r="H35" s="7">
        <f t="shared" si="2"/>
        <v>35.000184535892231</v>
      </c>
      <c r="I35">
        <v>5419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0"/>
        <v>41917.208333333336</v>
      </c>
      <c r="O35" s="11">
        <f t="shared" si="1"/>
        <v>41954.25</v>
      </c>
      <c r="P35" t="b">
        <v>0</v>
      </c>
      <c r="Q35" t="b">
        <v>0</v>
      </c>
      <c r="R35" t="s">
        <v>33</v>
      </c>
      <c r="S35" t="s">
        <v>2041</v>
      </c>
      <c r="T35" t="s">
        <v>2042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v>150.80645161290323</v>
      </c>
      <c r="G36" t="s">
        <v>20</v>
      </c>
      <c r="H36" s="7">
        <f t="shared" si="2"/>
        <v>85</v>
      </c>
      <c r="I36">
        <v>165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0"/>
        <v>42817.208333333328</v>
      </c>
      <c r="O36" s="11">
        <f t="shared" si="1"/>
        <v>42822.208333333328</v>
      </c>
      <c r="P36" t="b">
        <v>0</v>
      </c>
      <c r="Q36" t="b">
        <v>0</v>
      </c>
      <c r="R36" t="s">
        <v>42</v>
      </c>
      <c r="S36" t="s">
        <v>2043</v>
      </c>
      <c r="T36" t="s">
        <v>2044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v>150.30119521912351</v>
      </c>
      <c r="G37" t="s">
        <v>20</v>
      </c>
      <c r="H37" s="7">
        <f t="shared" si="2"/>
        <v>95.993893129770996</v>
      </c>
      <c r="I37">
        <v>1965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0"/>
        <v>43484.25</v>
      </c>
      <c r="O37" s="11">
        <f t="shared" si="1"/>
        <v>43526.25</v>
      </c>
      <c r="P37" t="b">
        <v>0</v>
      </c>
      <c r="Q37" t="b">
        <v>1</v>
      </c>
      <c r="R37" t="s">
        <v>53</v>
      </c>
      <c r="S37" t="s">
        <v>2043</v>
      </c>
      <c r="T37" t="s">
        <v>2046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v>157.28571428571431</v>
      </c>
      <c r="G38" t="s">
        <v>20</v>
      </c>
      <c r="H38" s="7">
        <f t="shared" si="2"/>
        <v>68.8125</v>
      </c>
      <c r="I38">
        <v>16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0"/>
        <v>40600.25</v>
      </c>
      <c r="O38" s="11">
        <f t="shared" si="1"/>
        <v>40625.208333333336</v>
      </c>
      <c r="P38" t="b">
        <v>0</v>
      </c>
      <c r="Q38" t="b">
        <v>0</v>
      </c>
      <c r="R38" t="s">
        <v>33</v>
      </c>
      <c r="S38" t="s">
        <v>2041</v>
      </c>
      <c r="T38" t="s">
        <v>2042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v>139.98765432098764</v>
      </c>
      <c r="G39" t="s">
        <v>20</v>
      </c>
      <c r="H39" s="7">
        <f t="shared" si="2"/>
        <v>105.97196261682242</v>
      </c>
      <c r="I39">
        <v>107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0"/>
        <v>43744.208333333328</v>
      </c>
      <c r="O39" s="11">
        <f t="shared" si="1"/>
        <v>43777.25</v>
      </c>
      <c r="P39" t="b">
        <v>0</v>
      </c>
      <c r="Q39" t="b">
        <v>1</v>
      </c>
      <c r="R39" t="s">
        <v>119</v>
      </c>
      <c r="S39" t="s">
        <v>2049</v>
      </c>
      <c r="T39" t="s">
        <v>2055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v>325.32258064516128</v>
      </c>
      <c r="G40" t="s">
        <v>20</v>
      </c>
      <c r="H40" s="7">
        <f t="shared" si="2"/>
        <v>75.261194029850742</v>
      </c>
      <c r="I40">
        <v>134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0"/>
        <v>40469.208333333336</v>
      </c>
      <c r="O40" s="11">
        <f t="shared" si="1"/>
        <v>40474.208333333336</v>
      </c>
      <c r="P40" t="b">
        <v>0</v>
      </c>
      <c r="Q40" t="b">
        <v>0</v>
      </c>
      <c r="R40" t="s">
        <v>122</v>
      </c>
      <c r="S40" t="s">
        <v>2056</v>
      </c>
      <c r="T40" t="s">
        <v>2057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v>50.777777777777779</v>
      </c>
      <c r="G41" t="s">
        <v>14</v>
      </c>
      <c r="H41" s="7">
        <f t="shared" si="2"/>
        <v>57.125</v>
      </c>
      <c r="I41">
        <v>88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0"/>
        <v>41330.25</v>
      </c>
      <c r="O41" s="11">
        <f t="shared" si="1"/>
        <v>41344.208333333336</v>
      </c>
      <c r="P41" t="b">
        <v>0</v>
      </c>
      <c r="Q41" t="b">
        <v>0</v>
      </c>
      <c r="R41" t="s">
        <v>33</v>
      </c>
      <c r="S41" t="s">
        <v>2041</v>
      </c>
      <c r="T41" t="s">
        <v>2042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v>169.06818181818181</v>
      </c>
      <c r="G42" t="s">
        <v>20</v>
      </c>
      <c r="H42" s="7">
        <f t="shared" si="2"/>
        <v>75.141414141414145</v>
      </c>
      <c r="I42">
        <v>198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0"/>
        <v>40334.208333333336</v>
      </c>
      <c r="O42" s="11">
        <f t="shared" si="1"/>
        <v>40353.208333333336</v>
      </c>
      <c r="P42" t="b">
        <v>0</v>
      </c>
      <c r="Q42" t="b">
        <v>1</v>
      </c>
      <c r="R42" t="s">
        <v>65</v>
      </c>
      <c r="S42" t="s">
        <v>2039</v>
      </c>
      <c r="T42" t="s">
        <v>2048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v>212.92857142857144</v>
      </c>
      <c r="G43" t="s">
        <v>20</v>
      </c>
      <c r="H43" s="7">
        <f t="shared" si="2"/>
        <v>107.42342342342343</v>
      </c>
      <c r="I43">
        <v>111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0"/>
        <v>41156.208333333336</v>
      </c>
      <c r="O43" s="11">
        <f t="shared" si="1"/>
        <v>41182.208333333336</v>
      </c>
      <c r="P43" t="b">
        <v>0</v>
      </c>
      <c r="Q43" t="b">
        <v>1</v>
      </c>
      <c r="R43" t="s">
        <v>23</v>
      </c>
      <c r="S43" t="s">
        <v>2037</v>
      </c>
      <c r="T43" t="s">
        <v>2038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v>443.94444444444446</v>
      </c>
      <c r="G44" t="s">
        <v>20</v>
      </c>
      <c r="H44" s="7">
        <f t="shared" si="2"/>
        <v>35.995495495495497</v>
      </c>
      <c r="I44">
        <v>222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0"/>
        <v>40728.208333333336</v>
      </c>
      <c r="O44" s="11">
        <f t="shared" si="1"/>
        <v>40737.208333333336</v>
      </c>
      <c r="P44" t="b">
        <v>0</v>
      </c>
      <c r="Q44" t="b">
        <v>0</v>
      </c>
      <c r="R44" t="s">
        <v>17</v>
      </c>
      <c r="S44" t="s">
        <v>2035</v>
      </c>
      <c r="T44" t="s">
        <v>2036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v>185.9390243902439</v>
      </c>
      <c r="G45" t="s">
        <v>20</v>
      </c>
      <c r="H45" s="7">
        <f t="shared" si="2"/>
        <v>26.998873148744366</v>
      </c>
      <c r="I45">
        <v>6212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0"/>
        <v>41844.208333333336</v>
      </c>
      <c r="O45" s="11">
        <f t="shared" si="1"/>
        <v>41860.208333333336</v>
      </c>
      <c r="P45" t="b">
        <v>0</v>
      </c>
      <c r="Q45" t="b">
        <v>0</v>
      </c>
      <c r="R45" t="s">
        <v>133</v>
      </c>
      <c r="S45" t="s">
        <v>2049</v>
      </c>
      <c r="T45" t="s">
        <v>2058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v>658.8125</v>
      </c>
      <c r="G46" t="s">
        <v>20</v>
      </c>
      <c r="H46" s="7">
        <f t="shared" si="2"/>
        <v>107.56122448979592</v>
      </c>
      <c r="I46">
        <v>98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0"/>
        <v>43541.208333333328</v>
      </c>
      <c r="O46" s="11">
        <f t="shared" si="1"/>
        <v>43542.208333333328</v>
      </c>
      <c r="P46" t="b">
        <v>0</v>
      </c>
      <c r="Q46" t="b">
        <v>0</v>
      </c>
      <c r="R46" t="s">
        <v>119</v>
      </c>
      <c r="S46" t="s">
        <v>2049</v>
      </c>
      <c r="T46" t="s">
        <v>2055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v>47.684210526315788</v>
      </c>
      <c r="G47" t="s">
        <v>14</v>
      </c>
      <c r="H47" s="7">
        <f t="shared" si="2"/>
        <v>94.375</v>
      </c>
      <c r="I47">
        <v>48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0"/>
        <v>42676.208333333328</v>
      </c>
      <c r="O47" s="11">
        <f t="shared" si="1"/>
        <v>42691.25</v>
      </c>
      <c r="P47" t="b">
        <v>0</v>
      </c>
      <c r="Q47" t="b">
        <v>1</v>
      </c>
      <c r="R47" t="s">
        <v>33</v>
      </c>
      <c r="S47" t="s">
        <v>2041</v>
      </c>
      <c r="T47" t="s">
        <v>2042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v>114.78378378378378</v>
      </c>
      <c r="G48" t="s">
        <v>20</v>
      </c>
      <c r="H48" s="7">
        <f t="shared" si="2"/>
        <v>46.163043478260867</v>
      </c>
      <c r="I48">
        <v>92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0"/>
        <v>40367.208333333336</v>
      </c>
      <c r="O48" s="11">
        <f t="shared" si="1"/>
        <v>40390.208333333336</v>
      </c>
      <c r="P48" t="b">
        <v>0</v>
      </c>
      <c r="Q48" t="b">
        <v>0</v>
      </c>
      <c r="R48" t="s">
        <v>23</v>
      </c>
      <c r="S48" t="s">
        <v>2037</v>
      </c>
      <c r="T48" t="s">
        <v>2038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v>475.26666666666665</v>
      </c>
      <c r="G49" t="s">
        <v>20</v>
      </c>
      <c r="H49" s="7">
        <f t="shared" si="2"/>
        <v>47.845637583892618</v>
      </c>
      <c r="I49">
        <v>149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0"/>
        <v>41727.208333333336</v>
      </c>
      <c r="O49" s="11">
        <f t="shared" si="1"/>
        <v>41757.208333333336</v>
      </c>
      <c r="P49" t="b">
        <v>0</v>
      </c>
      <c r="Q49" t="b">
        <v>0</v>
      </c>
      <c r="R49" t="s">
        <v>33</v>
      </c>
      <c r="S49" t="s">
        <v>2041</v>
      </c>
      <c r="T49" t="s">
        <v>2042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v>386.97297297297297</v>
      </c>
      <c r="G50" t="s">
        <v>20</v>
      </c>
      <c r="H50" s="7">
        <f t="shared" si="2"/>
        <v>53.007815713698065</v>
      </c>
      <c r="I50">
        <v>2431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0"/>
        <v>42180.208333333328</v>
      </c>
      <c r="O50" s="11">
        <f t="shared" si="1"/>
        <v>42192.208333333328</v>
      </c>
      <c r="P50" t="b">
        <v>0</v>
      </c>
      <c r="Q50" t="b">
        <v>0</v>
      </c>
      <c r="R50" t="s">
        <v>33</v>
      </c>
      <c r="S50" t="s">
        <v>2041</v>
      </c>
      <c r="T50" t="s">
        <v>2042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v>189.625</v>
      </c>
      <c r="G51" t="s">
        <v>20</v>
      </c>
      <c r="H51" s="7">
        <f t="shared" si="2"/>
        <v>45.059405940594061</v>
      </c>
      <c r="I51">
        <v>303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0"/>
        <v>43758.208333333328</v>
      </c>
      <c r="O51" s="11">
        <f t="shared" si="1"/>
        <v>43803.25</v>
      </c>
      <c r="P51" t="b">
        <v>0</v>
      </c>
      <c r="Q51" t="b">
        <v>0</v>
      </c>
      <c r="R51" t="s">
        <v>23</v>
      </c>
      <c r="S51" t="s">
        <v>2037</v>
      </c>
      <c r="T51" t="s">
        <v>2038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v>2</v>
      </c>
      <c r="G52" t="s">
        <v>14</v>
      </c>
      <c r="H52" s="7">
        <f t="shared" si="2"/>
        <v>2</v>
      </c>
      <c r="I52">
        <v>1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0"/>
        <v>41487.208333333336</v>
      </c>
      <c r="O52" s="11">
        <f t="shared" si="1"/>
        <v>41515.208333333336</v>
      </c>
      <c r="P52" t="b">
        <v>0</v>
      </c>
      <c r="Q52" t="b">
        <v>0</v>
      </c>
      <c r="R52" t="s">
        <v>148</v>
      </c>
      <c r="S52" t="s">
        <v>2037</v>
      </c>
      <c r="T52" t="s">
        <v>2059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v>91.867805186590772</v>
      </c>
      <c r="G53" t="s">
        <v>14</v>
      </c>
      <c r="H53" s="7">
        <f t="shared" si="2"/>
        <v>99.006816632583508</v>
      </c>
      <c r="I53">
        <v>1467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0"/>
        <v>40995.208333333336</v>
      </c>
      <c r="O53" s="11">
        <f t="shared" si="1"/>
        <v>41011.208333333336</v>
      </c>
      <c r="P53" t="b">
        <v>0</v>
      </c>
      <c r="Q53" t="b">
        <v>1</v>
      </c>
      <c r="R53" t="s">
        <v>65</v>
      </c>
      <c r="S53" t="s">
        <v>2039</v>
      </c>
      <c r="T53" t="s">
        <v>2048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v>34.152777777777779</v>
      </c>
      <c r="G54" t="s">
        <v>14</v>
      </c>
      <c r="H54" s="7">
        <f t="shared" si="2"/>
        <v>32.786666666666669</v>
      </c>
      <c r="I54">
        <v>75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0"/>
        <v>40436.208333333336</v>
      </c>
      <c r="O54" s="11">
        <f t="shared" si="1"/>
        <v>40440.208333333336</v>
      </c>
      <c r="P54" t="b">
        <v>0</v>
      </c>
      <c r="Q54" t="b">
        <v>0</v>
      </c>
      <c r="R54" t="s">
        <v>33</v>
      </c>
      <c r="S54" t="s">
        <v>2041</v>
      </c>
      <c r="T54" t="s">
        <v>2042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v>140.40909090909091</v>
      </c>
      <c r="G55" t="s">
        <v>20</v>
      </c>
      <c r="H55" s="7">
        <f t="shared" si="2"/>
        <v>59.119617224880386</v>
      </c>
      <c r="I55">
        <v>209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0"/>
        <v>41779.208333333336</v>
      </c>
      <c r="O55" s="11">
        <f t="shared" si="1"/>
        <v>41818.208333333336</v>
      </c>
      <c r="P55" t="b">
        <v>0</v>
      </c>
      <c r="Q55" t="b">
        <v>0</v>
      </c>
      <c r="R55" t="s">
        <v>53</v>
      </c>
      <c r="S55" t="s">
        <v>2043</v>
      </c>
      <c r="T55" t="s">
        <v>2046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v>89.86666666666666</v>
      </c>
      <c r="G56" t="s">
        <v>14</v>
      </c>
      <c r="H56" s="7">
        <f t="shared" si="2"/>
        <v>44.93333333333333</v>
      </c>
      <c r="I56">
        <v>120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0"/>
        <v>43170.25</v>
      </c>
      <c r="O56" s="11">
        <f t="shared" si="1"/>
        <v>43176.208333333328</v>
      </c>
      <c r="P56" t="b">
        <v>0</v>
      </c>
      <c r="Q56" t="b">
        <v>0</v>
      </c>
      <c r="R56" t="s">
        <v>65</v>
      </c>
      <c r="S56" t="s">
        <v>2039</v>
      </c>
      <c r="T56" t="s">
        <v>2048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v>177.96969696969697</v>
      </c>
      <c r="G57" t="s">
        <v>20</v>
      </c>
      <c r="H57" s="7">
        <f t="shared" si="2"/>
        <v>89.664122137404576</v>
      </c>
      <c r="I57">
        <v>131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0"/>
        <v>43311.208333333328</v>
      </c>
      <c r="O57" s="11">
        <f t="shared" si="1"/>
        <v>43316.208333333328</v>
      </c>
      <c r="P57" t="b">
        <v>0</v>
      </c>
      <c r="Q57" t="b">
        <v>0</v>
      </c>
      <c r="R57" t="s">
        <v>159</v>
      </c>
      <c r="S57" t="s">
        <v>2037</v>
      </c>
      <c r="T57" t="s">
        <v>2060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v>143.66249999999999</v>
      </c>
      <c r="G58" t="s">
        <v>20</v>
      </c>
      <c r="H58" s="7">
        <f t="shared" si="2"/>
        <v>70.079268292682926</v>
      </c>
      <c r="I58">
        <v>164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0"/>
        <v>42014.25</v>
      </c>
      <c r="O58" s="11">
        <f t="shared" si="1"/>
        <v>42021.25</v>
      </c>
      <c r="P58" t="b">
        <v>0</v>
      </c>
      <c r="Q58" t="b">
        <v>0</v>
      </c>
      <c r="R58" t="s">
        <v>65</v>
      </c>
      <c r="S58" t="s">
        <v>2039</v>
      </c>
      <c r="T58" t="s">
        <v>2048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v>215.27586206896552</v>
      </c>
      <c r="G59" t="s">
        <v>20</v>
      </c>
      <c r="H59" s="7">
        <f t="shared" si="2"/>
        <v>31.059701492537314</v>
      </c>
      <c r="I59">
        <v>201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0"/>
        <v>42979.208333333328</v>
      </c>
      <c r="O59" s="11">
        <f t="shared" si="1"/>
        <v>42991.208333333328</v>
      </c>
      <c r="P59" t="b">
        <v>0</v>
      </c>
      <c r="Q59" t="b">
        <v>0</v>
      </c>
      <c r="R59" t="s">
        <v>89</v>
      </c>
      <c r="S59" t="s">
        <v>2052</v>
      </c>
      <c r="T59" t="s">
        <v>2053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v>227.11111111111114</v>
      </c>
      <c r="G60" t="s">
        <v>20</v>
      </c>
      <c r="H60" s="7">
        <f t="shared" si="2"/>
        <v>29.061611374407583</v>
      </c>
      <c r="I60">
        <v>211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0"/>
        <v>42268.208333333328</v>
      </c>
      <c r="O60" s="11">
        <f t="shared" si="1"/>
        <v>42281.208333333328</v>
      </c>
      <c r="P60" t="b">
        <v>0</v>
      </c>
      <c r="Q60" t="b">
        <v>0</v>
      </c>
      <c r="R60" t="s">
        <v>33</v>
      </c>
      <c r="S60" t="s">
        <v>2041</v>
      </c>
      <c r="T60" t="s">
        <v>2042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v>275.07142857142861</v>
      </c>
      <c r="G61" t="s">
        <v>20</v>
      </c>
      <c r="H61" s="7">
        <f t="shared" si="2"/>
        <v>30.0859375</v>
      </c>
      <c r="I61">
        <v>128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0"/>
        <v>42898.208333333328</v>
      </c>
      <c r="O61" s="11">
        <f t="shared" si="1"/>
        <v>42913.208333333328</v>
      </c>
      <c r="P61" t="b">
        <v>0</v>
      </c>
      <c r="Q61" t="b">
        <v>1</v>
      </c>
      <c r="R61" t="s">
        <v>33</v>
      </c>
      <c r="S61" t="s">
        <v>2041</v>
      </c>
      <c r="T61" t="s">
        <v>2042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v>144.37048832271762</v>
      </c>
      <c r="G62" t="s">
        <v>20</v>
      </c>
      <c r="H62" s="7">
        <f t="shared" si="2"/>
        <v>84.998125000000002</v>
      </c>
      <c r="I62">
        <v>1600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0"/>
        <v>41107.208333333336</v>
      </c>
      <c r="O62" s="11">
        <f t="shared" si="1"/>
        <v>41110.208333333336</v>
      </c>
      <c r="P62" t="b">
        <v>0</v>
      </c>
      <c r="Q62" t="b">
        <v>0</v>
      </c>
      <c r="R62" t="s">
        <v>33</v>
      </c>
      <c r="S62" t="s">
        <v>2041</v>
      </c>
      <c r="T62" t="s">
        <v>2042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v>92.74598393574297</v>
      </c>
      <c r="G63" t="s">
        <v>14</v>
      </c>
      <c r="H63" s="7">
        <f t="shared" si="2"/>
        <v>82.001775410563695</v>
      </c>
      <c r="I63">
        <v>2253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0"/>
        <v>40595.25</v>
      </c>
      <c r="O63" s="11">
        <f t="shared" si="1"/>
        <v>40635.208333333336</v>
      </c>
      <c r="P63" t="b">
        <v>0</v>
      </c>
      <c r="Q63" t="b">
        <v>0</v>
      </c>
      <c r="R63" t="s">
        <v>33</v>
      </c>
      <c r="S63" t="s">
        <v>2041</v>
      </c>
      <c r="T63" t="s">
        <v>2042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v>722.6</v>
      </c>
      <c r="G64" t="s">
        <v>20</v>
      </c>
      <c r="H64" s="7">
        <f t="shared" si="2"/>
        <v>58.040160642570278</v>
      </c>
      <c r="I64">
        <v>249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0"/>
        <v>42160.208333333328</v>
      </c>
      <c r="O64" s="11">
        <f t="shared" si="1"/>
        <v>42161.208333333328</v>
      </c>
      <c r="P64" t="b">
        <v>0</v>
      </c>
      <c r="Q64" t="b">
        <v>0</v>
      </c>
      <c r="R64" t="s">
        <v>28</v>
      </c>
      <c r="S64" t="s">
        <v>2039</v>
      </c>
      <c r="T64" t="s">
        <v>2040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v>11.851063829787234</v>
      </c>
      <c r="G65" t="s">
        <v>14</v>
      </c>
      <c r="H65" s="7">
        <f t="shared" si="2"/>
        <v>111.4</v>
      </c>
      <c r="I65">
        <v>5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0"/>
        <v>42853.208333333328</v>
      </c>
      <c r="O65" s="11">
        <f t="shared" si="1"/>
        <v>42859.208333333328</v>
      </c>
      <c r="P65" t="b">
        <v>0</v>
      </c>
      <c r="Q65" t="b">
        <v>0</v>
      </c>
      <c r="R65" t="s">
        <v>33</v>
      </c>
      <c r="S65" t="s">
        <v>2041</v>
      </c>
      <c r="T65" t="s">
        <v>2042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v>97.642857142857139</v>
      </c>
      <c r="G66" t="s">
        <v>14</v>
      </c>
      <c r="H66" s="7">
        <f t="shared" si="2"/>
        <v>71.94736842105263</v>
      </c>
      <c r="I66">
        <v>38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0"/>
        <v>43283.208333333328</v>
      </c>
      <c r="O66" s="11">
        <f t="shared" si="1"/>
        <v>43298.208333333328</v>
      </c>
      <c r="P66" t="b">
        <v>0</v>
      </c>
      <c r="Q66" t="b">
        <v>1</v>
      </c>
      <c r="R66" t="s">
        <v>28</v>
      </c>
      <c r="S66" t="s">
        <v>2039</v>
      </c>
      <c r="T66" t="s">
        <v>2040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v>236.14754098360655</v>
      </c>
      <c r="G67" t="s">
        <v>20</v>
      </c>
      <c r="H67" s="7">
        <f t="shared" ref="H67:H130" si="3">AVERAGE(E67/I67)</f>
        <v>61.038135593220339</v>
      </c>
      <c r="I67">
        <v>236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N130" si="4">(((L67/60)/60)/24)+DATE(1970,1,1)</f>
        <v>40570.25</v>
      </c>
      <c r="O67" s="11">
        <f t="shared" ref="O67:O130" si="5">(((M67/60)/60)/24)+DATE(1970,1,1)</f>
        <v>40577.25</v>
      </c>
      <c r="P67" t="b">
        <v>0</v>
      </c>
      <c r="Q67" t="b">
        <v>0</v>
      </c>
      <c r="R67" t="s">
        <v>33</v>
      </c>
      <c r="S67" t="s">
        <v>2041</v>
      </c>
      <c r="T67" t="s">
        <v>2042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v>45.068965517241381</v>
      </c>
      <c r="G68" t="s">
        <v>14</v>
      </c>
      <c r="H68" s="7">
        <f t="shared" si="3"/>
        <v>108.91666666666667</v>
      </c>
      <c r="I68">
        <v>12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4"/>
        <v>42102.208333333328</v>
      </c>
      <c r="O68" s="11">
        <f t="shared" si="5"/>
        <v>42107.208333333328</v>
      </c>
      <c r="P68" t="b">
        <v>0</v>
      </c>
      <c r="Q68" t="b">
        <v>1</v>
      </c>
      <c r="R68" t="s">
        <v>33</v>
      </c>
      <c r="S68" t="s">
        <v>2041</v>
      </c>
      <c r="T68" t="s">
        <v>2042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v>162.38567493112947</v>
      </c>
      <c r="G69" t="s">
        <v>20</v>
      </c>
      <c r="H69" s="7">
        <f t="shared" si="3"/>
        <v>29.001722017220171</v>
      </c>
      <c r="I69">
        <v>4065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4"/>
        <v>40203.25</v>
      </c>
      <c r="O69" s="11">
        <f t="shared" si="5"/>
        <v>40208.25</v>
      </c>
      <c r="P69" t="b">
        <v>0</v>
      </c>
      <c r="Q69" t="b">
        <v>1</v>
      </c>
      <c r="R69" t="s">
        <v>65</v>
      </c>
      <c r="S69" t="s">
        <v>2039</v>
      </c>
      <c r="T69" t="s">
        <v>2048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v>254.52631578947367</v>
      </c>
      <c r="G70" t="s">
        <v>20</v>
      </c>
      <c r="H70" s="7">
        <f t="shared" si="3"/>
        <v>58.975609756097562</v>
      </c>
      <c r="I70">
        <v>246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4"/>
        <v>42943.208333333328</v>
      </c>
      <c r="O70" s="11">
        <f t="shared" si="5"/>
        <v>42990.208333333328</v>
      </c>
      <c r="P70" t="b">
        <v>0</v>
      </c>
      <c r="Q70" t="b">
        <v>1</v>
      </c>
      <c r="R70" t="s">
        <v>33</v>
      </c>
      <c r="S70" t="s">
        <v>2041</v>
      </c>
      <c r="T70" t="s">
        <v>2042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v>24.063291139240505</v>
      </c>
      <c r="G71" t="s">
        <v>74</v>
      </c>
      <c r="H71" s="7">
        <f t="shared" si="3"/>
        <v>111.82352941176471</v>
      </c>
      <c r="I71">
        <v>17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4"/>
        <v>40531.25</v>
      </c>
      <c r="O71" s="11">
        <f t="shared" si="5"/>
        <v>40565.25</v>
      </c>
      <c r="P71" t="b">
        <v>0</v>
      </c>
      <c r="Q71" t="b">
        <v>0</v>
      </c>
      <c r="R71" t="s">
        <v>33</v>
      </c>
      <c r="S71" t="s">
        <v>2041</v>
      </c>
      <c r="T71" t="s">
        <v>2042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v>123.74140625000001</v>
      </c>
      <c r="G72" t="s">
        <v>20</v>
      </c>
      <c r="H72" s="7">
        <f t="shared" si="3"/>
        <v>63.995555555555555</v>
      </c>
      <c r="I72">
        <v>2475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4"/>
        <v>40484.208333333336</v>
      </c>
      <c r="O72" s="11">
        <f t="shared" si="5"/>
        <v>40533.25</v>
      </c>
      <c r="P72" t="b">
        <v>0</v>
      </c>
      <c r="Q72" t="b">
        <v>1</v>
      </c>
      <c r="R72" t="s">
        <v>33</v>
      </c>
      <c r="S72" t="s">
        <v>2041</v>
      </c>
      <c r="T72" t="s">
        <v>2042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v>108.06666666666666</v>
      </c>
      <c r="G73" t="s">
        <v>20</v>
      </c>
      <c r="H73" s="7">
        <f t="shared" si="3"/>
        <v>85.315789473684205</v>
      </c>
      <c r="I73">
        <v>76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4"/>
        <v>43799.25</v>
      </c>
      <c r="O73" s="11">
        <f t="shared" si="5"/>
        <v>43803.25</v>
      </c>
      <c r="P73" t="b">
        <v>0</v>
      </c>
      <c r="Q73" t="b">
        <v>0</v>
      </c>
      <c r="R73" t="s">
        <v>33</v>
      </c>
      <c r="S73" t="s">
        <v>2041</v>
      </c>
      <c r="T73" t="s">
        <v>2042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v>670.33333333333326</v>
      </c>
      <c r="G74" t="s">
        <v>20</v>
      </c>
      <c r="H74" s="7">
        <f t="shared" si="3"/>
        <v>74.481481481481481</v>
      </c>
      <c r="I74">
        <v>54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4"/>
        <v>42186.208333333328</v>
      </c>
      <c r="O74" s="11">
        <f t="shared" si="5"/>
        <v>42222.208333333328</v>
      </c>
      <c r="P74" t="b">
        <v>0</v>
      </c>
      <c r="Q74" t="b">
        <v>0</v>
      </c>
      <c r="R74" t="s">
        <v>71</v>
      </c>
      <c r="S74" t="s">
        <v>2043</v>
      </c>
      <c r="T74" t="s">
        <v>2051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v>660.92857142857144</v>
      </c>
      <c r="G75" t="s">
        <v>20</v>
      </c>
      <c r="H75" s="7">
        <f t="shared" si="3"/>
        <v>105.14772727272727</v>
      </c>
      <c r="I75">
        <v>88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4"/>
        <v>42701.25</v>
      </c>
      <c r="O75" s="11">
        <f t="shared" si="5"/>
        <v>42704.25</v>
      </c>
      <c r="P75" t="b">
        <v>0</v>
      </c>
      <c r="Q75" t="b">
        <v>0</v>
      </c>
      <c r="R75" t="s">
        <v>159</v>
      </c>
      <c r="S75" t="s">
        <v>2037</v>
      </c>
      <c r="T75" t="s">
        <v>2060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v>122.46153846153847</v>
      </c>
      <c r="G76" t="s">
        <v>20</v>
      </c>
      <c r="H76" s="7">
        <f t="shared" si="3"/>
        <v>56.188235294117646</v>
      </c>
      <c r="I76">
        <v>85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4"/>
        <v>42456.208333333328</v>
      </c>
      <c r="O76" s="11">
        <f t="shared" si="5"/>
        <v>42457.208333333328</v>
      </c>
      <c r="P76" t="b">
        <v>0</v>
      </c>
      <c r="Q76" t="b">
        <v>0</v>
      </c>
      <c r="R76" t="s">
        <v>148</v>
      </c>
      <c r="S76" t="s">
        <v>2037</v>
      </c>
      <c r="T76" t="s">
        <v>2059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v>150.57731958762886</v>
      </c>
      <c r="G77" t="s">
        <v>20</v>
      </c>
      <c r="H77" s="7">
        <f t="shared" si="3"/>
        <v>85.917647058823533</v>
      </c>
      <c r="I77">
        <v>170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4"/>
        <v>43296.208333333328</v>
      </c>
      <c r="O77" s="11">
        <f t="shared" si="5"/>
        <v>43304.208333333328</v>
      </c>
      <c r="P77" t="b">
        <v>0</v>
      </c>
      <c r="Q77" t="b">
        <v>0</v>
      </c>
      <c r="R77" t="s">
        <v>122</v>
      </c>
      <c r="S77" t="s">
        <v>2056</v>
      </c>
      <c r="T77" t="s">
        <v>2057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v>78.106590724165997</v>
      </c>
      <c r="G78" t="s">
        <v>14</v>
      </c>
      <c r="H78" s="7">
        <f t="shared" si="3"/>
        <v>57.00296912114014</v>
      </c>
      <c r="I78">
        <v>1684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4"/>
        <v>42027.25</v>
      </c>
      <c r="O78" s="11">
        <f t="shared" si="5"/>
        <v>42076.208333333328</v>
      </c>
      <c r="P78" t="b">
        <v>1</v>
      </c>
      <c r="Q78" t="b">
        <v>1</v>
      </c>
      <c r="R78" t="s">
        <v>33</v>
      </c>
      <c r="S78" t="s">
        <v>2041</v>
      </c>
      <c r="T78" t="s">
        <v>2042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v>46.94736842105263</v>
      </c>
      <c r="G79" t="s">
        <v>14</v>
      </c>
      <c r="H79" s="7">
        <f t="shared" si="3"/>
        <v>79.642857142857139</v>
      </c>
      <c r="I79">
        <v>56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4"/>
        <v>40448.208333333336</v>
      </c>
      <c r="O79" s="11">
        <f t="shared" si="5"/>
        <v>40462.208333333336</v>
      </c>
      <c r="P79" t="b">
        <v>0</v>
      </c>
      <c r="Q79" t="b">
        <v>1</v>
      </c>
      <c r="R79" t="s">
        <v>71</v>
      </c>
      <c r="S79" t="s">
        <v>2043</v>
      </c>
      <c r="T79" t="s">
        <v>2051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v>300.8</v>
      </c>
      <c r="G80" t="s">
        <v>20</v>
      </c>
      <c r="H80" s="7">
        <f t="shared" si="3"/>
        <v>41.018181818181816</v>
      </c>
      <c r="I80">
        <v>330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4"/>
        <v>43206.208333333328</v>
      </c>
      <c r="O80" s="11">
        <f t="shared" si="5"/>
        <v>43207.208333333328</v>
      </c>
      <c r="P80" t="b">
        <v>0</v>
      </c>
      <c r="Q80" t="b">
        <v>0</v>
      </c>
      <c r="R80" t="s">
        <v>206</v>
      </c>
      <c r="S80" t="s">
        <v>2049</v>
      </c>
      <c r="T80" t="s">
        <v>2061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v>69.598615916955026</v>
      </c>
      <c r="G81" t="s">
        <v>14</v>
      </c>
      <c r="H81" s="7">
        <f t="shared" si="3"/>
        <v>48.004773269689736</v>
      </c>
      <c r="I81">
        <v>838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4"/>
        <v>43267.208333333328</v>
      </c>
      <c r="O81" s="11">
        <f t="shared" si="5"/>
        <v>43272.208333333328</v>
      </c>
      <c r="P81" t="b">
        <v>0</v>
      </c>
      <c r="Q81" t="b">
        <v>0</v>
      </c>
      <c r="R81" t="s">
        <v>33</v>
      </c>
      <c r="S81" t="s">
        <v>2041</v>
      </c>
      <c r="T81" t="s">
        <v>2042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v>637.4545454545455</v>
      </c>
      <c r="G82" t="s">
        <v>20</v>
      </c>
      <c r="H82" s="7">
        <f t="shared" si="3"/>
        <v>55.212598425196852</v>
      </c>
      <c r="I82">
        <v>127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4"/>
        <v>42976.208333333328</v>
      </c>
      <c r="O82" s="11">
        <f t="shared" si="5"/>
        <v>43006.208333333328</v>
      </c>
      <c r="P82" t="b">
        <v>0</v>
      </c>
      <c r="Q82" t="b">
        <v>0</v>
      </c>
      <c r="R82" t="s">
        <v>89</v>
      </c>
      <c r="S82" t="s">
        <v>2052</v>
      </c>
      <c r="T82" t="s">
        <v>2053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v>225.33928571428569</v>
      </c>
      <c r="G83" t="s">
        <v>20</v>
      </c>
      <c r="H83" s="7">
        <f t="shared" si="3"/>
        <v>92.109489051094897</v>
      </c>
      <c r="I83">
        <v>411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4"/>
        <v>43062.25</v>
      </c>
      <c r="O83" s="11">
        <f t="shared" si="5"/>
        <v>43087.25</v>
      </c>
      <c r="P83" t="b">
        <v>0</v>
      </c>
      <c r="Q83" t="b">
        <v>0</v>
      </c>
      <c r="R83" t="s">
        <v>23</v>
      </c>
      <c r="S83" t="s">
        <v>2037</v>
      </c>
      <c r="T83" t="s">
        <v>2038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v>1497.3000000000002</v>
      </c>
      <c r="G84" t="s">
        <v>20</v>
      </c>
      <c r="H84" s="7">
        <f t="shared" si="3"/>
        <v>83.183333333333337</v>
      </c>
      <c r="I84">
        <v>180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4"/>
        <v>43482.25</v>
      </c>
      <c r="O84" s="11">
        <f t="shared" si="5"/>
        <v>43489.25</v>
      </c>
      <c r="P84" t="b">
        <v>0</v>
      </c>
      <c r="Q84" t="b">
        <v>1</v>
      </c>
      <c r="R84" t="s">
        <v>89</v>
      </c>
      <c r="S84" t="s">
        <v>2052</v>
      </c>
      <c r="T84" t="s">
        <v>2053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v>37.590225563909776</v>
      </c>
      <c r="G85" t="s">
        <v>14</v>
      </c>
      <c r="H85" s="7">
        <f t="shared" si="3"/>
        <v>39.996000000000002</v>
      </c>
      <c r="I85">
        <v>1000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4"/>
        <v>42579.208333333328</v>
      </c>
      <c r="O85" s="11">
        <f t="shared" si="5"/>
        <v>42601.208333333328</v>
      </c>
      <c r="P85" t="b">
        <v>0</v>
      </c>
      <c r="Q85" t="b">
        <v>0</v>
      </c>
      <c r="R85" t="s">
        <v>50</v>
      </c>
      <c r="S85" t="s">
        <v>2037</v>
      </c>
      <c r="T85" t="s">
        <v>2045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v>132.36942675159236</v>
      </c>
      <c r="G86" t="s">
        <v>20</v>
      </c>
      <c r="H86" s="7">
        <f t="shared" si="3"/>
        <v>111.1336898395722</v>
      </c>
      <c r="I86">
        <v>374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4"/>
        <v>41118.208333333336</v>
      </c>
      <c r="O86" s="11">
        <f t="shared" si="5"/>
        <v>41128.208333333336</v>
      </c>
      <c r="P86" t="b">
        <v>0</v>
      </c>
      <c r="Q86" t="b">
        <v>0</v>
      </c>
      <c r="R86" t="s">
        <v>65</v>
      </c>
      <c r="S86" t="s">
        <v>2039</v>
      </c>
      <c r="T86" t="s">
        <v>2048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v>131.22448979591837</v>
      </c>
      <c r="G87" t="s">
        <v>20</v>
      </c>
      <c r="H87" s="7">
        <f t="shared" si="3"/>
        <v>90.563380281690144</v>
      </c>
      <c r="I87">
        <v>71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4"/>
        <v>40797.208333333336</v>
      </c>
      <c r="O87" s="11">
        <f t="shared" si="5"/>
        <v>40805.208333333336</v>
      </c>
      <c r="P87" t="b">
        <v>0</v>
      </c>
      <c r="Q87" t="b">
        <v>0</v>
      </c>
      <c r="R87" t="s">
        <v>60</v>
      </c>
      <c r="S87" t="s">
        <v>2037</v>
      </c>
      <c r="T87" t="s">
        <v>2047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v>167.63513513513513</v>
      </c>
      <c r="G88" t="s">
        <v>20</v>
      </c>
      <c r="H88" s="7">
        <f t="shared" si="3"/>
        <v>61.108374384236456</v>
      </c>
      <c r="I88">
        <v>203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4"/>
        <v>42128.208333333328</v>
      </c>
      <c r="O88" s="11">
        <f t="shared" si="5"/>
        <v>42141.208333333328</v>
      </c>
      <c r="P88" t="b">
        <v>1</v>
      </c>
      <c r="Q88" t="b">
        <v>0</v>
      </c>
      <c r="R88" t="s">
        <v>33</v>
      </c>
      <c r="S88" t="s">
        <v>2041</v>
      </c>
      <c r="T88" t="s">
        <v>2042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v>61.984886649874063</v>
      </c>
      <c r="G89" t="s">
        <v>14</v>
      </c>
      <c r="H89" s="7">
        <f t="shared" si="3"/>
        <v>83.022941970310384</v>
      </c>
      <c r="I89">
        <v>1482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4"/>
        <v>40610.25</v>
      </c>
      <c r="O89" s="11">
        <f t="shared" si="5"/>
        <v>40621.208333333336</v>
      </c>
      <c r="P89" t="b">
        <v>0</v>
      </c>
      <c r="Q89" t="b">
        <v>1</v>
      </c>
      <c r="R89" t="s">
        <v>23</v>
      </c>
      <c r="S89" t="s">
        <v>2037</v>
      </c>
      <c r="T89" t="s">
        <v>2038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v>260.75</v>
      </c>
      <c r="G90" t="s">
        <v>20</v>
      </c>
      <c r="H90" s="7">
        <f t="shared" si="3"/>
        <v>110.76106194690266</v>
      </c>
      <c r="I90">
        <v>113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4"/>
        <v>42110.208333333328</v>
      </c>
      <c r="O90" s="11">
        <f t="shared" si="5"/>
        <v>42132.208333333328</v>
      </c>
      <c r="P90" t="b">
        <v>0</v>
      </c>
      <c r="Q90" t="b">
        <v>0</v>
      </c>
      <c r="R90" t="s">
        <v>206</v>
      </c>
      <c r="S90" t="s">
        <v>2049</v>
      </c>
      <c r="T90" t="s">
        <v>2061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v>252.58823529411765</v>
      </c>
      <c r="G91" t="s">
        <v>20</v>
      </c>
      <c r="H91" s="7">
        <f t="shared" si="3"/>
        <v>89.458333333333329</v>
      </c>
      <c r="I91">
        <v>96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4"/>
        <v>40283.208333333336</v>
      </c>
      <c r="O91" s="11">
        <f t="shared" si="5"/>
        <v>40285.208333333336</v>
      </c>
      <c r="P91" t="b">
        <v>0</v>
      </c>
      <c r="Q91" t="b">
        <v>0</v>
      </c>
      <c r="R91" t="s">
        <v>33</v>
      </c>
      <c r="S91" t="s">
        <v>2041</v>
      </c>
      <c r="T91" t="s">
        <v>2042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v>78.615384615384613</v>
      </c>
      <c r="G92" t="s">
        <v>14</v>
      </c>
      <c r="H92" s="7">
        <f t="shared" si="3"/>
        <v>57.849056603773583</v>
      </c>
      <c r="I92">
        <v>106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4"/>
        <v>42425.25</v>
      </c>
      <c r="O92" s="11">
        <f t="shared" si="5"/>
        <v>42425.25</v>
      </c>
      <c r="P92" t="b">
        <v>0</v>
      </c>
      <c r="Q92" t="b">
        <v>1</v>
      </c>
      <c r="R92" t="s">
        <v>33</v>
      </c>
      <c r="S92" t="s">
        <v>2041</v>
      </c>
      <c r="T92" t="s">
        <v>2042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v>48.404406999351913</v>
      </c>
      <c r="G93" t="s">
        <v>14</v>
      </c>
      <c r="H93" s="7">
        <f t="shared" si="3"/>
        <v>109.99705449189985</v>
      </c>
      <c r="I93">
        <v>679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4"/>
        <v>42588.208333333328</v>
      </c>
      <c r="O93" s="11">
        <f t="shared" si="5"/>
        <v>42616.208333333328</v>
      </c>
      <c r="P93" t="b">
        <v>0</v>
      </c>
      <c r="Q93" t="b">
        <v>0</v>
      </c>
      <c r="R93" t="s">
        <v>206</v>
      </c>
      <c r="S93" t="s">
        <v>2049</v>
      </c>
      <c r="T93" t="s">
        <v>2061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v>258.875</v>
      </c>
      <c r="G94" t="s">
        <v>20</v>
      </c>
      <c r="H94" s="7">
        <f t="shared" si="3"/>
        <v>103.96586345381526</v>
      </c>
      <c r="I94">
        <v>498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4"/>
        <v>40352.208333333336</v>
      </c>
      <c r="O94" s="11">
        <f t="shared" si="5"/>
        <v>40353.208333333336</v>
      </c>
      <c r="P94" t="b">
        <v>0</v>
      </c>
      <c r="Q94" t="b">
        <v>1</v>
      </c>
      <c r="R94" t="s">
        <v>89</v>
      </c>
      <c r="S94" t="s">
        <v>2052</v>
      </c>
      <c r="T94" t="s">
        <v>2053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v>60.548713235294116</v>
      </c>
      <c r="G95" t="s">
        <v>74</v>
      </c>
      <c r="H95" s="7">
        <f t="shared" si="3"/>
        <v>107.99508196721311</v>
      </c>
      <c r="I95">
        <v>610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4"/>
        <v>41202.208333333336</v>
      </c>
      <c r="O95" s="11">
        <f t="shared" si="5"/>
        <v>41206.208333333336</v>
      </c>
      <c r="P95" t="b">
        <v>0</v>
      </c>
      <c r="Q95" t="b">
        <v>1</v>
      </c>
      <c r="R95" t="s">
        <v>33</v>
      </c>
      <c r="S95" t="s">
        <v>2041</v>
      </c>
      <c r="T95" t="s">
        <v>2042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v>303.68965517241378</v>
      </c>
      <c r="G96" t="s">
        <v>20</v>
      </c>
      <c r="H96" s="7">
        <f t="shared" si="3"/>
        <v>48.927777777777777</v>
      </c>
      <c r="I96">
        <v>180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4"/>
        <v>43562.208333333328</v>
      </c>
      <c r="O96" s="11">
        <f t="shared" si="5"/>
        <v>43573.208333333328</v>
      </c>
      <c r="P96" t="b">
        <v>0</v>
      </c>
      <c r="Q96" t="b">
        <v>0</v>
      </c>
      <c r="R96" t="s">
        <v>28</v>
      </c>
      <c r="S96" t="s">
        <v>2039</v>
      </c>
      <c r="T96" t="s">
        <v>2040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v>112.99999999999999</v>
      </c>
      <c r="G97" t="s">
        <v>20</v>
      </c>
      <c r="H97" s="7">
        <f t="shared" si="3"/>
        <v>37.666666666666664</v>
      </c>
      <c r="I97">
        <v>27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4"/>
        <v>43752.208333333328</v>
      </c>
      <c r="O97" s="11">
        <f t="shared" si="5"/>
        <v>43759.208333333328</v>
      </c>
      <c r="P97" t="b">
        <v>0</v>
      </c>
      <c r="Q97" t="b">
        <v>0</v>
      </c>
      <c r="R97" t="s">
        <v>42</v>
      </c>
      <c r="S97" t="s">
        <v>2043</v>
      </c>
      <c r="T97" t="s">
        <v>2044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v>217.37876614060258</v>
      </c>
      <c r="G98" t="s">
        <v>20</v>
      </c>
      <c r="H98" s="7">
        <f t="shared" si="3"/>
        <v>64.999141999141997</v>
      </c>
      <c r="I98">
        <v>2331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4"/>
        <v>40612.25</v>
      </c>
      <c r="O98" s="11">
        <f t="shared" si="5"/>
        <v>40625.208333333336</v>
      </c>
      <c r="P98" t="b">
        <v>0</v>
      </c>
      <c r="Q98" t="b">
        <v>0</v>
      </c>
      <c r="R98" t="s">
        <v>33</v>
      </c>
      <c r="S98" t="s">
        <v>2041</v>
      </c>
      <c r="T98" t="s">
        <v>2042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v>926.69230769230762</v>
      </c>
      <c r="G99" t="s">
        <v>20</v>
      </c>
      <c r="H99" s="7">
        <f t="shared" si="3"/>
        <v>106.61061946902655</v>
      </c>
      <c r="I99">
        <v>113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4"/>
        <v>42180.208333333328</v>
      </c>
      <c r="O99" s="11">
        <f t="shared" si="5"/>
        <v>42234.208333333328</v>
      </c>
      <c r="P99" t="b">
        <v>0</v>
      </c>
      <c r="Q99" t="b">
        <v>0</v>
      </c>
      <c r="R99" t="s">
        <v>17</v>
      </c>
      <c r="S99" t="s">
        <v>2035</v>
      </c>
      <c r="T99" t="s">
        <v>2036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v>33.692229038854805</v>
      </c>
      <c r="G100" t="s">
        <v>14</v>
      </c>
      <c r="H100" s="7">
        <f t="shared" si="3"/>
        <v>27.009016393442622</v>
      </c>
      <c r="I100">
        <v>1220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4"/>
        <v>42212.208333333328</v>
      </c>
      <c r="O100" s="11">
        <f t="shared" si="5"/>
        <v>42216.208333333328</v>
      </c>
      <c r="P100" t="b">
        <v>0</v>
      </c>
      <c r="Q100" t="b">
        <v>0</v>
      </c>
      <c r="R100" t="s">
        <v>89</v>
      </c>
      <c r="S100" t="s">
        <v>2052</v>
      </c>
      <c r="T100" t="s">
        <v>2053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v>196.7236842105263</v>
      </c>
      <c r="G101" t="s">
        <v>20</v>
      </c>
      <c r="H101" s="7">
        <f t="shared" si="3"/>
        <v>91.16463414634147</v>
      </c>
      <c r="I101">
        <v>164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4"/>
        <v>41968.25</v>
      </c>
      <c r="O101" s="11">
        <f t="shared" si="5"/>
        <v>41997.25</v>
      </c>
      <c r="P101" t="b">
        <v>0</v>
      </c>
      <c r="Q101" t="b">
        <v>0</v>
      </c>
      <c r="R101" t="s">
        <v>33</v>
      </c>
      <c r="S101" t="s">
        <v>2041</v>
      </c>
      <c r="T101" t="s">
        <v>2042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v>1</v>
      </c>
      <c r="G102" t="s">
        <v>14</v>
      </c>
      <c r="H102" s="7">
        <f t="shared" si="3"/>
        <v>1</v>
      </c>
      <c r="I102"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4"/>
        <v>40835.208333333336</v>
      </c>
      <c r="O102" s="11">
        <f t="shared" si="5"/>
        <v>40853.208333333336</v>
      </c>
      <c r="P102" t="b">
        <v>0</v>
      </c>
      <c r="Q102" t="b">
        <v>0</v>
      </c>
      <c r="R102" t="s">
        <v>33</v>
      </c>
      <c r="S102" t="s">
        <v>2041</v>
      </c>
      <c r="T102" t="s">
        <v>2042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v>1021.4444444444445</v>
      </c>
      <c r="G103" t="s">
        <v>20</v>
      </c>
      <c r="H103" s="7">
        <f t="shared" si="3"/>
        <v>56.054878048780488</v>
      </c>
      <c r="I103">
        <v>164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4"/>
        <v>42056.25</v>
      </c>
      <c r="O103" s="11">
        <f t="shared" si="5"/>
        <v>42063.25</v>
      </c>
      <c r="P103" t="b">
        <v>0</v>
      </c>
      <c r="Q103" t="b">
        <v>1</v>
      </c>
      <c r="R103" t="s">
        <v>50</v>
      </c>
      <c r="S103" t="s">
        <v>2037</v>
      </c>
      <c r="T103" t="s">
        <v>2045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v>281.67567567567568</v>
      </c>
      <c r="G104" t="s">
        <v>20</v>
      </c>
      <c r="H104" s="7">
        <f t="shared" si="3"/>
        <v>31.017857142857142</v>
      </c>
      <c r="I104">
        <v>336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4"/>
        <v>43234.208333333328</v>
      </c>
      <c r="O104" s="11">
        <f t="shared" si="5"/>
        <v>43241.208333333328</v>
      </c>
      <c r="P104" t="b">
        <v>0</v>
      </c>
      <c r="Q104" t="b">
        <v>1</v>
      </c>
      <c r="R104" t="s">
        <v>65</v>
      </c>
      <c r="S104" t="s">
        <v>2039</v>
      </c>
      <c r="T104" t="s">
        <v>2048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v>24.610000000000003</v>
      </c>
      <c r="G105" t="s">
        <v>14</v>
      </c>
      <c r="H105" s="7">
        <f t="shared" si="3"/>
        <v>66.513513513513516</v>
      </c>
      <c r="I105">
        <v>37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4"/>
        <v>40475.208333333336</v>
      </c>
      <c r="O105" s="11">
        <f t="shared" si="5"/>
        <v>40484.208333333336</v>
      </c>
      <c r="P105" t="b">
        <v>0</v>
      </c>
      <c r="Q105" t="b">
        <v>0</v>
      </c>
      <c r="R105" t="s">
        <v>50</v>
      </c>
      <c r="S105" t="s">
        <v>2037</v>
      </c>
      <c r="T105" t="s">
        <v>2045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v>143.14010067114094</v>
      </c>
      <c r="G106" t="s">
        <v>20</v>
      </c>
      <c r="H106" s="7">
        <f t="shared" si="3"/>
        <v>89.005216484089729</v>
      </c>
      <c r="I106">
        <v>1917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4"/>
        <v>42878.208333333328</v>
      </c>
      <c r="O106" s="11">
        <f t="shared" si="5"/>
        <v>42879.208333333328</v>
      </c>
      <c r="P106" t="b">
        <v>0</v>
      </c>
      <c r="Q106" t="b">
        <v>0</v>
      </c>
      <c r="R106" t="s">
        <v>60</v>
      </c>
      <c r="S106" t="s">
        <v>2037</v>
      </c>
      <c r="T106" t="s">
        <v>2047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v>144.54411764705884</v>
      </c>
      <c r="G107" t="s">
        <v>20</v>
      </c>
      <c r="H107" s="7">
        <f t="shared" si="3"/>
        <v>103.46315789473684</v>
      </c>
      <c r="I107">
        <v>95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4"/>
        <v>41366.208333333336</v>
      </c>
      <c r="O107" s="11">
        <f t="shared" si="5"/>
        <v>41384.208333333336</v>
      </c>
      <c r="P107" t="b">
        <v>0</v>
      </c>
      <c r="Q107" t="b">
        <v>0</v>
      </c>
      <c r="R107" t="s">
        <v>28</v>
      </c>
      <c r="S107" t="s">
        <v>2039</v>
      </c>
      <c r="T107" t="s">
        <v>2040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v>359.12820512820514</v>
      </c>
      <c r="G108" t="s">
        <v>20</v>
      </c>
      <c r="H108" s="7">
        <f t="shared" si="3"/>
        <v>95.278911564625844</v>
      </c>
      <c r="I108">
        <v>147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4"/>
        <v>43716.208333333328</v>
      </c>
      <c r="O108" s="11">
        <f t="shared" si="5"/>
        <v>43721.208333333328</v>
      </c>
      <c r="P108" t="b">
        <v>0</v>
      </c>
      <c r="Q108" t="b">
        <v>0</v>
      </c>
      <c r="R108" t="s">
        <v>33</v>
      </c>
      <c r="S108" t="s">
        <v>2041</v>
      </c>
      <c r="T108" t="s">
        <v>2042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v>186.48571428571427</v>
      </c>
      <c r="G109" t="s">
        <v>20</v>
      </c>
      <c r="H109" s="7">
        <f t="shared" si="3"/>
        <v>75.895348837209298</v>
      </c>
      <c r="I109">
        <v>86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4"/>
        <v>43213.208333333328</v>
      </c>
      <c r="O109" s="11">
        <f t="shared" si="5"/>
        <v>43230.208333333328</v>
      </c>
      <c r="P109" t="b">
        <v>0</v>
      </c>
      <c r="Q109" t="b">
        <v>1</v>
      </c>
      <c r="R109" t="s">
        <v>33</v>
      </c>
      <c r="S109" t="s">
        <v>2041</v>
      </c>
      <c r="T109" t="s">
        <v>2042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v>595.26666666666665</v>
      </c>
      <c r="G110" t="s">
        <v>20</v>
      </c>
      <c r="H110" s="7">
        <f t="shared" si="3"/>
        <v>107.57831325301204</v>
      </c>
      <c r="I110">
        <v>83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4"/>
        <v>41005.208333333336</v>
      </c>
      <c r="O110" s="11">
        <f t="shared" si="5"/>
        <v>41042.208333333336</v>
      </c>
      <c r="P110" t="b">
        <v>0</v>
      </c>
      <c r="Q110" t="b">
        <v>0</v>
      </c>
      <c r="R110" t="s">
        <v>42</v>
      </c>
      <c r="S110" t="s">
        <v>2043</v>
      </c>
      <c r="T110" t="s">
        <v>2044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v>59.21153846153846</v>
      </c>
      <c r="G111" t="s">
        <v>14</v>
      </c>
      <c r="H111" s="7">
        <f t="shared" si="3"/>
        <v>51.31666666666667</v>
      </c>
      <c r="I111">
        <v>60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4"/>
        <v>41651.25</v>
      </c>
      <c r="O111" s="11">
        <f t="shared" si="5"/>
        <v>41653.25</v>
      </c>
      <c r="P111" t="b">
        <v>0</v>
      </c>
      <c r="Q111" t="b">
        <v>0</v>
      </c>
      <c r="R111" t="s">
        <v>269</v>
      </c>
      <c r="S111" t="s">
        <v>2043</v>
      </c>
      <c r="T111" t="s">
        <v>2062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v>14.962780898876405</v>
      </c>
      <c r="G112" t="s">
        <v>14</v>
      </c>
      <c r="H112" s="7">
        <f t="shared" si="3"/>
        <v>71.983108108108112</v>
      </c>
      <c r="I112">
        <v>296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4"/>
        <v>43354.208333333328</v>
      </c>
      <c r="O112" s="11">
        <f t="shared" si="5"/>
        <v>43373.208333333328</v>
      </c>
      <c r="P112" t="b">
        <v>0</v>
      </c>
      <c r="Q112" t="b">
        <v>0</v>
      </c>
      <c r="R112" t="s">
        <v>17</v>
      </c>
      <c r="S112" t="s">
        <v>2035</v>
      </c>
      <c r="T112" t="s">
        <v>2036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v>119.95602605863192</v>
      </c>
      <c r="G113" t="s">
        <v>20</v>
      </c>
      <c r="H113" s="7">
        <f t="shared" si="3"/>
        <v>108.95414201183432</v>
      </c>
      <c r="I113">
        <v>676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4"/>
        <v>41174.208333333336</v>
      </c>
      <c r="O113" s="11">
        <f t="shared" si="5"/>
        <v>41180.208333333336</v>
      </c>
      <c r="P113" t="b">
        <v>0</v>
      </c>
      <c r="Q113" t="b">
        <v>0</v>
      </c>
      <c r="R113" t="s">
        <v>133</v>
      </c>
      <c r="S113" t="s">
        <v>2049</v>
      </c>
      <c r="T113" t="s">
        <v>2058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v>268.82978723404256</v>
      </c>
      <c r="G114" t="s">
        <v>20</v>
      </c>
      <c r="H114" s="7">
        <f t="shared" si="3"/>
        <v>35</v>
      </c>
      <c r="I114">
        <v>361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4"/>
        <v>41875.208333333336</v>
      </c>
      <c r="O114" s="11">
        <f t="shared" si="5"/>
        <v>41890.208333333336</v>
      </c>
      <c r="P114" t="b">
        <v>0</v>
      </c>
      <c r="Q114" t="b">
        <v>0</v>
      </c>
      <c r="R114" t="s">
        <v>28</v>
      </c>
      <c r="S114" t="s">
        <v>2039</v>
      </c>
      <c r="T114" t="s">
        <v>2040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v>376.87878787878788</v>
      </c>
      <c r="G115" t="s">
        <v>20</v>
      </c>
      <c r="H115" s="7">
        <f t="shared" si="3"/>
        <v>94.938931297709928</v>
      </c>
      <c r="I115">
        <v>131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4"/>
        <v>42990.208333333328</v>
      </c>
      <c r="O115" s="11">
        <f t="shared" si="5"/>
        <v>42997.208333333328</v>
      </c>
      <c r="P115" t="b">
        <v>0</v>
      </c>
      <c r="Q115" t="b">
        <v>0</v>
      </c>
      <c r="R115" t="s">
        <v>17</v>
      </c>
      <c r="S115" t="s">
        <v>2035</v>
      </c>
      <c r="T115" t="s">
        <v>2036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v>727.15789473684208</v>
      </c>
      <c r="G116" t="s">
        <v>20</v>
      </c>
      <c r="H116" s="7">
        <f t="shared" si="3"/>
        <v>109.65079365079364</v>
      </c>
      <c r="I116">
        <v>126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4"/>
        <v>43564.208333333328</v>
      </c>
      <c r="O116" s="11">
        <f t="shared" si="5"/>
        <v>43565.208333333328</v>
      </c>
      <c r="P116" t="b">
        <v>0</v>
      </c>
      <c r="Q116" t="b">
        <v>1</v>
      </c>
      <c r="R116" t="s">
        <v>65</v>
      </c>
      <c r="S116" t="s">
        <v>2039</v>
      </c>
      <c r="T116" t="s">
        <v>2048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v>87.211757648470297</v>
      </c>
      <c r="G117" t="s">
        <v>14</v>
      </c>
      <c r="H117" s="7">
        <f t="shared" si="3"/>
        <v>44.001815980629537</v>
      </c>
      <c r="I117">
        <v>3304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4"/>
        <v>43056.25</v>
      </c>
      <c r="O117" s="11">
        <f t="shared" si="5"/>
        <v>43091.25</v>
      </c>
      <c r="P117" t="b">
        <v>0</v>
      </c>
      <c r="Q117" t="b">
        <v>0</v>
      </c>
      <c r="R117" t="s">
        <v>119</v>
      </c>
      <c r="S117" t="s">
        <v>2049</v>
      </c>
      <c r="T117" t="s">
        <v>2055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v>88</v>
      </c>
      <c r="G118" t="s">
        <v>14</v>
      </c>
      <c r="H118" s="7">
        <f t="shared" si="3"/>
        <v>86.794520547945211</v>
      </c>
      <c r="I118">
        <v>73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4"/>
        <v>42265.208333333328</v>
      </c>
      <c r="O118" s="11">
        <f t="shared" si="5"/>
        <v>42266.208333333328</v>
      </c>
      <c r="P118" t="b">
        <v>0</v>
      </c>
      <c r="Q118" t="b">
        <v>0</v>
      </c>
      <c r="R118" t="s">
        <v>33</v>
      </c>
      <c r="S118" t="s">
        <v>2041</v>
      </c>
      <c r="T118" t="s">
        <v>2042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v>173.9387755102041</v>
      </c>
      <c r="G119" t="s">
        <v>20</v>
      </c>
      <c r="H119" s="7">
        <f t="shared" si="3"/>
        <v>30.992727272727272</v>
      </c>
      <c r="I119">
        <v>275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4"/>
        <v>40808.208333333336</v>
      </c>
      <c r="O119" s="11">
        <f t="shared" si="5"/>
        <v>40814.208333333336</v>
      </c>
      <c r="P119" t="b">
        <v>0</v>
      </c>
      <c r="Q119" t="b">
        <v>0</v>
      </c>
      <c r="R119" t="s">
        <v>269</v>
      </c>
      <c r="S119" t="s">
        <v>2043</v>
      </c>
      <c r="T119" t="s">
        <v>2062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v>117.61111111111111</v>
      </c>
      <c r="G120" t="s">
        <v>20</v>
      </c>
      <c r="H120" s="7">
        <f t="shared" si="3"/>
        <v>94.791044776119406</v>
      </c>
      <c r="I120">
        <v>67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4"/>
        <v>41665.25</v>
      </c>
      <c r="O120" s="11">
        <f t="shared" si="5"/>
        <v>41671.25</v>
      </c>
      <c r="P120" t="b">
        <v>0</v>
      </c>
      <c r="Q120" t="b">
        <v>0</v>
      </c>
      <c r="R120" t="s">
        <v>122</v>
      </c>
      <c r="S120" t="s">
        <v>2056</v>
      </c>
      <c r="T120" t="s">
        <v>2057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v>214.96</v>
      </c>
      <c r="G121" t="s">
        <v>20</v>
      </c>
      <c r="H121" s="7">
        <f t="shared" si="3"/>
        <v>69.79220779220779</v>
      </c>
      <c r="I121">
        <v>154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4"/>
        <v>41806.208333333336</v>
      </c>
      <c r="O121" s="11">
        <f t="shared" si="5"/>
        <v>41823.208333333336</v>
      </c>
      <c r="P121" t="b">
        <v>0</v>
      </c>
      <c r="Q121" t="b">
        <v>1</v>
      </c>
      <c r="R121" t="s">
        <v>42</v>
      </c>
      <c r="S121" t="s">
        <v>2043</v>
      </c>
      <c r="T121" t="s">
        <v>2044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v>149.49667110519306</v>
      </c>
      <c r="G122" t="s">
        <v>20</v>
      </c>
      <c r="H122" s="7">
        <f t="shared" si="3"/>
        <v>63.003367003367003</v>
      </c>
      <c r="I122">
        <v>1782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4"/>
        <v>42111.208333333328</v>
      </c>
      <c r="O122" s="11">
        <f t="shared" si="5"/>
        <v>42115.208333333328</v>
      </c>
      <c r="P122" t="b">
        <v>0</v>
      </c>
      <c r="Q122" t="b">
        <v>1</v>
      </c>
      <c r="R122" t="s">
        <v>292</v>
      </c>
      <c r="S122" t="s">
        <v>2052</v>
      </c>
      <c r="T122" t="s">
        <v>2063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v>219.33995584988963</v>
      </c>
      <c r="G123" t="s">
        <v>20</v>
      </c>
      <c r="H123" s="7">
        <f t="shared" si="3"/>
        <v>110.0343300110742</v>
      </c>
      <c r="I123">
        <v>903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4"/>
        <v>41917.208333333336</v>
      </c>
      <c r="O123" s="11">
        <f t="shared" si="5"/>
        <v>41930.208333333336</v>
      </c>
      <c r="P123" t="b">
        <v>0</v>
      </c>
      <c r="Q123" t="b">
        <v>0</v>
      </c>
      <c r="R123" t="s">
        <v>89</v>
      </c>
      <c r="S123" t="s">
        <v>2052</v>
      </c>
      <c r="T123" t="s">
        <v>2053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v>64.367690058479525</v>
      </c>
      <c r="G124" t="s">
        <v>14</v>
      </c>
      <c r="H124" s="7">
        <f t="shared" si="3"/>
        <v>25.997933274284026</v>
      </c>
      <c r="I124">
        <v>3387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4"/>
        <v>41970.25</v>
      </c>
      <c r="O124" s="11">
        <f t="shared" si="5"/>
        <v>41997.25</v>
      </c>
      <c r="P124" t="b">
        <v>0</v>
      </c>
      <c r="Q124" t="b">
        <v>0</v>
      </c>
      <c r="R124" t="s">
        <v>119</v>
      </c>
      <c r="S124" t="s">
        <v>2049</v>
      </c>
      <c r="T124" t="s">
        <v>2055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v>18.622397298818232</v>
      </c>
      <c r="G125" t="s">
        <v>14</v>
      </c>
      <c r="H125" s="7">
        <f t="shared" si="3"/>
        <v>49.987915407854985</v>
      </c>
      <c r="I125">
        <v>662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4"/>
        <v>42332.25</v>
      </c>
      <c r="O125" s="11">
        <f t="shared" si="5"/>
        <v>42335.25</v>
      </c>
      <c r="P125" t="b">
        <v>1</v>
      </c>
      <c r="Q125" t="b">
        <v>0</v>
      </c>
      <c r="R125" t="s">
        <v>33</v>
      </c>
      <c r="S125" t="s">
        <v>2041</v>
      </c>
      <c r="T125" t="s">
        <v>2042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v>367.76923076923077</v>
      </c>
      <c r="G126" t="s">
        <v>20</v>
      </c>
      <c r="H126" s="7">
        <f t="shared" si="3"/>
        <v>101.72340425531915</v>
      </c>
      <c r="I126">
        <v>94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4"/>
        <v>43598.208333333328</v>
      </c>
      <c r="O126" s="11">
        <f t="shared" si="5"/>
        <v>43651.208333333328</v>
      </c>
      <c r="P126" t="b">
        <v>0</v>
      </c>
      <c r="Q126" t="b">
        <v>0</v>
      </c>
      <c r="R126" t="s">
        <v>122</v>
      </c>
      <c r="S126" t="s">
        <v>2056</v>
      </c>
      <c r="T126" t="s">
        <v>2057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v>159.90566037735849</v>
      </c>
      <c r="G127" t="s">
        <v>20</v>
      </c>
      <c r="H127" s="7">
        <f t="shared" si="3"/>
        <v>47.083333333333336</v>
      </c>
      <c r="I127">
        <v>180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4"/>
        <v>43362.208333333328</v>
      </c>
      <c r="O127" s="11">
        <f t="shared" si="5"/>
        <v>43366.208333333328</v>
      </c>
      <c r="P127" t="b">
        <v>0</v>
      </c>
      <c r="Q127" t="b">
        <v>0</v>
      </c>
      <c r="R127" t="s">
        <v>33</v>
      </c>
      <c r="S127" t="s">
        <v>2041</v>
      </c>
      <c r="T127" t="s">
        <v>2042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v>38.633185349611544</v>
      </c>
      <c r="G128" t="s">
        <v>14</v>
      </c>
      <c r="H128" s="7">
        <f t="shared" si="3"/>
        <v>89.944444444444443</v>
      </c>
      <c r="I128">
        <v>774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4"/>
        <v>42596.208333333328</v>
      </c>
      <c r="O128" s="11">
        <f t="shared" si="5"/>
        <v>42624.208333333328</v>
      </c>
      <c r="P128" t="b">
        <v>0</v>
      </c>
      <c r="Q128" t="b">
        <v>1</v>
      </c>
      <c r="R128" t="s">
        <v>33</v>
      </c>
      <c r="S128" t="s">
        <v>2041</v>
      </c>
      <c r="T128" t="s">
        <v>2042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v>51.42151162790698</v>
      </c>
      <c r="G129" t="s">
        <v>14</v>
      </c>
      <c r="H129" s="7">
        <f t="shared" si="3"/>
        <v>78.96875</v>
      </c>
      <c r="I129">
        <v>672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4"/>
        <v>40310.208333333336</v>
      </c>
      <c r="O129" s="11">
        <f t="shared" si="5"/>
        <v>40313.208333333336</v>
      </c>
      <c r="P129" t="b">
        <v>0</v>
      </c>
      <c r="Q129" t="b">
        <v>0</v>
      </c>
      <c r="R129" t="s">
        <v>33</v>
      </c>
      <c r="S129" t="s">
        <v>2041</v>
      </c>
      <c r="T129" t="s">
        <v>2042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v>60.334277620396605</v>
      </c>
      <c r="G130" t="s">
        <v>74</v>
      </c>
      <c r="H130" s="7">
        <f t="shared" si="3"/>
        <v>80.067669172932327</v>
      </c>
      <c r="I130">
        <v>532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4"/>
        <v>40417.208333333336</v>
      </c>
      <c r="O130" s="11">
        <f t="shared" si="5"/>
        <v>40430.208333333336</v>
      </c>
      <c r="P130" t="b">
        <v>0</v>
      </c>
      <c r="Q130" t="b">
        <v>0</v>
      </c>
      <c r="R130" t="s">
        <v>23</v>
      </c>
      <c r="S130" t="s">
        <v>2037</v>
      </c>
      <c r="T130" t="s">
        <v>2038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v>3.202693602693603</v>
      </c>
      <c r="G131" t="s">
        <v>74</v>
      </c>
      <c r="H131" s="7">
        <f t="shared" ref="H131:H194" si="6">AVERAGE(E131/I131)</f>
        <v>86.472727272727269</v>
      </c>
      <c r="I131">
        <v>55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ref="N131:N194" si="7">(((L131/60)/60)/24)+DATE(1970,1,1)</f>
        <v>42038.25</v>
      </c>
      <c r="O131" s="11">
        <f t="shared" ref="O131:O194" si="8">(((M131/60)/60)/24)+DATE(1970,1,1)</f>
        <v>42063.25</v>
      </c>
      <c r="P131" t="b">
        <v>0</v>
      </c>
      <c r="Q131" t="b">
        <v>0</v>
      </c>
      <c r="R131" t="s">
        <v>17</v>
      </c>
      <c r="S131" t="s">
        <v>2035</v>
      </c>
      <c r="T131" t="s">
        <v>2036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v>155.46875</v>
      </c>
      <c r="G132" t="s">
        <v>20</v>
      </c>
      <c r="H132" s="7">
        <f t="shared" si="6"/>
        <v>28.001876172607879</v>
      </c>
      <c r="I132">
        <v>533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7"/>
        <v>40842.208333333336</v>
      </c>
      <c r="O132" s="11">
        <f t="shared" si="8"/>
        <v>40858.25</v>
      </c>
      <c r="P132" t="b">
        <v>0</v>
      </c>
      <c r="Q132" t="b">
        <v>0</v>
      </c>
      <c r="R132" t="s">
        <v>53</v>
      </c>
      <c r="S132" t="s">
        <v>2043</v>
      </c>
      <c r="T132" t="s">
        <v>2046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v>100.85974499089254</v>
      </c>
      <c r="G133" t="s">
        <v>20</v>
      </c>
      <c r="H133" s="7">
        <f t="shared" si="6"/>
        <v>67.996725337699544</v>
      </c>
      <c r="I133">
        <v>2443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7"/>
        <v>41607.25</v>
      </c>
      <c r="O133" s="11">
        <f t="shared" si="8"/>
        <v>41620.25</v>
      </c>
      <c r="P133" t="b">
        <v>0</v>
      </c>
      <c r="Q133" t="b">
        <v>0</v>
      </c>
      <c r="R133" t="s">
        <v>28</v>
      </c>
      <c r="S133" t="s">
        <v>2039</v>
      </c>
      <c r="T133" t="s">
        <v>2040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v>116.18181818181819</v>
      </c>
      <c r="G134" t="s">
        <v>20</v>
      </c>
      <c r="H134" s="7">
        <f t="shared" si="6"/>
        <v>43.078651685393261</v>
      </c>
      <c r="I134">
        <v>89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7"/>
        <v>43112.25</v>
      </c>
      <c r="O134" s="11">
        <f t="shared" si="8"/>
        <v>43128.25</v>
      </c>
      <c r="P134" t="b">
        <v>0</v>
      </c>
      <c r="Q134" t="b">
        <v>1</v>
      </c>
      <c r="R134" t="s">
        <v>33</v>
      </c>
      <c r="S134" t="s">
        <v>2041</v>
      </c>
      <c r="T134" t="s">
        <v>2042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v>310.77777777777777</v>
      </c>
      <c r="G135" t="s">
        <v>20</v>
      </c>
      <c r="H135" s="7">
        <f t="shared" si="6"/>
        <v>87.95597484276729</v>
      </c>
      <c r="I135">
        <v>159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7"/>
        <v>40767.208333333336</v>
      </c>
      <c r="O135" s="11">
        <f t="shared" si="8"/>
        <v>40789.208333333336</v>
      </c>
      <c r="P135" t="b">
        <v>0</v>
      </c>
      <c r="Q135" t="b">
        <v>0</v>
      </c>
      <c r="R135" t="s">
        <v>319</v>
      </c>
      <c r="S135" t="s">
        <v>2037</v>
      </c>
      <c r="T135" t="s">
        <v>2064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v>89.73668341708543</v>
      </c>
      <c r="G136" t="s">
        <v>14</v>
      </c>
      <c r="H136" s="7">
        <f t="shared" si="6"/>
        <v>94.987234042553197</v>
      </c>
      <c r="I136">
        <v>940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7"/>
        <v>40713.208333333336</v>
      </c>
      <c r="O136" s="11">
        <f t="shared" si="8"/>
        <v>40762.208333333336</v>
      </c>
      <c r="P136" t="b">
        <v>0</v>
      </c>
      <c r="Q136" t="b">
        <v>1</v>
      </c>
      <c r="R136" t="s">
        <v>42</v>
      </c>
      <c r="S136" t="s">
        <v>2043</v>
      </c>
      <c r="T136" t="s">
        <v>2044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v>71.27272727272728</v>
      </c>
      <c r="G137" t="s">
        <v>14</v>
      </c>
      <c r="H137" s="7">
        <f t="shared" si="6"/>
        <v>46.905982905982903</v>
      </c>
      <c r="I137">
        <v>117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7"/>
        <v>41340.25</v>
      </c>
      <c r="O137" s="11">
        <f t="shared" si="8"/>
        <v>41345.208333333336</v>
      </c>
      <c r="P137" t="b">
        <v>0</v>
      </c>
      <c r="Q137" t="b">
        <v>1</v>
      </c>
      <c r="R137" t="s">
        <v>33</v>
      </c>
      <c r="S137" t="s">
        <v>2041</v>
      </c>
      <c r="T137" t="s">
        <v>2042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v>3.2862318840579712</v>
      </c>
      <c r="G138" t="s">
        <v>74</v>
      </c>
      <c r="H138" s="7">
        <f t="shared" si="6"/>
        <v>46.913793103448278</v>
      </c>
      <c r="I138">
        <v>58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7"/>
        <v>41797.208333333336</v>
      </c>
      <c r="O138" s="11">
        <f t="shared" si="8"/>
        <v>41809.208333333336</v>
      </c>
      <c r="P138" t="b">
        <v>0</v>
      </c>
      <c r="Q138" t="b">
        <v>1</v>
      </c>
      <c r="R138" t="s">
        <v>53</v>
      </c>
      <c r="S138" t="s">
        <v>2043</v>
      </c>
      <c r="T138" t="s">
        <v>2046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v>261.77777777777777</v>
      </c>
      <c r="G139" t="s">
        <v>20</v>
      </c>
      <c r="H139" s="7">
        <f t="shared" si="6"/>
        <v>94.24</v>
      </c>
      <c r="I139">
        <v>50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7"/>
        <v>40457.208333333336</v>
      </c>
      <c r="O139" s="11">
        <f t="shared" si="8"/>
        <v>40463.208333333336</v>
      </c>
      <c r="P139" t="b">
        <v>0</v>
      </c>
      <c r="Q139" t="b">
        <v>0</v>
      </c>
      <c r="R139" t="s">
        <v>68</v>
      </c>
      <c r="S139" t="s">
        <v>2049</v>
      </c>
      <c r="T139" t="s">
        <v>2050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v>96</v>
      </c>
      <c r="G140" t="s">
        <v>14</v>
      </c>
      <c r="H140" s="7">
        <f t="shared" si="6"/>
        <v>80.139130434782615</v>
      </c>
      <c r="I140">
        <v>115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7"/>
        <v>41180.208333333336</v>
      </c>
      <c r="O140" s="11">
        <f t="shared" si="8"/>
        <v>41186.208333333336</v>
      </c>
      <c r="P140" t="b">
        <v>0</v>
      </c>
      <c r="Q140" t="b">
        <v>0</v>
      </c>
      <c r="R140" t="s">
        <v>292</v>
      </c>
      <c r="S140" t="s">
        <v>2052</v>
      </c>
      <c r="T140" t="s">
        <v>2063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v>20.896851248642779</v>
      </c>
      <c r="G141" t="s">
        <v>14</v>
      </c>
      <c r="H141" s="7">
        <f t="shared" si="6"/>
        <v>59.036809815950917</v>
      </c>
      <c r="I141">
        <v>326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7"/>
        <v>42115.208333333328</v>
      </c>
      <c r="O141" s="11">
        <f t="shared" si="8"/>
        <v>42131.208333333328</v>
      </c>
      <c r="P141" t="b">
        <v>0</v>
      </c>
      <c r="Q141" t="b">
        <v>1</v>
      </c>
      <c r="R141" t="s">
        <v>65</v>
      </c>
      <c r="S141" t="s">
        <v>2039</v>
      </c>
      <c r="T141" t="s">
        <v>2048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v>223.16363636363636</v>
      </c>
      <c r="G142" t="s">
        <v>20</v>
      </c>
      <c r="H142" s="7">
        <f t="shared" si="6"/>
        <v>65.989247311827953</v>
      </c>
      <c r="I142">
        <v>186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7"/>
        <v>43156.25</v>
      </c>
      <c r="O142" s="11">
        <f t="shared" si="8"/>
        <v>43161.25</v>
      </c>
      <c r="P142" t="b">
        <v>0</v>
      </c>
      <c r="Q142" t="b">
        <v>0</v>
      </c>
      <c r="R142" t="s">
        <v>42</v>
      </c>
      <c r="S142" t="s">
        <v>2043</v>
      </c>
      <c r="T142" t="s">
        <v>2044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v>101.59097978227061</v>
      </c>
      <c r="G143" t="s">
        <v>20</v>
      </c>
      <c r="H143" s="7">
        <f t="shared" si="6"/>
        <v>60.992530345471522</v>
      </c>
      <c r="I143">
        <v>1071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7"/>
        <v>42167.208333333328</v>
      </c>
      <c r="O143" s="11">
        <f t="shared" si="8"/>
        <v>42173.208333333328</v>
      </c>
      <c r="P143" t="b">
        <v>0</v>
      </c>
      <c r="Q143" t="b">
        <v>0</v>
      </c>
      <c r="R143" t="s">
        <v>28</v>
      </c>
      <c r="S143" t="s">
        <v>2039</v>
      </c>
      <c r="T143" t="s">
        <v>2040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v>230.03999999999996</v>
      </c>
      <c r="G144" t="s">
        <v>20</v>
      </c>
      <c r="H144" s="7">
        <f t="shared" si="6"/>
        <v>98.307692307692307</v>
      </c>
      <c r="I144">
        <v>117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7"/>
        <v>41005.208333333336</v>
      </c>
      <c r="O144" s="11">
        <f t="shared" si="8"/>
        <v>41046.208333333336</v>
      </c>
      <c r="P144" t="b">
        <v>0</v>
      </c>
      <c r="Q144" t="b">
        <v>0</v>
      </c>
      <c r="R144" t="s">
        <v>28</v>
      </c>
      <c r="S144" t="s">
        <v>2039</v>
      </c>
      <c r="T144" t="s">
        <v>2040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v>135.59259259259261</v>
      </c>
      <c r="G145" t="s">
        <v>20</v>
      </c>
      <c r="H145" s="7">
        <f t="shared" si="6"/>
        <v>104.6</v>
      </c>
      <c r="I145">
        <v>70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7"/>
        <v>40357.208333333336</v>
      </c>
      <c r="O145" s="11">
        <f t="shared" si="8"/>
        <v>40377.208333333336</v>
      </c>
      <c r="P145" t="b">
        <v>0</v>
      </c>
      <c r="Q145" t="b">
        <v>0</v>
      </c>
      <c r="R145" t="s">
        <v>60</v>
      </c>
      <c r="S145" t="s">
        <v>2037</v>
      </c>
      <c r="T145" t="s">
        <v>2047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v>129.1</v>
      </c>
      <c r="G146" t="s">
        <v>20</v>
      </c>
      <c r="H146" s="7">
        <f t="shared" si="6"/>
        <v>86.066666666666663</v>
      </c>
      <c r="I146">
        <v>135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7"/>
        <v>43633.208333333328</v>
      </c>
      <c r="O146" s="11">
        <f t="shared" si="8"/>
        <v>43641.208333333328</v>
      </c>
      <c r="P146" t="b">
        <v>0</v>
      </c>
      <c r="Q146" t="b">
        <v>0</v>
      </c>
      <c r="R146" t="s">
        <v>33</v>
      </c>
      <c r="S146" t="s">
        <v>2041</v>
      </c>
      <c r="T146" t="s">
        <v>2042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v>236.512</v>
      </c>
      <c r="G147" t="s">
        <v>20</v>
      </c>
      <c r="H147" s="7">
        <f t="shared" si="6"/>
        <v>76.989583333333329</v>
      </c>
      <c r="I147">
        <v>768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7"/>
        <v>41889.208333333336</v>
      </c>
      <c r="O147" s="11">
        <f t="shared" si="8"/>
        <v>41894.208333333336</v>
      </c>
      <c r="P147" t="b">
        <v>0</v>
      </c>
      <c r="Q147" t="b">
        <v>0</v>
      </c>
      <c r="R147" t="s">
        <v>65</v>
      </c>
      <c r="S147" t="s">
        <v>2039</v>
      </c>
      <c r="T147" t="s">
        <v>2048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v>17.25</v>
      </c>
      <c r="G148" t="s">
        <v>74</v>
      </c>
      <c r="H148" s="7">
        <f t="shared" si="6"/>
        <v>29.764705882352942</v>
      </c>
      <c r="I148">
        <v>51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7"/>
        <v>40855.25</v>
      </c>
      <c r="O148" s="11">
        <f t="shared" si="8"/>
        <v>40875.25</v>
      </c>
      <c r="P148" t="b">
        <v>0</v>
      </c>
      <c r="Q148" t="b">
        <v>0</v>
      </c>
      <c r="R148" t="s">
        <v>33</v>
      </c>
      <c r="S148" t="s">
        <v>2041</v>
      </c>
      <c r="T148" t="s">
        <v>2042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v>112.49397590361446</v>
      </c>
      <c r="G149" t="s">
        <v>20</v>
      </c>
      <c r="H149" s="7">
        <f t="shared" si="6"/>
        <v>46.91959798994975</v>
      </c>
      <c r="I149">
        <v>199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7"/>
        <v>42534.208333333328</v>
      </c>
      <c r="O149" s="11">
        <f t="shared" si="8"/>
        <v>42540.208333333328</v>
      </c>
      <c r="P149" t="b">
        <v>0</v>
      </c>
      <c r="Q149" t="b">
        <v>1</v>
      </c>
      <c r="R149" t="s">
        <v>33</v>
      </c>
      <c r="S149" t="s">
        <v>2041</v>
      </c>
      <c r="T149" t="s">
        <v>2042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v>121.02150537634408</v>
      </c>
      <c r="G150" t="s">
        <v>20</v>
      </c>
      <c r="H150" s="7">
        <f t="shared" si="6"/>
        <v>105.18691588785046</v>
      </c>
      <c r="I150">
        <v>107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7"/>
        <v>42941.208333333328</v>
      </c>
      <c r="O150" s="11">
        <f t="shared" si="8"/>
        <v>42950.208333333328</v>
      </c>
      <c r="P150" t="b">
        <v>0</v>
      </c>
      <c r="Q150" t="b">
        <v>0</v>
      </c>
      <c r="R150" t="s">
        <v>65</v>
      </c>
      <c r="S150" t="s">
        <v>2039</v>
      </c>
      <c r="T150" t="s">
        <v>2048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v>219.87096774193549</v>
      </c>
      <c r="G151" t="s">
        <v>20</v>
      </c>
      <c r="H151" s="7">
        <f t="shared" si="6"/>
        <v>69.907692307692301</v>
      </c>
      <c r="I151">
        <v>195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7"/>
        <v>41275.25</v>
      </c>
      <c r="O151" s="11">
        <f t="shared" si="8"/>
        <v>41327.25</v>
      </c>
      <c r="P151" t="b">
        <v>0</v>
      </c>
      <c r="Q151" t="b">
        <v>0</v>
      </c>
      <c r="R151" t="s">
        <v>60</v>
      </c>
      <c r="S151" t="s">
        <v>2037</v>
      </c>
      <c r="T151" t="s">
        <v>2047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v>1</v>
      </c>
      <c r="G152" t="s">
        <v>14</v>
      </c>
      <c r="H152" s="7">
        <f t="shared" si="6"/>
        <v>1</v>
      </c>
      <c r="I152"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7"/>
        <v>43450.25</v>
      </c>
      <c r="O152" s="11">
        <f t="shared" si="8"/>
        <v>43451.25</v>
      </c>
      <c r="P152" t="b">
        <v>0</v>
      </c>
      <c r="Q152" t="b">
        <v>0</v>
      </c>
      <c r="R152" t="s">
        <v>23</v>
      </c>
      <c r="S152" t="s">
        <v>2037</v>
      </c>
      <c r="T152" t="s">
        <v>2038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v>64.166909620991248</v>
      </c>
      <c r="G153" t="s">
        <v>14</v>
      </c>
      <c r="H153" s="7">
        <f t="shared" si="6"/>
        <v>60.011588275391958</v>
      </c>
      <c r="I153">
        <v>1467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7"/>
        <v>41799.208333333336</v>
      </c>
      <c r="O153" s="11">
        <f t="shared" si="8"/>
        <v>41850.208333333336</v>
      </c>
      <c r="P153" t="b">
        <v>0</v>
      </c>
      <c r="Q153" t="b">
        <v>0</v>
      </c>
      <c r="R153" t="s">
        <v>50</v>
      </c>
      <c r="S153" t="s">
        <v>2037</v>
      </c>
      <c r="T153" t="s">
        <v>2045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v>423.06746987951806</v>
      </c>
      <c r="G154" t="s">
        <v>20</v>
      </c>
      <c r="H154" s="7">
        <f t="shared" si="6"/>
        <v>52.006220379146917</v>
      </c>
      <c r="I154">
        <v>3376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7"/>
        <v>42783.25</v>
      </c>
      <c r="O154" s="11">
        <f t="shared" si="8"/>
        <v>42790.25</v>
      </c>
      <c r="P154" t="b">
        <v>0</v>
      </c>
      <c r="Q154" t="b">
        <v>0</v>
      </c>
      <c r="R154" t="s">
        <v>60</v>
      </c>
      <c r="S154" t="s">
        <v>2037</v>
      </c>
      <c r="T154" t="s">
        <v>2047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v>92.984160506863773</v>
      </c>
      <c r="G155" t="s">
        <v>14</v>
      </c>
      <c r="H155" s="7">
        <f t="shared" si="6"/>
        <v>31.000176025347649</v>
      </c>
      <c r="I155">
        <v>5681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7"/>
        <v>41201.208333333336</v>
      </c>
      <c r="O155" s="11">
        <f t="shared" si="8"/>
        <v>41207.208333333336</v>
      </c>
      <c r="P155" t="b">
        <v>0</v>
      </c>
      <c r="Q155" t="b">
        <v>0</v>
      </c>
      <c r="R155" t="s">
        <v>33</v>
      </c>
      <c r="S155" t="s">
        <v>2041</v>
      </c>
      <c r="T155" t="s">
        <v>2042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v>58.756567425569173</v>
      </c>
      <c r="G156" t="s">
        <v>14</v>
      </c>
      <c r="H156" s="7">
        <f t="shared" si="6"/>
        <v>95.042492917847028</v>
      </c>
      <c r="I156">
        <v>1059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7"/>
        <v>42502.208333333328</v>
      </c>
      <c r="O156" s="11">
        <f t="shared" si="8"/>
        <v>42525.208333333328</v>
      </c>
      <c r="P156" t="b">
        <v>0</v>
      </c>
      <c r="Q156" t="b">
        <v>1</v>
      </c>
      <c r="R156" t="s">
        <v>60</v>
      </c>
      <c r="S156" t="s">
        <v>2037</v>
      </c>
      <c r="T156" t="s">
        <v>2047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v>65.022222222222226</v>
      </c>
      <c r="G157" t="s">
        <v>14</v>
      </c>
      <c r="H157" s="7">
        <f t="shared" si="6"/>
        <v>75.968174204355108</v>
      </c>
      <c r="I157">
        <v>1194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7"/>
        <v>40262.208333333336</v>
      </c>
      <c r="O157" s="11">
        <f t="shared" si="8"/>
        <v>40277.208333333336</v>
      </c>
      <c r="P157" t="b">
        <v>0</v>
      </c>
      <c r="Q157" t="b">
        <v>0</v>
      </c>
      <c r="R157" t="s">
        <v>33</v>
      </c>
      <c r="S157" t="s">
        <v>2041</v>
      </c>
      <c r="T157" t="s">
        <v>2042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v>73.939560439560438</v>
      </c>
      <c r="G158" t="s">
        <v>74</v>
      </c>
      <c r="H158" s="7">
        <f t="shared" si="6"/>
        <v>71.013192612137203</v>
      </c>
      <c r="I158">
        <v>379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7"/>
        <v>43743.208333333328</v>
      </c>
      <c r="O158" s="11">
        <f t="shared" si="8"/>
        <v>43767.208333333328</v>
      </c>
      <c r="P158" t="b">
        <v>0</v>
      </c>
      <c r="Q158" t="b">
        <v>0</v>
      </c>
      <c r="R158" t="s">
        <v>23</v>
      </c>
      <c r="S158" t="s">
        <v>2037</v>
      </c>
      <c r="T158" t="s">
        <v>2038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v>52.666666666666664</v>
      </c>
      <c r="G159" t="s">
        <v>14</v>
      </c>
      <c r="H159" s="7">
        <f t="shared" si="6"/>
        <v>73.733333333333334</v>
      </c>
      <c r="I159">
        <v>30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7"/>
        <v>41638.25</v>
      </c>
      <c r="O159" s="11">
        <f t="shared" si="8"/>
        <v>41650.25</v>
      </c>
      <c r="P159" t="b">
        <v>0</v>
      </c>
      <c r="Q159" t="b">
        <v>0</v>
      </c>
      <c r="R159" t="s">
        <v>122</v>
      </c>
      <c r="S159" t="s">
        <v>2056</v>
      </c>
      <c r="T159" t="s">
        <v>2057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v>220.95238095238096</v>
      </c>
      <c r="G160" t="s">
        <v>20</v>
      </c>
      <c r="H160" s="7">
        <f t="shared" si="6"/>
        <v>113.17073170731707</v>
      </c>
      <c r="I160">
        <v>41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7"/>
        <v>42346.25</v>
      </c>
      <c r="O160" s="11">
        <f t="shared" si="8"/>
        <v>42347.25</v>
      </c>
      <c r="P160" t="b">
        <v>0</v>
      </c>
      <c r="Q160" t="b">
        <v>0</v>
      </c>
      <c r="R160" t="s">
        <v>23</v>
      </c>
      <c r="S160" t="s">
        <v>2037</v>
      </c>
      <c r="T160" t="s">
        <v>2038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v>100.01150627615063</v>
      </c>
      <c r="G161" t="s">
        <v>20</v>
      </c>
      <c r="H161" s="7">
        <f t="shared" si="6"/>
        <v>105.00933552992861</v>
      </c>
      <c r="I161">
        <v>1821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7"/>
        <v>43551.208333333328</v>
      </c>
      <c r="O161" s="11">
        <f t="shared" si="8"/>
        <v>43569.208333333328</v>
      </c>
      <c r="P161" t="b">
        <v>0</v>
      </c>
      <c r="Q161" t="b">
        <v>1</v>
      </c>
      <c r="R161" t="s">
        <v>33</v>
      </c>
      <c r="S161" t="s">
        <v>2041</v>
      </c>
      <c r="T161" t="s">
        <v>2042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v>162.3125</v>
      </c>
      <c r="G162" t="s">
        <v>20</v>
      </c>
      <c r="H162" s="7">
        <f t="shared" si="6"/>
        <v>79.176829268292678</v>
      </c>
      <c r="I162">
        <v>164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7"/>
        <v>43582.208333333328</v>
      </c>
      <c r="O162" s="11">
        <f t="shared" si="8"/>
        <v>43598.208333333328</v>
      </c>
      <c r="P162" t="b">
        <v>0</v>
      </c>
      <c r="Q162" t="b">
        <v>0</v>
      </c>
      <c r="R162" t="s">
        <v>65</v>
      </c>
      <c r="S162" t="s">
        <v>2039</v>
      </c>
      <c r="T162" t="s">
        <v>2048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v>78.181818181818187</v>
      </c>
      <c r="G163" t="s">
        <v>14</v>
      </c>
      <c r="H163" s="7">
        <f t="shared" si="6"/>
        <v>57.333333333333336</v>
      </c>
      <c r="I163">
        <v>75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7"/>
        <v>42270.208333333328</v>
      </c>
      <c r="O163" s="11">
        <f t="shared" si="8"/>
        <v>42276.208333333328</v>
      </c>
      <c r="P163" t="b">
        <v>0</v>
      </c>
      <c r="Q163" t="b">
        <v>1</v>
      </c>
      <c r="R163" t="s">
        <v>28</v>
      </c>
      <c r="S163" t="s">
        <v>2039</v>
      </c>
      <c r="T163" t="s">
        <v>2040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v>149.73770491803279</v>
      </c>
      <c r="G164" t="s">
        <v>20</v>
      </c>
      <c r="H164" s="7">
        <f t="shared" si="6"/>
        <v>58.178343949044589</v>
      </c>
      <c r="I164">
        <v>157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7"/>
        <v>43442.25</v>
      </c>
      <c r="O164" s="11">
        <f t="shared" si="8"/>
        <v>43472.25</v>
      </c>
      <c r="P164" t="b">
        <v>0</v>
      </c>
      <c r="Q164" t="b">
        <v>0</v>
      </c>
      <c r="R164" t="s">
        <v>23</v>
      </c>
      <c r="S164" t="s">
        <v>2037</v>
      </c>
      <c r="T164" t="s">
        <v>2038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v>253.25714285714284</v>
      </c>
      <c r="G165" t="s">
        <v>20</v>
      </c>
      <c r="H165" s="7">
        <f t="shared" si="6"/>
        <v>36.032520325203251</v>
      </c>
      <c r="I165">
        <v>246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7"/>
        <v>43028.208333333328</v>
      </c>
      <c r="O165" s="11">
        <f t="shared" si="8"/>
        <v>43077.25</v>
      </c>
      <c r="P165" t="b">
        <v>0</v>
      </c>
      <c r="Q165" t="b">
        <v>1</v>
      </c>
      <c r="R165" t="s">
        <v>122</v>
      </c>
      <c r="S165" t="s">
        <v>2056</v>
      </c>
      <c r="T165" t="s">
        <v>2057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v>100.16943521594683</v>
      </c>
      <c r="G166" t="s">
        <v>20</v>
      </c>
      <c r="H166" s="7">
        <f t="shared" si="6"/>
        <v>107.99068767908309</v>
      </c>
      <c r="I166">
        <v>1396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7"/>
        <v>43016.208333333328</v>
      </c>
      <c r="O166" s="11">
        <f t="shared" si="8"/>
        <v>43017.208333333328</v>
      </c>
      <c r="P166" t="b">
        <v>0</v>
      </c>
      <c r="Q166" t="b">
        <v>0</v>
      </c>
      <c r="R166" t="s">
        <v>33</v>
      </c>
      <c r="S166" t="s">
        <v>2041</v>
      </c>
      <c r="T166" t="s">
        <v>2042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v>121.99004424778761</v>
      </c>
      <c r="G167" t="s">
        <v>20</v>
      </c>
      <c r="H167" s="7">
        <f t="shared" si="6"/>
        <v>44.005985634477256</v>
      </c>
      <c r="I167">
        <v>2506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7"/>
        <v>42948.208333333328</v>
      </c>
      <c r="O167" s="11">
        <f t="shared" si="8"/>
        <v>42980.208333333328</v>
      </c>
      <c r="P167" t="b">
        <v>0</v>
      </c>
      <c r="Q167" t="b">
        <v>0</v>
      </c>
      <c r="R167" t="s">
        <v>28</v>
      </c>
      <c r="S167" t="s">
        <v>2039</v>
      </c>
      <c r="T167" t="s">
        <v>2040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v>137.13265306122449</v>
      </c>
      <c r="G168" t="s">
        <v>20</v>
      </c>
      <c r="H168" s="7">
        <f t="shared" si="6"/>
        <v>55.077868852459019</v>
      </c>
      <c r="I168">
        <v>244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7"/>
        <v>40534.25</v>
      </c>
      <c r="O168" s="11">
        <f t="shared" si="8"/>
        <v>40538.25</v>
      </c>
      <c r="P168" t="b">
        <v>0</v>
      </c>
      <c r="Q168" t="b">
        <v>0</v>
      </c>
      <c r="R168" t="s">
        <v>122</v>
      </c>
      <c r="S168" t="s">
        <v>2056</v>
      </c>
      <c r="T168" t="s">
        <v>2057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v>415.53846153846149</v>
      </c>
      <c r="G169" t="s">
        <v>20</v>
      </c>
      <c r="H169" s="7">
        <f t="shared" si="6"/>
        <v>74</v>
      </c>
      <c r="I169">
        <v>146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7"/>
        <v>41435.208333333336</v>
      </c>
      <c r="O169" s="11">
        <f t="shared" si="8"/>
        <v>41445.208333333336</v>
      </c>
      <c r="P169" t="b">
        <v>0</v>
      </c>
      <c r="Q169" t="b">
        <v>0</v>
      </c>
      <c r="R169" t="s">
        <v>33</v>
      </c>
      <c r="S169" t="s">
        <v>2041</v>
      </c>
      <c r="T169" t="s">
        <v>2042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v>31.30913348946136</v>
      </c>
      <c r="G170" t="s">
        <v>14</v>
      </c>
      <c r="H170" s="7">
        <f t="shared" si="6"/>
        <v>41.996858638743454</v>
      </c>
      <c r="I170">
        <v>955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7"/>
        <v>43518.25</v>
      </c>
      <c r="O170" s="11">
        <f t="shared" si="8"/>
        <v>43541.208333333328</v>
      </c>
      <c r="P170" t="b">
        <v>0</v>
      </c>
      <c r="Q170" t="b">
        <v>1</v>
      </c>
      <c r="R170" t="s">
        <v>60</v>
      </c>
      <c r="S170" t="s">
        <v>2037</v>
      </c>
      <c r="T170" t="s">
        <v>2047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v>424.08154506437768</v>
      </c>
      <c r="G171" t="s">
        <v>20</v>
      </c>
      <c r="H171" s="7">
        <f t="shared" si="6"/>
        <v>77.988161010260455</v>
      </c>
      <c r="I171">
        <v>1267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7"/>
        <v>41077.208333333336</v>
      </c>
      <c r="O171" s="11">
        <f t="shared" si="8"/>
        <v>41105.208333333336</v>
      </c>
      <c r="P171" t="b">
        <v>0</v>
      </c>
      <c r="Q171" t="b">
        <v>1</v>
      </c>
      <c r="R171" t="s">
        <v>100</v>
      </c>
      <c r="S171" t="s">
        <v>2043</v>
      </c>
      <c r="T171" t="s">
        <v>2054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v>2.93886230728336</v>
      </c>
      <c r="G172" t="s">
        <v>14</v>
      </c>
      <c r="H172" s="7">
        <f t="shared" si="6"/>
        <v>82.507462686567166</v>
      </c>
      <c r="I172">
        <v>67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7"/>
        <v>42950.208333333328</v>
      </c>
      <c r="O172" s="11">
        <f t="shared" si="8"/>
        <v>42957.208333333328</v>
      </c>
      <c r="P172" t="b">
        <v>0</v>
      </c>
      <c r="Q172" t="b">
        <v>0</v>
      </c>
      <c r="R172" t="s">
        <v>60</v>
      </c>
      <c r="S172" t="s">
        <v>2037</v>
      </c>
      <c r="T172" t="s">
        <v>2047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v>10.63265306122449</v>
      </c>
      <c r="G173" t="s">
        <v>14</v>
      </c>
      <c r="H173" s="7">
        <f t="shared" si="6"/>
        <v>104.2</v>
      </c>
      <c r="I173">
        <v>5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7"/>
        <v>41718.208333333336</v>
      </c>
      <c r="O173" s="11">
        <f t="shared" si="8"/>
        <v>41740.208333333336</v>
      </c>
      <c r="P173" t="b">
        <v>0</v>
      </c>
      <c r="Q173" t="b">
        <v>0</v>
      </c>
      <c r="R173" t="s">
        <v>206</v>
      </c>
      <c r="S173" t="s">
        <v>2049</v>
      </c>
      <c r="T173" t="s">
        <v>2061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v>82.875</v>
      </c>
      <c r="G174" t="s">
        <v>14</v>
      </c>
      <c r="H174" s="7">
        <f t="shared" si="6"/>
        <v>25.5</v>
      </c>
      <c r="I174">
        <v>26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7"/>
        <v>41839.208333333336</v>
      </c>
      <c r="O174" s="11">
        <f t="shared" si="8"/>
        <v>41854.208333333336</v>
      </c>
      <c r="P174" t="b">
        <v>0</v>
      </c>
      <c r="Q174" t="b">
        <v>1</v>
      </c>
      <c r="R174" t="s">
        <v>42</v>
      </c>
      <c r="S174" t="s">
        <v>2043</v>
      </c>
      <c r="T174" t="s">
        <v>2044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v>163.01447776628748</v>
      </c>
      <c r="G175" t="s">
        <v>20</v>
      </c>
      <c r="H175" s="7">
        <f t="shared" si="6"/>
        <v>100.98334401024984</v>
      </c>
      <c r="I175">
        <v>1561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7"/>
        <v>41412.208333333336</v>
      </c>
      <c r="O175" s="11">
        <f t="shared" si="8"/>
        <v>41418.208333333336</v>
      </c>
      <c r="P175" t="b">
        <v>0</v>
      </c>
      <c r="Q175" t="b">
        <v>0</v>
      </c>
      <c r="R175" t="s">
        <v>33</v>
      </c>
      <c r="S175" t="s">
        <v>2041</v>
      </c>
      <c r="T175" t="s">
        <v>2042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v>894.66666666666674</v>
      </c>
      <c r="G176" t="s">
        <v>20</v>
      </c>
      <c r="H176" s="7">
        <f t="shared" si="6"/>
        <v>111.83333333333333</v>
      </c>
      <c r="I176">
        <v>48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7"/>
        <v>42282.208333333328</v>
      </c>
      <c r="O176" s="11">
        <f t="shared" si="8"/>
        <v>42283.208333333328</v>
      </c>
      <c r="P176" t="b">
        <v>0</v>
      </c>
      <c r="Q176" t="b">
        <v>1</v>
      </c>
      <c r="R176" t="s">
        <v>65</v>
      </c>
      <c r="S176" t="s">
        <v>2039</v>
      </c>
      <c r="T176" t="s">
        <v>2048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v>26.191501103752756</v>
      </c>
      <c r="G177" t="s">
        <v>14</v>
      </c>
      <c r="H177" s="7">
        <f t="shared" si="6"/>
        <v>41.999115044247787</v>
      </c>
      <c r="I177">
        <v>1130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7"/>
        <v>42613.208333333328</v>
      </c>
      <c r="O177" s="11">
        <f t="shared" si="8"/>
        <v>42632.208333333328</v>
      </c>
      <c r="P177" t="b">
        <v>0</v>
      </c>
      <c r="Q177" t="b">
        <v>0</v>
      </c>
      <c r="R177" t="s">
        <v>33</v>
      </c>
      <c r="S177" t="s">
        <v>2041</v>
      </c>
      <c r="T177" t="s">
        <v>2042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v>74.834782608695647</v>
      </c>
      <c r="G178" t="s">
        <v>14</v>
      </c>
      <c r="H178" s="7">
        <f t="shared" si="6"/>
        <v>110.05115089514067</v>
      </c>
      <c r="I178">
        <v>782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7"/>
        <v>42616.208333333328</v>
      </c>
      <c r="O178" s="11">
        <f t="shared" si="8"/>
        <v>42625.208333333328</v>
      </c>
      <c r="P178" t="b">
        <v>0</v>
      </c>
      <c r="Q178" t="b">
        <v>0</v>
      </c>
      <c r="R178" t="s">
        <v>33</v>
      </c>
      <c r="S178" t="s">
        <v>2041</v>
      </c>
      <c r="T178" t="s">
        <v>2042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v>416.47680412371136</v>
      </c>
      <c r="G179" t="s">
        <v>20</v>
      </c>
      <c r="H179" s="7">
        <f t="shared" si="6"/>
        <v>58.997079225994888</v>
      </c>
      <c r="I179">
        <v>2739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7"/>
        <v>40497.25</v>
      </c>
      <c r="O179" s="11">
        <f t="shared" si="8"/>
        <v>40522.25</v>
      </c>
      <c r="P179" t="b">
        <v>0</v>
      </c>
      <c r="Q179" t="b">
        <v>0</v>
      </c>
      <c r="R179" t="s">
        <v>33</v>
      </c>
      <c r="S179" t="s">
        <v>2041</v>
      </c>
      <c r="T179" t="s">
        <v>2042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v>96.208333333333329</v>
      </c>
      <c r="G180" t="s">
        <v>14</v>
      </c>
      <c r="H180" s="7">
        <f t="shared" si="6"/>
        <v>32.985714285714288</v>
      </c>
      <c r="I180">
        <v>210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7"/>
        <v>42999.208333333328</v>
      </c>
      <c r="O180" s="11">
        <f t="shared" si="8"/>
        <v>43008.208333333328</v>
      </c>
      <c r="P180" t="b">
        <v>0</v>
      </c>
      <c r="Q180" t="b">
        <v>0</v>
      </c>
      <c r="R180" t="s">
        <v>17</v>
      </c>
      <c r="S180" t="s">
        <v>2035</v>
      </c>
      <c r="T180" t="s">
        <v>2036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v>357.71910112359546</v>
      </c>
      <c r="G181" t="s">
        <v>20</v>
      </c>
      <c r="H181" s="7">
        <f t="shared" si="6"/>
        <v>45.005654509471306</v>
      </c>
      <c r="I181">
        <v>3537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7"/>
        <v>41350.208333333336</v>
      </c>
      <c r="O181" s="11">
        <f t="shared" si="8"/>
        <v>41351.208333333336</v>
      </c>
      <c r="P181" t="b">
        <v>0</v>
      </c>
      <c r="Q181" t="b">
        <v>1</v>
      </c>
      <c r="R181" t="s">
        <v>33</v>
      </c>
      <c r="S181" t="s">
        <v>2041</v>
      </c>
      <c r="T181" t="s">
        <v>2042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v>308.45714285714286</v>
      </c>
      <c r="G182" t="s">
        <v>20</v>
      </c>
      <c r="H182" s="7">
        <f t="shared" si="6"/>
        <v>81.98196487897485</v>
      </c>
      <c r="I182">
        <v>2107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7"/>
        <v>40259.208333333336</v>
      </c>
      <c r="O182" s="11">
        <f t="shared" si="8"/>
        <v>40264.208333333336</v>
      </c>
      <c r="P182" t="b">
        <v>0</v>
      </c>
      <c r="Q182" t="b">
        <v>0</v>
      </c>
      <c r="R182" t="s">
        <v>65</v>
      </c>
      <c r="S182" t="s">
        <v>2039</v>
      </c>
      <c r="T182" t="s">
        <v>2048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v>61.802325581395344</v>
      </c>
      <c r="G183" t="s">
        <v>14</v>
      </c>
      <c r="H183" s="7">
        <f t="shared" si="6"/>
        <v>39.080882352941174</v>
      </c>
      <c r="I183">
        <v>136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7"/>
        <v>43012.208333333328</v>
      </c>
      <c r="O183" s="11">
        <f t="shared" si="8"/>
        <v>43030.208333333328</v>
      </c>
      <c r="P183" t="b">
        <v>0</v>
      </c>
      <c r="Q183" t="b">
        <v>0</v>
      </c>
      <c r="R183" t="s">
        <v>28</v>
      </c>
      <c r="S183" t="s">
        <v>2039</v>
      </c>
      <c r="T183" t="s">
        <v>2040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v>722.32472324723244</v>
      </c>
      <c r="G184" t="s">
        <v>20</v>
      </c>
      <c r="H184" s="7">
        <f t="shared" si="6"/>
        <v>58.996383363471971</v>
      </c>
      <c r="I184">
        <v>3318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7"/>
        <v>43631.208333333328</v>
      </c>
      <c r="O184" s="11">
        <f t="shared" si="8"/>
        <v>43647.208333333328</v>
      </c>
      <c r="P184" t="b">
        <v>0</v>
      </c>
      <c r="Q184" t="b">
        <v>0</v>
      </c>
      <c r="R184" t="s">
        <v>33</v>
      </c>
      <c r="S184" t="s">
        <v>2041</v>
      </c>
      <c r="T184" t="s">
        <v>2042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v>69.117647058823522</v>
      </c>
      <c r="G185" t="s">
        <v>14</v>
      </c>
      <c r="H185" s="7">
        <f t="shared" si="6"/>
        <v>40.988372093023258</v>
      </c>
      <c r="I185">
        <v>86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7"/>
        <v>40430.208333333336</v>
      </c>
      <c r="O185" s="11">
        <f t="shared" si="8"/>
        <v>40443.208333333336</v>
      </c>
      <c r="P185" t="b">
        <v>0</v>
      </c>
      <c r="Q185" t="b">
        <v>0</v>
      </c>
      <c r="R185" t="s">
        <v>23</v>
      </c>
      <c r="S185" t="s">
        <v>2037</v>
      </c>
      <c r="T185" t="s">
        <v>2038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v>293.05555555555554</v>
      </c>
      <c r="G186" t="s">
        <v>20</v>
      </c>
      <c r="H186" s="7">
        <f t="shared" si="6"/>
        <v>31.029411764705884</v>
      </c>
      <c r="I186">
        <v>340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7"/>
        <v>43588.208333333328</v>
      </c>
      <c r="O186" s="11">
        <f t="shared" si="8"/>
        <v>43589.208333333328</v>
      </c>
      <c r="P186" t="b">
        <v>0</v>
      </c>
      <c r="Q186" t="b">
        <v>0</v>
      </c>
      <c r="R186" t="s">
        <v>33</v>
      </c>
      <c r="S186" t="s">
        <v>2041</v>
      </c>
      <c r="T186" t="s">
        <v>2042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v>71.8</v>
      </c>
      <c r="G187" t="s">
        <v>14</v>
      </c>
      <c r="H187" s="7">
        <f t="shared" si="6"/>
        <v>37.789473684210527</v>
      </c>
      <c r="I187">
        <v>19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7"/>
        <v>43233.208333333328</v>
      </c>
      <c r="O187" s="11">
        <f t="shared" si="8"/>
        <v>43244.208333333328</v>
      </c>
      <c r="P187" t="b">
        <v>0</v>
      </c>
      <c r="Q187" t="b">
        <v>0</v>
      </c>
      <c r="R187" t="s">
        <v>269</v>
      </c>
      <c r="S187" t="s">
        <v>2043</v>
      </c>
      <c r="T187" t="s">
        <v>2062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v>31.934684684684683</v>
      </c>
      <c r="G188" t="s">
        <v>14</v>
      </c>
      <c r="H188" s="7">
        <f t="shared" si="6"/>
        <v>32.006772009029348</v>
      </c>
      <c r="I188">
        <v>886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7"/>
        <v>41782.208333333336</v>
      </c>
      <c r="O188" s="11">
        <f t="shared" si="8"/>
        <v>41797.208333333336</v>
      </c>
      <c r="P188" t="b">
        <v>0</v>
      </c>
      <c r="Q188" t="b">
        <v>0</v>
      </c>
      <c r="R188" t="s">
        <v>33</v>
      </c>
      <c r="S188" t="s">
        <v>2041</v>
      </c>
      <c r="T188" t="s">
        <v>2042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v>229.87375415282392</v>
      </c>
      <c r="G189" t="s">
        <v>20</v>
      </c>
      <c r="H189" s="7">
        <f t="shared" si="6"/>
        <v>95.966712898751737</v>
      </c>
      <c r="I189">
        <v>1442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7"/>
        <v>41328.25</v>
      </c>
      <c r="O189" s="11">
        <f t="shared" si="8"/>
        <v>41356.208333333336</v>
      </c>
      <c r="P189" t="b">
        <v>0</v>
      </c>
      <c r="Q189" t="b">
        <v>1</v>
      </c>
      <c r="R189" t="s">
        <v>100</v>
      </c>
      <c r="S189" t="s">
        <v>2043</v>
      </c>
      <c r="T189" t="s">
        <v>2054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v>32.012195121951223</v>
      </c>
      <c r="G190" t="s">
        <v>14</v>
      </c>
      <c r="H190" s="7">
        <f t="shared" si="6"/>
        <v>75</v>
      </c>
      <c r="I190">
        <v>35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7"/>
        <v>41975.25</v>
      </c>
      <c r="O190" s="11">
        <f t="shared" si="8"/>
        <v>41976.25</v>
      </c>
      <c r="P190" t="b">
        <v>0</v>
      </c>
      <c r="Q190" t="b">
        <v>0</v>
      </c>
      <c r="R190" t="s">
        <v>33</v>
      </c>
      <c r="S190" t="s">
        <v>2041</v>
      </c>
      <c r="T190" t="s">
        <v>2042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v>23.525352848928385</v>
      </c>
      <c r="G191" t="s">
        <v>74</v>
      </c>
      <c r="H191" s="7">
        <f t="shared" si="6"/>
        <v>102.0498866213152</v>
      </c>
      <c r="I191">
        <v>441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7"/>
        <v>42433.25</v>
      </c>
      <c r="O191" s="11">
        <f t="shared" si="8"/>
        <v>42433.25</v>
      </c>
      <c r="P191" t="b">
        <v>0</v>
      </c>
      <c r="Q191" t="b">
        <v>0</v>
      </c>
      <c r="R191" t="s">
        <v>33</v>
      </c>
      <c r="S191" t="s">
        <v>2041</v>
      </c>
      <c r="T191" t="s">
        <v>2042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v>68.594594594594597</v>
      </c>
      <c r="G192" t="s">
        <v>14</v>
      </c>
      <c r="H192" s="7">
        <f t="shared" si="6"/>
        <v>105.75</v>
      </c>
      <c r="I192">
        <v>24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7"/>
        <v>41429.208333333336</v>
      </c>
      <c r="O192" s="11">
        <f t="shared" si="8"/>
        <v>41430.208333333336</v>
      </c>
      <c r="P192" t="b">
        <v>0</v>
      </c>
      <c r="Q192" t="b">
        <v>1</v>
      </c>
      <c r="R192" t="s">
        <v>33</v>
      </c>
      <c r="S192" t="s">
        <v>2041</v>
      </c>
      <c r="T192" t="s">
        <v>2042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v>37.952380952380956</v>
      </c>
      <c r="G193" t="s">
        <v>14</v>
      </c>
      <c r="H193" s="7">
        <f t="shared" si="6"/>
        <v>37.069767441860463</v>
      </c>
      <c r="I193">
        <v>86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7"/>
        <v>43536.208333333328</v>
      </c>
      <c r="O193" s="11">
        <f t="shared" si="8"/>
        <v>43539.208333333328</v>
      </c>
      <c r="P193" t="b">
        <v>0</v>
      </c>
      <c r="Q193" t="b">
        <v>0</v>
      </c>
      <c r="R193" t="s">
        <v>33</v>
      </c>
      <c r="S193" t="s">
        <v>2041</v>
      </c>
      <c r="T193" t="s">
        <v>2042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v>19.992957746478872</v>
      </c>
      <c r="G194" t="s">
        <v>14</v>
      </c>
      <c r="H194" s="7">
        <f t="shared" si="6"/>
        <v>35.049382716049379</v>
      </c>
      <c r="I194">
        <v>243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7"/>
        <v>41817.208333333336</v>
      </c>
      <c r="O194" s="11">
        <f t="shared" si="8"/>
        <v>41821.208333333336</v>
      </c>
      <c r="P194" t="b">
        <v>0</v>
      </c>
      <c r="Q194" t="b">
        <v>0</v>
      </c>
      <c r="R194" t="s">
        <v>23</v>
      </c>
      <c r="S194" t="s">
        <v>2037</v>
      </c>
      <c r="T194" t="s">
        <v>2038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v>45.636363636363633</v>
      </c>
      <c r="G195" t="s">
        <v>14</v>
      </c>
      <c r="H195" s="7">
        <f t="shared" ref="H195:H258" si="9">AVERAGE(E195/I195)</f>
        <v>46.338461538461537</v>
      </c>
      <c r="I195">
        <v>65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N258" si="10">(((L195/60)/60)/24)+DATE(1970,1,1)</f>
        <v>43198.208333333328</v>
      </c>
      <c r="O195" s="11">
        <f t="shared" ref="O195:O258" si="11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2037</v>
      </c>
      <c r="T195" t="s">
        <v>2047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v>122.7605633802817</v>
      </c>
      <c r="G196" t="s">
        <v>20</v>
      </c>
      <c r="H196" s="7">
        <f t="shared" si="9"/>
        <v>69.174603174603178</v>
      </c>
      <c r="I196">
        <v>126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10"/>
        <v>42261.208333333328</v>
      </c>
      <c r="O196" s="11">
        <f t="shared" si="11"/>
        <v>42277.208333333328</v>
      </c>
      <c r="P196" t="b">
        <v>0</v>
      </c>
      <c r="Q196" t="b">
        <v>0</v>
      </c>
      <c r="R196" t="s">
        <v>148</v>
      </c>
      <c r="S196" t="s">
        <v>2037</v>
      </c>
      <c r="T196" t="s">
        <v>2059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v>361.75316455696202</v>
      </c>
      <c r="G197" t="s">
        <v>20</v>
      </c>
      <c r="H197" s="7">
        <f t="shared" si="9"/>
        <v>109.07824427480917</v>
      </c>
      <c r="I197">
        <v>524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10"/>
        <v>43310.208333333328</v>
      </c>
      <c r="O197" s="11">
        <f t="shared" si="11"/>
        <v>43317.208333333328</v>
      </c>
      <c r="P197" t="b">
        <v>0</v>
      </c>
      <c r="Q197" t="b">
        <v>0</v>
      </c>
      <c r="R197" t="s">
        <v>50</v>
      </c>
      <c r="S197" t="s">
        <v>2037</v>
      </c>
      <c r="T197" t="s">
        <v>2045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v>63.146341463414636</v>
      </c>
      <c r="G198" t="s">
        <v>14</v>
      </c>
      <c r="H198" s="7">
        <f t="shared" si="9"/>
        <v>51.78</v>
      </c>
      <c r="I198">
        <v>100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10"/>
        <v>42616.208333333328</v>
      </c>
      <c r="O198" s="11">
        <f t="shared" si="11"/>
        <v>42635.208333333328</v>
      </c>
      <c r="P198" t="b">
        <v>0</v>
      </c>
      <c r="Q198" t="b">
        <v>0</v>
      </c>
      <c r="R198" t="s">
        <v>65</v>
      </c>
      <c r="S198" t="s">
        <v>2039</v>
      </c>
      <c r="T198" t="s">
        <v>2048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v>298.20475319926874</v>
      </c>
      <c r="G199" t="s">
        <v>20</v>
      </c>
      <c r="H199" s="7">
        <f t="shared" si="9"/>
        <v>82.010055304172951</v>
      </c>
      <c r="I199">
        <v>1989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10"/>
        <v>42909.208333333328</v>
      </c>
      <c r="O199" s="11">
        <f t="shared" si="11"/>
        <v>42923.208333333328</v>
      </c>
      <c r="P199" t="b">
        <v>0</v>
      </c>
      <c r="Q199" t="b">
        <v>0</v>
      </c>
      <c r="R199" t="s">
        <v>53</v>
      </c>
      <c r="S199" t="s">
        <v>2043</v>
      </c>
      <c r="T199" t="s">
        <v>2046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v>9.5585443037974684</v>
      </c>
      <c r="G200" t="s">
        <v>14</v>
      </c>
      <c r="H200" s="7">
        <f t="shared" si="9"/>
        <v>35.958333333333336</v>
      </c>
      <c r="I200">
        <v>168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10"/>
        <v>40396.208333333336</v>
      </c>
      <c r="O200" s="11">
        <f t="shared" si="11"/>
        <v>40425.208333333336</v>
      </c>
      <c r="P200" t="b">
        <v>0</v>
      </c>
      <c r="Q200" t="b">
        <v>0</v>
      </c>
      <c r="R200" t="s">
        <v>50</v>
      </c>
      <c r="S200" t="s">
        <v>2037</v>
      </c>
      <c r="T200" t="s">
        <v>2045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v>53.777777777777779</v>
      </c>
      <c r="G201" t="s">
        <v>14</v>
      </c>
      <c r="H201" s="7">
        <f t="shared" si="9"/>
        <v>74.461538461538467</v>
      </c>
      <c r="I201">
        <v>13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10"/>
        <v>42192.208333333328</v>
      </c>
      <c r="O201" s="11">
        <f t="shared" si="11"/>
        <v>42196.208333333328</v>
      </c>
      <c r="P201" t="b">
        <v>0</v>
      </c>
      <c r="Q201" t="b">
        <v>0</v>
      </c>
      <c r="R201" t="s">
        <v>23</v>
      </c>
      <c r="S201" t="s">
        <v>2037</v>
      </c>
      <c r="T201" t="s">
        <v>2038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v>2</v>
      </c>
      <c r="G202" t="s">
        <v>14</v>
      </c>
      <c r="H202" s="7">
        <f t="shared" si="9"/>
        <v>2</v>
      </c>
      <c r="I202">
        <v>1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10"/>
        <v>40262.208333333336</v>
      </c>
      <c r="O202" s="11">
        <f t="shared" si="11"/>
        <v>40273.208333333336</v>
      </c>
      <c r="P202" t="b">
        <v>0</v>
      </c>
      <c r="Q202" t="b">
        <v>0</v>
      </c>
      <c r="R202" t="s">
        <v>33</v>
      </c>
      <c r="S202" t="s">
        <v>2041</v>
      </c>
      <c r="T202" t="s">
        <v>2042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v>681.19047619047615</v>
      </c>
      <c r="G203" t="s">
        <v>20</v>
      </c>
      <c r="H203" s="7">
        <f t="shared" si="9"/>
        <v>91.114649681528661</v>
      </c>
      <c r="I203">
        <v>157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10"/>
        <v>41845.208333333336</v>
      </c>
      <c r="O203" s="11">
        <f t="shared" si="11"/>
        <v>41863.208333333336</v>
      </c>
      <c r="P203" t="b">
        <v>0</v>
      </c>
      <c r="Q203" t="b">
        <v>0</v>
      </c>
      <c r="R203" t="s">
        <v>28</v>
      </c>
      <c r="S203" t="s">
        <v>2039</v>
      </c>
      <c r="T203" t="s">
        <v>2040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v>78.831325301204828</v>
      </c>
      <c r="G204" t="s">
        <v>74</v>
      </c>
      <c r="H204" s="7">
        <f t="shared" si="9"/>
        <v>79.792682926829272</v>
      </c>
      <c r="I204">
        <v>82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10"/>
        <v>40818.208333333336</v>
      </c>
      <c r="O204" s="11">
        <f t="shared" si="11"/>
        <v>40822.208333333336</v>
      </c>
      <c r="P204" t="b">
        <v>0</v>
      </c>
      <c r="Q204" t="b">
        <v>0</v>
      </c>
      <c r="R204" t="s">
        <v>17</v>
      </c>
      <c r="S204" t="s">
        <v>2035</v>
      </c>
      <c r="T204" t="s">
        <v>2036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v>134.40792216817235</v>
      </c>
      <c r="G205" t="s">
        <v>20</v>
      </c>
      <c r="H205" s="7">
        <f t="shared" si="9"/>
        <v>42.999777678968428</v>
      </c>
      <c r="I205">
        <v>4498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10"/>
        <v>42752.25</v>
      </c>
      <c r="O205" s="11">
        <f t="shared" si="11"/>
        <v>42754.25</v>
      </c>
      <c r="P205" t="b">
        <v>0</v>
      </c>
      <c r="Q205" t="b">
        <v>0</v>
      </c>
      <c r="R205" t="s">
        <v>33</v>
      </c>
      <c r="S205" t="s">
        <v>2041</v>
      </c>
      <c r="T205" t="s">
        <v>2042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v>3.3719999999999999</v>
      </c>
      <c r="G206" t="s">
        <v>14</v>
      </c>
      <c r="H206" s="7">
        <f t="shared" si="9"/>
        <v>63.225000000000001</v>
      </c>
      <c r="I206">
        <v>40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10"/>
        <v>40636.208333333336</v>
      </c>
      <c r="O206" s="11">
        <f t="shared" si="11"/>
        <v>40646.208333333336</v>
      </c>
      <c r="P206" t="b">
        <v>0</v>
      </c>
      <c r="Q206" t="b">
        <v>0</v>
      </c>
      <c r="R206" t="s">
        <v>159</v>
      </c>
      <c r="S206" t="s">
        <v>2037</v>
      </c>
      <c r="T206" t="s">
        <v>2060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v>431.84615384615387</v>
      </c>
      <c r="G207" t="s">
        <v>20</v>
      </c>
      <c r="H207" s="7">
        <f t="shared" si="9"/>
        <v>70.174999999999997</v>
      </c>
      <c r="I207">
        <v>80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10"/>
        <v>43390.208333333328</v>
      </c>
      <c r="O207" s="11">
        <f t="shared" si="11"/>
        <v>43402.208333333328</v>
      </c>
      <c r="P207" t="b">
        <v>1</v>
      </c>
      <c r="Q207" t="b">
        <v>0</v>
      </c>
      <c r="R207" t="s">
        <v>33</v>
      </c>
      <c r="S207" t="s">
        <v>2041</v>
      </c>
      <c r="T207" t="s">
        <v>2042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v>38.844444444444441</v>
      </c>
      <c r="G208" t="s">
        <v>74</v>
      </c>
      <c r="H208" s="7">
        <f t="shared" si="9"/>
        <v>61.333333333333336</v>
      </c>
      <c r="I208">
        <v>57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10"/>
        <v>40236.25</v>
      </c>
      <c r="O208" s="11">
        <f t="shared" si="11"/>
        <v>40245.25</v>
      </c>
      <c r="P208" t="b">
        <v>0</v>
      </c>
      <c r="Q208" t="b">
        <v>0</v>
      </c>
      <c r="R208" t="s">
        <v>119</v>
      </c>
      <c r="S208" t="s">
        <v>2049</v>
      </c>
      <c r="T208" t="s">
        <v>2055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v>425.7</v>
      </c>
      <c r="G209" t="s">
        <v>20</v>
      </c>
      <c r="H209" s="7">
        <f t="shared" si="9"/>
        <v>99</v>
      </c>
      <c r="I209">
        <v>43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10"/>
        <v>43340.208333333328</v>
      </c>
      <c r="O209" s="11">
        <f t="shared" si="11"/>
        <v>43360.208333333328</v>
      </c>
      <c r="P209" t="b">
        <v>0</v>
      </c>
      <c r="Q209" t="b">
        <v>1</v>
      </c>
      <c r="R209" t="s">
        <v>23</v>
      </c>
      <c r="S209" t="s">
        <v>2037</v>
      </c>
      <c r="T209" t="s">
        <v>2038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v>101.12239715591672</v>
      </c>
      <c r="G210" t="s">
        <v>20</v>
      </c>
      <c r="H210" s="7">
        <f t="shared" si="9"/>
        <v>96.984900146127615</v>
      </c>
      <c r="I210">
        <v>2053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10"/>
        <v>43048.25</v>
      </c>
      <c r="O210" s="11">
        <f t="shared" si="11"/>
        <v>43072.25</v>
      </c>
      <c r="P210" t="b">
        <v>0</v>
      </c>
      <c r="Q210" t="b">
        <v>0</v>
      </c>
      <c r="R210" t="s">
        <v>42</v>
      </c>
      <c r="S210" t="s">
        <v>2043</v>
      </c>
      <c r="T210" t="s">
        <v>2044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v>21.188688946015425</v>
      </c>
      <c r="G211" t="s">
        <v>47</v>
      </c>
      <c r="H211" s="7">
        <f t="shared" si="9"/>
        <v>51.004950495049506</v>
      </c>
      <c r="I211">
        <v>808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10"/>
        <v>42496.208333333328</v>
      </c>
      <c r="O211" s="11">
        <f t="shared" si="11"/>
        <v>42503.208333333328</v>
      </c>
      <c r="P211" t="b">
        <v>0</v>
      </c>
      <c r="Q211" t="b">
        <v>0</v>
      </c>
      <c r="R211" t="s">
        <v>42</v>
      </c>
      <c r="S211" t="s">
        <v>2043</v>
      </c>
      <c r="T211" t="s">
        <v>2044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v>67.425531914893625</v>
      </c>
      <c r="G212" t="s">
        <v>14</v>
      </c>
      <c r="H212" s="7">
        <f t="shared" si="9"/>
        <v>28.044247787610619</v>
      </c>
      <c r="I212">
        <v>226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10"/>
        <v>42797.25</v>
      </c>
      <c r="O212" s="11">
        <f t="shared" si="11"/>
        <v>42824.208333333328</v>
      </c>
      <c r="P212" t="b">
        <v>0</v>
      </c>
      <c r="Q212" t="b">
        <v>0</v>
      </c>
      <c r="R212" t="s">
        <v>474</v>
      </c>
      <c r="S212" t="s">
        <v>2043</v>
      </c>
      <c r="T212" t="s">
        <v>2065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v>94.923371647509583</v>
      </c>
      <c r="G213" t="s">
        <v>14</v>
      </c>
      <c r="H213" s="7">
        <f t="shared" si="9"/>
        <v>60.984615384615381</v>
      </c>
      <c r="I213">
        <v>1625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10"/>
        <v>41513.208333333336</v>
      </c>
      <c r="O213" s="11">
        <f t="shared" si="11"/>
        <v>41537.208333333336</v>
      </c>
      <c r="P213" t="b">
        <v>0</v>
      </c>
      <c r="Q213" t="b">
        <v>0</v>
      </c>
      <c r="R213" t="s">
        <v>33</v>
      </c>
      <c r="S213" t="s">
        <v>2041</v>
      </c>
      <c r="T213" t="s">
        <v>2042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v>151.85185185185185</v>
      </c>
      <c r="G214" t="s">
        <v>20</v>
      </c>
      <c r="H214" s="7">
        <f t="shared" si="9"/>
        <v>73.214285714285708</v>
      </c>
      <c r="I214">
        <v>168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10"/>
        <v>43814.25</v>
      </c>
      <c r="O214" s="11">
        <f t="shared" si="11"/>
        <v>43860.25</v>
      </c>
      <c r="P214" t="b">
        <v>0</v>
      </c>
      <c r="Q214" t="b">
        <v>0</v>
      </c>
      <c r="R214" t="s">
        <v>33</v>
      </c>
      <c r="S214" t="s">
        <v>2041</v>
      </c>
      <c r="T214" t="s">
        <v>2042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v>195.16382252559728</v>
      </c>
      <c r="G215" t="s">
        <v>20</v>
      </c>
      <c r="H215" s="7">
        <f t="shared" si="9"/>
        <v>39.997435299603637</v>
      </c>
      <c r="I215">
        <v>4289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10"/>
        <v>40488.208333333336</v>
      </c>
      <c r="O215" s="11">
        <f t="shared" si="11"/>
        <v>40496.25</v>
      </c>
      <c r="P215" t="b">
        <v>0</v>
      </c>
      <c r="Q215" t="b">
        <v>1</v>
      </c>
      <c r="R215" t="s">
        <v>60</v>
      </c>
      <c r="S215" t="s">
        <v>2037</v>
      </c>
      <c r="T215" t="s">
        <v>2047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v>1023.1428571428571</v>
      </c>
      <c r="G216" t="s">
        <v>20</v>
      </c>
      <c r="H216" s="7">
        <f t="shared" si="9"/>
        <v>86.812121212121212</v>
      </c>
      <c r="I216">
        <v>165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10"/>
        <v>40409.208333333336</v>
      </c>
      <c r="O216" s="11">
        <f t="shared" si="11"/>
        <v>40415.208333333336</v>
      </c>
      <c r="P216" t="b">
        <v>0</v>
      </c>
      <c r="Q216" t="b">
        <v>0</v>
      </c>
      <c r="R216" t="s">
        <v>23</v>
      </c>
      <c r="S216" t="s">
        <v>2037</v>
      </c>
      <c r="T216" t="s">
        <v>2038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v>3.841836734693878</v>
      </c>
      <c r="G217" t="s">
        <v>14</v>
      </c>
      <c r="H217" s="7">
        <f t="shared" si="9"/>
        <v>42.125874125874127</v>
      </c>
      <c r="I217">
        <v>143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10"/>
        <v>43509.25</v>
      </c>
      <c r="O217" s="11">
        <f t="shared" si="11"/>
        <v>43511.25</v>
      </c>
      <c r="P217" t="b">
        <v>0</v>
      </c>
      <c r="Q217" t="b">
        <v>0</v>
      </c>
      <c r="R217" t="s">
        <v>33</v>
      </c>
      <c r="S217" t="s">
        <v>2041</v>
      </c>
      <c r="T217" t="s">
        <v>2042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v>155.07066557107643</v>
      </c>
      <c r="G218" t="s">
        <v>20</v>
      </c>
      <c r="H218" s="7">
        <f t="shared" si="9"/>
        <v>103.97851239669421</v>
      </c>
      <c r="I218">
        <v>1815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10"/>
        <v>40869.25</v>
      </c>
      <c r="O218" s="11">
        <f t="shared" si="11"/>
        <v>40871.25</v>
      </c>
      <c r="P218" t="b">
        <v>0</v>
      </c>
      <c r="Q218" t="b">
        <v>0</v>
      </c>
      <c r="R218" t="s">
        <v>33</v>
      </c>
      <c r="S218" t="s">
        <v>2041</v>
      </c>
      <c r="T218" t="s">
        <v>2042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v>44.753477588871718</v>
      </c>
      <c r="G219" t="s">
        <v>14</v>
      </c>
      <c r="H219" s="7">
        <f t="shared" si="9"/>
        <v>62.003211991434689</v>
      </c>
      <c r="I219">
        <v>934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10"/>
        <v>43583.208333333328</v>
      </c>
      <c r="O219" s="11">
        <f t="shared" si="11"/>
        <v>43592.208333333328</v>
      </c>
      <c r="P219" t="b">
        <v>0</v>
      </c>
      <c r="Q219" t="b">
        <v>0</v>
      </c>
      <c r="R219" t="s">
        <v>474</v>
      </c>
      <c r="S219" t="s">
        <v>2043</v>
      </c>
      <c r="T219" t="s">
        <v>2065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v>215.94736842105263</v>
      </c>
      <c r="G220" t="s">
        <v>20</v>
      </c>
      <c r="H220" s="7">
        <f t="shared" si="9"/>
        <v>31.005037783375315</v>
      </c>
      <c r="I220">
        <v>397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10"/>
        <v>40858.25</v>
      </c>
      <c r="O220" s="11">
        <f t="shared" si="11"/>
        <v>40892.25</v>
      </c>
      <c r="P220" t="b">
        <v>0</v>
      </c>
      <c r="Q220" t="b">
        <v>1</v>
      </c>
      <c r="R220" t="s">
        <v>100</v>
      </c>
      <c r="S220" t="s">
        <v>2043</v>
      </c>
      <c r="T220" t="s">
        <v>2054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v>332.12709832134288</v>
      </c>
      <c r="G221" t="s">
        <v>20</v>
      </c>
      <c r="H221" s="7">
        <f t="shared" si="9"/>
        <v>89.991552956465242</v>
      </c>
      <c r="I221">
        <v>1539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10"/>
        <v>41137.208333333336</v>
      </c>
      <c r="O221" s="11">
        <f t="shared" si="11"/>
        <v>41149.208333333336</v>
      </c>
      <c r="P221" t="b">
        <v>0</v>
      </c>
      <c r="Q221" t="b">
        <v>0</v>
      </c>
      <c r="R221" t="s">
        <v>71</v>
      </c>
      <c r="S221" t="s">
        <v>2043</v>
      </c>
      <c r="T221" t="s">
        <v>2051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v>8.4430379746835449</v>
      </c>
      <c r="G222" t="s">
        <v>14</v>
      </c>
      <c r="H222" s="7">
        <f t="shared" si="9"/>
        <v>39.235294117647058</v>
      </c>
      <c r="I222">
        <v>17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10"/>
        <v>40725.208333333336</v>
      </c>
      <c r="O222" s="11">
        <f t="shared" si="11"/>
        <v>40743.208333333336</v>
      </c>
      <c r="P222" t="b">
        <v>1</v>
      </c>
      <c r="Q222" t="b">
        <v>0</v>
      </c>
      <c r="R222" t="s">
        <v>33</v>
      </c>
      <c r="S222" t="s">
        <v>2041</v>
      </c>
      <c r="T222" t="s">
        <v>2042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v>98.625514403292186</v>
      </c>
      <c r="G223" t="s">
        <v>14</v>
      </c>
      <c r="H223" s="7">
        <f t="shared" si="9"/>
        <v>54.993116108306566</v>
      </c>
      <c r="I223">
        <v>2179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10"/>
        <v>41081.208333333336</v>
      </c>
      <c r="O223" s="11">
        <f t="shared" si="11"/>
        <v>41083.208333333336</v>
      </c>
      <c r="P223" t="b">
        <v>1</v>
      </c>
      <c r="Q223" t="b">
        <v>0</v>
      </c>
      <c r="R223" t="s">
        <v>17</v>
      </c>
      <c r="S223" t="s">
        <v>2035</v>
      </c>
      <c r="T223" t="s">
        <v>2036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v>137.97916666666669</v>
      </c>
      <c r="G224" t="s">
        <v>20</v>
      </c>
      <c r="H224" s="7">
        <f t="shared" si="9"/>
        <v>47.992753623188406</v>
      </c>
      <c r="I224">
        <v>138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10"/>
        <v>41914.208333333336</v>
      </c>
      <c r="O224" s="11">
        <f t="shared" si="11"/>
        <v>41915.208333333336</v>
      </c>
      <c r="P224" t="b">
        <v>0</v>
      </c>
      <c r="Q224" t="b">
        <v>0</v>
      </c>
      <c r="R224" t="s">
        <v>122</v>
      </c>
      <c r="S224" t="s">
        <v>2056</v>
      </c>
      <c r="T224" t="s">
        <v>2057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v>93.81099656357388</v>
      </c>
      <c r="G225" t="s">
        <v>14</v>
      </c>
      <c r="H225" s="7">
        <f t="shared" si="9"/>
        <v>87.966702470461868</v>
      </c>
      <c r="I225">
        <v>931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10"/>
        <v>42445.208333333328</v>
      </c>
      <c r="O225" s="11">
        <f t="shared" si="11"/>
        <v>42459.208333333328</v>
      </c>
      <c r="P225" t="b">
        <v>0</v>
      </c>
      <c r="Q225" t="b">
        <v>0</v>
      </c>
      <c r="R225" t="s">
        <v>33</v>
      </c>
      <c r="S225" t="s">
        <v>2041</v>
      </c>
      <c r="T225" t="s">
        <v>2042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v>403.63930885529157</v>
      </c>
      <c r="G226" t="s">
        <v>20</v>
      </c>
      <c r="H226" s="7">
        <f t="shared" si="9"/>
        <v>51.999165275459099</v>
      </c>
      <c r="I226">
        <v>3594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10"/>
        <v>41906.208333333336</v>
      </c>
      <c r="O226" s="11">
        <f t="shared" si="11"/>
        <v>41951.25</v>
      </c>
      <c r="P226" t="b">
        <v>0</v>
      </c>
      <c r="Q226" t="b">
        <v>0</v>
      </c>
      <c r="R226" t="s">
        <v>474</v>
      </c>
      <c r="S226" t="s">
        <v>2043</v>
      </c>
      <c r="T226" t="s">
        <v>2065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v>260.1740412979351</v>
      </c>
      <c r="G227" t="s">
        <v>20</v>
      </c>
      <c r="H227" s="7">
        <f t="shared" si="9"/>
        <v>29.999659863945578</v>
      </c>
      <c r="I227">
        <v>5880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10"/>
        <v>41762.208333333336</v>
      </c>
      <c r="O227" s="11">
        <f t="shared" si="11"/>
        <v>41762.208333333336</v>
      </c>
      <c r="P227" t="b">
        <v>1</v>
      </c>
      <c r="Q227" t="b">
        <v>0</v>
      </c>
      <c r="R227" t="s">
        <v>23</v>
      </c>
      <c r="S227" t="s">
        <v>2037</v>
      </c>
      <c r="T227" t="s">
        <v>2038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v>366.63333333333333</v>
      </c>
      <c r="G228" t="s">
        <v>20</v>
      </c>
      <c r="H228" s="7">
        <f t="shared" si="9"/>
        <v>98.205357142857139</v>
      </c>
      <c r="I228">
        <v>112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10"/>
        <v>40276.208333333336</v>
      </c>
      <c r="O228" s="11">
        <f t="shared" si="11"/>
        <v>40313.208333333336</v>
      </c>
      <c r="P228" t="b">
        <v>0</v>
      </c>
      <c r="Q228" t="b">
        <v>0</v>
      </c>
      <c r="R228" t="s">
        <v>122</v>
      </c>
      <c r="S228" t="s">
        <v>2056</v>
      </c>
      <c r="T228" t="s">
        <v>2057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v>168.72085385878489</v>
      </c>
      <c r="G229" t="s">
        <v>20</v>
      </c>
      <c r="H229" s="7">
        <f t="shared" si="9"/>
        <v>108.96182396606575</v>
      </c>
      <c r="I229">
        <v>943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10"/>
        <v>42139.208333333328</v>
      </c>
      <c r="O229" s="11">
        <f t="shared" si="11"/>
        <v>42145.208333333328</v>
      </c>
      <c r="P229" t="b">
        <v>0</v>
      </c>
      <c r="Q229" t="b">
        <v>0</v>
      </c>
      <c r="R229" t="s">
        <v>292</v>
      </c>
      <c r="S229" t="s">
        <v>2052</v>
      </c>
      <c r="T229" t="s">
        <v>2063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v>119.90717911530093</v>
      </c>
      <c r="G230" t="s">
        <v>20</v>
      </c>
      <c r="H230" s="7">
        <f t="shared" si="9"/>
        <v>66.998379254457049</v>
      </c>
      <c r="I230">
        <v>2468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10"/>
        <v>42613.208333333328</v>
      </c>
      <c r="O230" s="11">
        <f t="shared" si="11"/>
        <v>42638.208333333328</v>
      </c>
      <c r="P230" t="b">
        <v>0</v>
      </c>
      <c r="Q230" t="b">
        <v>0</v>
      </c>
      <c r="R230" t="s">
        <v>71</v>
      </c>
      <c r="S230" t="s">
        <v>2043</v>
      </c>
      <c r="T230" t="s">
        <v>2051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v>193.68925233644859</v>
      </c>
      <c r="G231" t="s">
        <v>20</v>
      </c>
      <c r="H231" s="7">
        <f t="shared" si="9"/>
        <v>64.99333594668758</v>
      </c>
      <c r="I231">
        <v>2551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10"/>
        <v>42887.208333333328</v>
      </c>
      <c r="O231" s="11">
        <f t="shared" si="11"/>
        <v>42935.208333333328</v>
      </c>
      <c r="P231" t="b">
        <v>0</v>
      </c>
      <c r="Q231" t="b">
        <v>1</v>
      </c>
      <c r="R231" t="s">
        <v>292</v>
      </c>
      <c r="S231" t="s">
        <v>2052</v>
      </c>
      <c r="T231" t="s">
        <v>2063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v>420.16666666666669</v>
      </c>
      <c r="G232" t="s">
        <v>20</v>
      </c>
      <c r="H232" s="7">
        <f t="shared" si="9"/>
        <v>99.841584158415841</v>
      </c>
      <c r="I232">
        <v>101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10"/>
        <v>43805.25</v>
      </c>
      <c r="O232" s="11">
        <f t="shared" si="11"/>
        <v>43805.25</v>
      </c>
      <c r="P232" t="b">
        <v>0</v>
      </c>
      <c r="Q232" t="b">
        <v>0</v>
      </c>
      <c r="R232" t="s">
        <v>89</v>
      </c>
      <c r="S232" t="s">
        <v>2052</v>
      </c>
      <c r="T232" t="s">
        <v>2053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v>76.708333333333329</v>
      </c>
      <c r="G233" t="s">
        <v>74</v>
      </c>
      <c r="H233" s="7">
        <f t="shared" si="9"/>
        <v>82.432835820895519</v>
      </c>
      <c r="I233">
        <v>67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10"/>
        <v>41415.208333333336</v>
      </c>
      <c r="O233" s="11">
        <f t="shared" si="11"/>
        <v>41473.208333333336</v>
      </c>
      <c r="P233" t="b">
        <v>0</v>
      </c>
      <c r="Q233" t="b">
        <v>0</v>
      </c>
      <c r="R233" t="s">
        <v>33</v>
      </c>
      <c r="S233" t="s">
        <v>2041</v>
      </c>
      <c r="T233" t="s">
        <v>2042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v>171.26470588235293</v>
      </c>
      <c r="G234" t="s">
        <v>20</v>
      </c>
      <c r="H234" s="7">
        <f t="shared" si="9"/>
        <v>63.293478260869563</v>
      </c>
      <c r="I234">
        <v>92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10"/>
        <v>42576.208333333328</v>
      </c>
      <c r="O234" s="11">
        <f t="shared" si="11"/>
        <v>42577.208333333328</v>
      </c>
      <c r="P234" t="b">
        <v>0</v>
      </c>
      <c r="Q234" t="b">
        <v>0</v>
      </c>
      <c r="R234" t="s">
        <v>33</v>
      </c>
      <c r="S234" t="s">
        <v>2041</v>
      </c>
      <c r="T234" t="s">
        <v>2042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v>157.89473684210526</v>
      </c>
      <c r="G235" t="s">
        <v>20</v>
      </c>
      <c r="H235" s="7">
        <f t="shared" si="9"/>
        <v>96.774193548387103</v>
      </c>
      <c r="I235">
        <v>62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10"/>
        <v>40706.208333333336</v>
      </c>
      <c r="O235" s="11">
        <f t="shared" si="11"/>
        <v>40722.208333333336</v>
      </c>
      <c r="P235" t="b">
        <v>0</v>
      </c>
      <c r="Q235" t="b">
        <v>0</v>
      </c>
      <c r="R235" t="s">
        <v>71</v>
      </c>
      <c r="S235" t="s">
        <v>2043</v>
      </c>
      <c r="T235" t="s">
        <v>2051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v>109.08</v>
      </c>
      <c r="G236" t="s">
        <v>20</v>
      </c>
      <c r="H236" s="7">
        <f t="shared" si="9"/>
        <v>54.906040268456373</v>
      </c>
      <c r="I236">
        <v>149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10"/>
        <v>42969.208333333328</v>
      </c>
      <c r="O236" s="11">
        <f t="shared" si="11"/>
        <v>42976.208333333328</v>
      </c>
      <c r="P236" t="b">
        <v>0</v>
      </c>
      <c r="Q236" t="b">
        <v>1</v>
      </c>
      <c r="R236" t="s">
        <v>89</v>
      </c>
      <c r="S236" t="s">
        <v>2052</v>
      </c>
      <c r="T236" t="s">
        <v>2053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v>41.732558139534881</v>
      </c>
      <c r="G237" t="s">
        <v>14</v>
      </c>
      <c r="H237" s="7">
        <f t="shared" si="9"/>
        <v>39.010869565217391</v>
      </c>
      <c r="I237">
        <v>92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10"/>
        <v>42779.25</v>
      </c>
      <c r="O237" s="11">
        <f t="shared" si="11"/>
        <v>42784.25</v>
      </c>
      <c r="P237" t="b">
        <v>0</v>
      </c>
      <c r="Q237" t="b">
        <v>0</v>
      </c>
      <c r="R237" t="s">
        <v>71</v>
      </c>
      <c r="S237" t="s">
        <v>2043</v>
      </c>
      <c r="T237" t="s">
        <v>2051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v>10.944303797468354</v>
      </c>
      <c r="G238" t="s">
        <v>14</v>
      </c>
      <c r="H238" s="7">
        <f t="shared" si="9"/>
        <v>75.84210526315789</v>
      </c>
      <c r="I238">
        <v>57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10"/>
        <v>43641.208333333328</v>
      </c>
      <c r="O238" s="11">
        <f t="shared" si="11"/>
        <v>43648.208333333328</v>
      </c>
      <c r="P238" t="b">
        <v>0</v>
      </c>
      <c r="Q238" t="b">
        <v>1</v>
      </c>
      <c r="R238" t="s">
        <v>23</v>
      </c>
      <c r="S238" t="s">
        <v>2037</v>
      </c>
      <c r="T238" t="s">
        <v>2038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v>159.3763440860215</v>
      </c>
      <c r="G239" t="s">
        <v>20</v>
      </c>
      <c r="H239" s="7">
        <f t="shared" si="9"/>
        <v>45.051671732522799</v>
      </c>
      <c r="I239">
        <v>329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10"/>
        <v>41754.208333333336</v>
      </c>
      <c r="O239" s="11">
        <f t="shared" si="11"/>
        <v>41756.208333333336</v>
      </c>
      <c r="P239" t="b">
        <v>0</v>
      </c>
      <c r="Q239" t="b">
        <v>0</v>
      </c>
      <c r="R239" t="s">
        <v>71</v>
      </c>
      <c r="S239" t="s">
        <v>2043</v>
      </c>
      <c r="T239" t="s">
        <v>2051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v>422.41666666666669</v>
      </c>
      <c r="G240" t="s">
        <v>20</v>
      </c>
      <c r="H240" s="7">
        <f t="shared" si="9"/>
        <v>104.51546391752578</v>
      </c>
      <c r="I240">
        <v>97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10"/>
        <v>43083.25</v>
      </c>
      <c r="O240" s="11">
        <f t="shared" si="11"/>
        <v>43108.25</v>
      </c>
      <c r="P240" t="b">
        <v>0</v>
      </c>
      <c r="Q240" t="b">
        <v>1</v>
      </c>
      <c r="R240" t="s">
        <v>33</v>
      </c>
      <c r="S240" t="s">
        <v>2041</v>
      </c>
      <c r="T240" t="s">
        <v>2042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v>97.71875</v>
      </c>
      <c r="G241" t="s">
        <v>14</v>
      </c>
      <c r="H241" s="7">
        <f t="shared" si="9"/>
        <v>76.268292682926827</v>
      </c>
      <c r="I241">
        <v>41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10"/>
        <v>42245.208333333328</v>
      </c>
      <c r="O241" s="11">
        <f t="shared" si="11"/>
        <v>42249.208333333328</v>
      </c>
      <c r="P241" t="b">
        <v>0</v>
      </c>
      <c r="Q241" t="b">
        <v>0</v>
      </c>
      <c r="R241" t="s">
        <v>65</v>
      </c>
      <c r="S241" t="s">
        <v>2039</v>
      </c>
      <c r="T241" t="s">
        <v>2048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v>418.78911564625849</v>
      </c>
      <c r="G242" t="s">
        <v>20</v>
      </c>
      <c r="H242" s="7">
        <f t="shared" si="9"/>
        <v>69.015695067264573</v>
      </c>
      <c r="I242">
        <v>1784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10"/>
        <v>40396.208333333336</v>
      </c>
      <c r="O242" s="11">
        <f t="shared" si="11"/>
        <v>40397.208333333336</v>
      </c>
      <c r="P242" t="b">
        <v>0</v>
      </c>
      <c r="Q242" t="b">
        <v>0</v>
      </c>
      <c r="R242" t="s">
        <v>33</v>
      </c>
      <c r="S242" t="s">
        <v>2041</v>
      </c>
      <c r="T242" t="s">
        <v>2042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v>101.91632047477745</v>
      </c>
      <c r="G243" t="s">
        <v>20</v>
      </c>
      <c r="H243" s="7">
        <f t="shared" si="9"/>
        <v>101.97684085510689</v>
      </c>
      <c r="I243">
        <v>1684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10"/>
        <v>41742.208333333336</v>
      </c>
      <c r="O243" s="11">
        <f t="shared" si="11"/>
        <v>41752.208333333336</v>
      </c>
      <c r="P243" t="b">
        <v>0</v>
      </c>
      <c r="Q243" t="b">
        <v>1</v>
      </c>
      <c r="R243" t="s">
        <v>68</v>
      </c>
      <c r="S243" t="s">
        <v>2049</v>
      </c>
      <c r="T243" t="s">
        <v>2050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v>127.72619047619047</v>
      </c>
      <c r="G244" t="s">
        <v>20</v>
      </c>
      <c r="H244" s="7">
        <f t="shared" si="9"/>
        <v>42.915999999999997</v>
      </c>
      <c r="I244">
        <v>250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10"/>
        <v>42865.208333333328</v>
      </c>
      <c r="O244" s="11">
        <f t="shared" si="11"/>
        <v>42875.208333333328</v>
      </c>
      <c r="P244" t="b">
        <v>0</v>
      </c>
      <c r="Q244" t="b">
        <v>1</v>
      </c>
      <c r="R244" t="s">
        <v>23</v>
      </c>
      <c r="S244" t="s">
        <v>2037</v>
      </c>
      <c r="T244" t="s">
        <v>2038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v>445.21739130434781</v>
      </c>
      <c r="G245" t="s">
        <v>20</v>
      </c>
      <c r="H245" s="7">
        <f t="shared" si="9"/>
        <v>43.025210084033617</v>
      </c>
      <c r="I245">
        <v>238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10"/>
        <v>43163.25</v>
      </c>
      <c r="O245" s="11">
        <f t="shared" si="11"/>
        <v>43166.25</v>
      </c>
      <c r="P245" t="b">
        <v>0</v>
      </c>
      <c r="Q245" t="b">
        <v>0</v>
      </c>
      <c r="R245" t="s">
        <v>33</v>
      </c>
      <c r="S245" t="s">
        <v>2041</v>
      </c>
      <c r="T245" t="s">
        <v>2042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v>569.71428571428578</v>
      </c>
      <c r="G246" t="s">
        <v>20</v>
      </c>
      <c r="H246" s="7">
        <f t="shared" si="9"/>
        <v>75.245283018867923</v>
      </c>
      <c r="I246">
        <v>53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10"/>
        <v>41834.208333333336</v>
      </c>
      <c r="O246" s="11">
        <f t="shared" si="11"/>
        <v>41886.208333333336</v>
      </c>
      <c r="P246" t="b">
        <v>0</v>
      </c>
      <c r="Q246" t="b">
        <v>0</v>
      </c>
      <c r="R246" t="s">
        <v>33</v>
      </c>
      <c r="S246" t="s">
        <v>2041</v>
      </c>
      <c r="T246" t="s">
        <v>2042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v>509.34482758620686</v>
      </c>
      <c r="G247" t="s">
        <v>20</v>
      </c>
      <c r="H247" s="7">
        <f t="shared" si="9"/>
        <v>69.023364485981304</v>
      </c>
      <c r="I247">
        <v>214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10"/>
        <v>41736.208333333336</v>
      </c>
      <c r="O247" s="11">
        <f t="shared" si="11"/>
        <v>41737.208333333336</v>
      </c>
      <c r="P247" t="b">
        <v>0</v>
      </c>
      <c r="Q247" t="b">
        <v>0</v>
      </c>
      <c r="R247" t="s">
        <v>33</v>
      </c>
      <c r="S247" t="s">
        <v>2041</v>
      </c>
      <c r="T247" t="s">
        <v>2042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v>325.5333333333333</v>
      </c>
      <c r="G248" t="s">
        <v>20</v>
      </c>
      <c r="H248" s="7">
        <f t="shared" si="9"/>
        <v>65.986486486486484</v>
      </c>
      <c r="I248">
        <v>222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10"/>
        <v>41491.208333333336</v>
      </c>
      <c r="O248" s="11">
        <f t="shared" si="11"/>
        <v>41495.208333333336</v>
      </c>
      <c r="P248" t="b">
        <v>0</v>
      </c>
      <c r="Q248" t="b">
        <v>0</v>
      </c>
      <c r="R248" t="s">
        <v>28</v>
      </c>
      <c r="S248" t="s">
        <v>2039</v>
      </c>
      <c r="T248" t="s">
        <v>2040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v>932.61616161616166</v>
      </c>
      <c r="G249" t="s">
        <v>20</v>
      </c>
      <c r="H249" s="7">
        <f t="shared" si="9"/>
        <v>98.013800424628457</v>
      </c>
      <c r="I249">
        <v>1884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10"/>
        <v>42726.25</v>
      </c>
      <c r="O249" s="11">
        <f t="shared" si="11"/>
        <v>42741.25</v>
      </c>
      <c r="P249" t="b">
        <v>0</v>
      </c>
      <c r="Q249" t="b">
        <v>1</v>
      </c>
      <c r="R249" t="s">
        <v>119</v>
      </c>
      <c r="S249" t="s">
        <v>2049</v>
      </c>
      <c r="T249" t="s">
        <v>2055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v>211.33870967741933</v>
      </c>
      <c r="G250" t="s">
        <v>20</v>
      </c>
      <c r="H250" s="7">
        <f t="shared" si="9"/>
        <v>60.105504587155963</v>
      </c>
      <c r="I250">
        <v>218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10"/>
        <v>42004.25</v>
      </c>
      <c r="O250" s="11">
        <f t="shared" si="11"/>
        <v>42009.25</v>
      </c>
      <c r="P250" t="b">
        <v>0</v>
      </c>
      <c r="Q250" t="b">
        <v>0</v>
      </c>
      <c r="R250" t="s">
        <v>292</v>
      </c>
      <c r="S250" t="s">
        <v>2052</v>
      </c>
      <c r="T250" t="s">
        <v>2063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v>273.32520325203251</v>
      </c>
      <c r="G251" t="s">
        <v>20</v>
      </c>
      <c r="H251" s="7">
        <f t="shared" si="9"/>
        <v>26.000773395204948</v>
      </c>
      <c r="I251">
        <v>6465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10"/>
        <v>42006.25</v>
      </c>
      <c r="O251" s="11">
        <f t="shared" si="11"/>
        <v>42013.25</v>
      </c>
      <c r="P251" t="b">
        <v>0</v>
      </c>
      <c r="Q251" t="b">
        <v>0</v>
      </c>
      <c r="R251" t="s">
        <v>206</v>
      </c>
      <c r="S251" t="s">
        <v>2049</v>
      </c>
      <c r="T251" t="s">
        <v>2061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v>3</v>
      </c>
      <c r="G252" t="s">
        <v>14</v>
      </c>
      <c r="H252" s="7">
        <f t="shared" si="9"/>
        <v>3</v>
      </c>
      <c r="I252">
        <v>1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10"/>
        <v>40203.25</v>
      </c>
      <c r="O252" s="11">
        <f t="shared" si="11"/>
        <v>40238.25</v>
      </c>
      <c r="P252" t="b">
        <v>0</v>
      </c>
      <c r="Q252" t="b">
        <v>0</v>
      </c>
      <c r="R252" t="s">
        <v>23</v>
      </c>
      <c r="S252" t="s">
        <v>2037</v>
      </c>
      <c r="T252" t="s">
        <v>2038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v>54.084507042253513</v>
      </c>
      <c r="G253" t="s">
        <v>14</v>
      </c>
      <c r="H253" s="7">
        <f t="shared" si="9"/>
        <v>38.019801980198018</v>
      </c>
      <c r="I253">
        <v>101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10"/>
        <v>41252.25</v>
      </c>
      <c r="O253" s="11">
        <f t="shared" si="11"/>
        <v>41254.25</v>
      </c>
      <c r="P253" t="b">
        <v>0</v>
      </c>
      <c r="Q253" t="b">
        <v>0</v>
      </c>
      <c r="R253" t="s">
        <v>33</v>
      </c>
      <c r="S253" t="s">
        <v>2041</v>
      </c>
      <c r="T253" t="s">
        <v>2042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v>626.29999999999995</v>
      </c>
      <c r="G254" t="s">
        <v>20</v>
      </c>
      <c r="H254" s="7">
        <f t="shared" si="9"/>
        <v>106.15254237288136</v>
      </c>
      <c r="I254">
        <v>59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10"/>
        <v>41572.208333333336</v>
      </c>
      <c r="O254" s="11">
        <f t="shared" si="11"/>
        <v>41577.208333333336</v>
      </c>
      <c r="P254" t="b">
        <v>0</v>
      </c>
      <c r="Q254" t="b">
        <v>0</v>
      </c>
      <c r="R254" t="s">
        <v>33</v>
      </c>
      <c r="S254" t="s">
        <v>2041</v>
      </c>
      <c r="T254" t="s">
        <v>2042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v>89.021399176954731</v>
      </c>
      <c r="G255" t="s">
        <v>14</v>
      </c>
      <c r="H255" s="7">
        <f t="shared" si="9"/>
        <v>81.019475655430711</v>
      </c>
      <c r="I255">
        <v>1335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10"/>
        <v>40641.208333333336</v>
      </c>
      <c r="O255" s="11">
        <f t="shared" si="11"/>
        <v>40653.208333333336</v>
      </c>
      <c r="P255" t="b">
        <v>0</v>
      </c>
      <c r="Q255" t="b">
        <v>0</v>
      </c>
      <c r="R255" t="s">
        <v>53</v>
      </c>
      <c r="S255" t="s">
        <v>2043</v>
      </c>
      <c r="T255" t="s">
        <v>2046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v>184.89130434782609</v>
      </c>
      <c r="G256" t="s">
        <v>20</v>
      </c>
      <c r="H256" s="7">
        <f t="shared" si="9"/>
        <v>96.647727272727266</v>
      </c>
      <c r="I256">
        <v>88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10"/>
        <v>42787.25</v>
      </c>
      <c r="O256" s="11">
        <f t="shared" si="11"/>
        <v>42789.25</v>
      </c>
      <c r="P256" t="b">
        <v>0</v>
      </c>
      <c r="Q256" t="b">
        <v>0</v>
      </c>
      <c r="R256" t="s">
        <v>68</v>
      </c>
      <c r="S256" t="s">
        <v>2049</v>
      </c>
      <c r="T256" t="s">
        <v>2050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v>120.16770186335404</v>
      </c>
      <c r="G257" t="s">
        <v>20</v>
      </c>
      <c r="H257" s="7">
        <f t="shared" si="9"/>
        <v>57.003535651149086</v>
      </c>
      <c r="I257">
        <v>1697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10"/>
        <v>40590.25</v>
      </c>
      <c r="O257" s="11">
        <f t="shared" si="11"/>
        <v>40595.25</v>
      </c>
      <c r="P257" t="b">
        <v>0</v>
      </c>
      <c r="Q257" t="b">
        <v>1</v>
      </c>
      <c r="R257" t="s">
        <v>23</v>
      </c>
      <c r="S257" t="s">
        <v>2037</v>
      </c>
      <c r="T257" t="s">
        <v>2038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v>23.390243902439025</v>
      </c>
      <c r="G258" t="s">
        <v>14</v>
      </c>
      <c r="H258" s="7">
        <f t="shared" si="9"/>
        <v>63.93333333333333</v>
      </c>
      <c r="I258">
        <v>15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10"/>
        <v>42393.25</v>
      </c>
      <c r="O258" s="11">
        <f t="shared" si="11"/>
        <v>42430.25</v>
      </c>
      <c r="P258" t="b">
        <v>0</v>
      </c>
      <c r="Q258" t="b">
        <v>0</v>
      </c>
      <c r="R258" t="s">
        <v>23</v>
      </c>
      <c r="S258" t="s">
        <v>2037</v>
      </c>
      <c r="T258" t="s">
        <v>2038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v>146</v>
      </c>
      <c r="G259" t="s">
        <v>20</v>
      </c>
      <c r="H259" s="7">
        <f t="shared" ref="H259:H322" si="12">AVERAGE(E259/I259)</f>
        <v>90.456521739130437</v>
      </c>
      <c r="I259">
        <v>92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N322" si="13">(((L259/60)/60)/24)+DATE(1970,1,1)</f>
        <v>41338.25</v>
      </c>
      <c r="O259" s="11">
        <f t="shared" ref="O259:O322" si="14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2041</v>
      </c>
      <c r="T259" t="s">
        <v>2042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v>268.48</v>
      </c>
      <c r="G260" t="s">
        <v>20</v>
      </c>
      <c r="H260" s="7">
        <f t="shared" si="12"/>
        <v>72.172043010752688</v>
      </c>
      <c r="I260">
        <v>186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13"/>
        <v>42712.25</v>
      </c>
      <c r="O260" s="11">
        <f t="shared" si="14"/>
        <v>42732.25</v>
      </c>
      <c r="P260" t="b">
        <v>0</v>
      </c>
      <c r="Q260" t="b">
        <v>1</v>
      </c>
      <c r="R260" t="s">
        <v>33</v>
      </c>
      <c r="S260" t="s">
        <v>2041</v>
      </c>
      <c r="T260" t="s">
        <v>2042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v>597.5</v>
      </c>
      <c r="G261" t="s">
        <v>20</v>
      </c>
      <c r="H261" s="7">
        <f t="shared" si="12"/>
        <v>77.934782608695656</v>
      </c>
      <c r="I261">
        <v>138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13"/>
        <v>41251.25</v>
      </c>
      <c r="O261" s="11">
        <f t="shared" si="14"/>
        <v>41270.25</v>
      </c>
      <c r="P261" t="b">
        <v>1</v>
      </c>
      <c r="Q261" t="b">
        <v>0</v>
      </c>
      <c r="R261" t="s">
        <v>122</v>
      </c>
      <c r="S261" t="s">
        <v>2056</v>
      </c>
      <c r="T261" t="s">
        <v>2057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v>157.69841269841268</v>
      </c>
      <c r="G262" t="s">
        <v>20</v>
      </c>
      <c r="H262" s="7">
        <f t="shared" si="12"/>
        <v>38.065134099616856</v>
      </c>
      <c r="I262">
        <v>261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13"/>
        <v>41180.208333333336</v>
      </c>
      <c r="O262" s="11">
        <f t="shared" si="14"/>
        <v>41192.208333333336</v>
      </c>
      <c r="P262" t="b">
        <v>0</v>
      </c>
      <c r="Q262" t="b">
        <v>0</v>
      </c>
      <c r="R262" t="s">
        <v>23</v>
      </c>
      <c r="S262" t="s">
        <v>2037</v>
      </c>
      <c r="T262" t="s">
        <v>2038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v>31.201660735468568</v>
      </c>
      <c r="G263" t="s">
        <v>14</v>
      </c>
      <c r="H263" s="7">
        <f t="shared" si="12"/>
        <v>57.936123348017624</v>
      </c>
      <c r="I263">
        <v>454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13"/>
        <v>40415.208333333336</v>
      </c>
      <c r="O263" s="11">
        <f t="shared" si="14"/>
        <v>40419.208333333336</v>
      </c>
      <c r="P263" t="b">
        <v>0</v>
      </c>
      <c r="Q263" t="b">
        <v>1</v>
      </c>
      <c r="R263" t="s">
        <v>23</v>
      </c>
      <c r="S263" t="s">
        <v>2037</v>
      </c>
      <c r="T263" t="s">
        <v>2038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v>313.41176470588238</v>
      </c>
      <c r="G264" t="s">
        <v>20</v>
      </c>
      <c r="H264" s="7">
        <f t="shared" si="12"/>
        <v>49.794392523364486</v>
      </c>
      <c r="I264">
        <v>107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13"/>
        <v>40638.208333333336</v>
      </c>
      <c r="O264" s="11">
        <f t="shared" si="14"/>
        <v>40664.208333333336</v>
      </c>
      <c r="P264" t="b">
        <v>0</v>
      </c>
      <c r="Q264" t="b">
        <v>1</v>
      </c>
      <c r="R264" t="s">
        <v>60</v>
      </c>
      <c r="S264" t="s">
        <v>2037</v>
      </c>
      <c r="T264" t="s">
        <v>2047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v>370.89655172413791</v>
      </c>
      <c r="G265" t="s">
        <v>20</v>
      </c>
      <c r="H265" s="7">
        <f t="shared" si="12"/>
        <v>54.050251256281406</v>
      </c>
      <c r="I265">
        <v>199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13"/>
        <v>40187.25</v>
      </c>
      <c r="O265" s="11">
        <f t="shared" si="14"/>
        <v>40187.25</v>
      </c>
      <c r="P265" t="b">
        <v>0</v>
      </c>
      <c r="Q265" t="b">
        <v>0</v>
      </c>
      <c r="R265" t="s">
        <v>122</v>
      </c>
      <c r="S265" t="s">
        <v>2056</v>
      </c>
      <c r="T265" t="s">
        <v>2057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v>362.66447368421052</v>
      </c>
      <c r="G266" t="s">
        <v>20</v>
      </c>
      <c r="H266" s="7">
        <f t="shared" si="12"/>
        <v>30.002721335268504</v>
      </c>
      <c r="I266">
        <v>5512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13"/>
        <v>41317.25</v>
      </c>
      <c r="O266" s="11">
        <f t="shared" si="14"/>
        <v>41333.25</v>
      </c>
      <c r="P266" t="b">
        <v>0</v>
      </c>
      <c r="Q266" t="b">
        <v>0</v>
      </c>
      <c r="R266" t="s">
        <v>33</v>
      </c>
      <c r="S266" t="s">
        <v>2041</v>
      </c>
      <c r="T266" t="s">
        <v>2042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v>123.08163265306122</v>
      </c>
      <c r="G267" t="s">
        <v>20</v>
      </c>
      <c r="H267" s="7">
        <f t="shared" si="12"/>
        <v>70.127906976744185</v>
      </c>
      <c r="I267">
        <v>86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13"/>
        <v>42372.25</v>
      </c>
      <c r="O267" s="11">
        <f t="shared" si="14"/>
        <v>42416.25</v>
      </c>
      <c r="P267" t="b">
        <v>0</v>
      </c>
      <c r="Q267" t="b">
        <v>0</v>
      </c>
      <c r="R267" t="s">
        <v>33</v>
      </c>
      <c r="S267" t="s">
        <v>2041</v>
      </c>
      <c r="T267" t="s">
        <v>2042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v>76.766756032171585</v>
      </c>
      <c r="G268" t="s">
        <v>14</v>
      </c>
      <c r="H268" s="7">
        <f t="shared" si="12"/>
        <v>26.996228786926462</v>
      </c>
      <c r="I268">
        <v>3182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13"/>
        <v>41950.25</v>
      </c>
      <c r="O268" s="11">
        <f t="shared" si="14"/>
        <v>41983.25</v>
      </c>
      <c r="P268" t="b">
        <v>0</v>
      </c>
      <c r="Q268" t="b">
        <v>1</v>
      </c>
      <c r="R268" t="s">
        <v>159</v>
      </c>
      <c r="S268" t="s">
        <v>2037</v>
      </c>
      <c r="T268" t="s">
        <v>2060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v>233.62012987012989</v>
      </c>
      <c r="G269" t="s">
        <v>20</v>
      </c>
      <c r="H269" s="7">
        <f t="shared" si="12"/>
        <v>51.990606936416185</v>
      </c>
      <c r="I269">
        <v>2768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13"/>
        <v>41206.208333333336</v>
      </c>
      <c r="O269" s="11">
        <f t="shared" si="14"/>
        <v>41222.25</v>
      </c>
      <c r="P269" t="b">
        <v>0</v>
      </c>
      <c r="Q269" t="b">
        <v>0</v>
      </c>
      <c r="R269" t="s">
        <v>33</v>
      </c>
      <c r="S269" t="s">
        <v>2041</v>
      </c>
      <c r="T269" t="s">
        <v>2042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v>180.53333333333333</v>
      </c>
      <c r="G270" t="s">
        <v>20</v>
      </c>
      <c r="H270" s="7">
        <f t="shared" si="12"/>
        <v>56.416666666666664</v>
      </c>
      <c r="I270">
        <v>48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13"/>
        <v>41186.208333333336</v>
      </c>
      <c r="O270" s="11">
        <f t="shared" si="14"/>
        <v>41232.25</v>
      </c>
      <c r="P270" t="b">
        <v>0</v>
      </c>
      <c r="Q270" t="b">
        <v>0</v>
      </c>
      <c r="R270" t="s">
        <v>42</v>
      </c>
      <c r="S270" t="s">
        <v>2043</v>
      </c>
      <c r="T270" t="s">
        <v>2044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v>252.62857142857143</v>
      </c>
      <c r="G271" t="s">
        <v>20</v>
      </c>
      <c r="H271" s="7">
        <f t="shared" si="12"/>
        <v>101.63218390804597</v>
      </c>
      <c r="I271">
        <v>87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13"/>
        <v>43496.25</v>
      </c>
      <c r="O271" s="11">
        <f t="shared" si="14"/>
        <v>43517.25</v>
      </c>
      <c r="P271" t="b">
        <v>0</v>
      </c>
      <c r="Q271" t="b">
        <v>0</v>
      </c>
      <c r="R271" t="s">
        <v>269</v>
      </c>
      <c r="S271" t="s">
        <v>2043</v>
      </c>
      <c r="T271" t="s">
        <v>2062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v>27.176538240368025</v>
      </c>
      <c r="G272" t="s">
        <v>74</v>
      </c>
      <c r="H272" s="7">
        <f t="shared" si="12"/>
        <v>25.005291005291006</v>
      </c>
      <c r="I272">
        <v>1890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13"/>
        <v>40514.25</v>
      </c>
      <c r="O272" s="11">
        <f t="shared" si="14"/>
        <v>40516.25</v>
      </c>
      <c r="P272" t="b">
        <v>0</v>
      </c>
      <c r="Q272" t="b">
        <v>0</v>
      </c>
      <c r="R272" t="s">
        <v>89</v>
      </c>
      <c r="S272" t="s">
        <v>2052</v>
      </c>
      <c r="T272" t="s">
        <v>2053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v>1.2706571242680547</v>
      </c>
      <c r="G273" t="s">
        <v>47</v>
      </c>
      <c r="H273" s="7">
        <f t="shared" si="12"/>
        <v>32.016393442622949</v>
      </c>
      <c r="I273">
        <v>61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13"/>
        <v>42345.25</v>
      </c>
      <c r="O273" s="11">
        <f t="shared" si="14"/>
        <v>42376.25</v>
      </c>
      <c r="P273" t="b">
        <v>0</v>
      </c>
      <c r="Q273" t="b">
        <v>0</v>
      </c>
      <c r="R273" t="s">
        <v>122</v>
      </c>
      <c r="S273" t="s">
        <v>2056</v>
      </c>
      <c r="T273" t="s">
        <v>2057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v>304.0097847358121</v>
      </c>
      <c r="G274" t="s">
        <v>20</v>
      </c>
      <c r="H274" s="7">
        <f t="shared" si="12"/>
        <v>82.021647307286173</v>
      </c>
      <c r="I274">
        <v>1894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13"/>
        <v>43656.208333333328</v>
      </c>
      <c r="O274" s="11">
        <f t="shared" si="14"/>
        <v>43681.208333333328</v>
      </c>
      <c r="P274" t="b">
        <v>0</v>
      </c>
      <c r="Q274" t="b">
        <v>1</v>
      </c>
      <c r="R274" t="s">
        <v>33</v>
      </c>
      <c r="S274" t="s">
        <v>2041</v>
      </c>
      <c r="T274" t="s">
        <v>2042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v>137.23076923076923</v>
      </c>
      <c r="G275" t="s">
        <v>20</v>
      </c>
      <c r="H275" s="7">
        <f t="shared" si="12"/>
        <v>37.957446808510639</v>
      </c>
      <c r="I275">
        <v>282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13"/>
        <v>42995.208333333328</v>
      </c>
      <c r="O275" s="11">
        <f t="shared" si="14"/>
        <v>42998.208333333328</v>
      </c>
      <c r="P275" t="b">
        <v>0</v>
      </c>
      <c r="Q275" t="b">
        <v>0</v>
      </c>
      <c r="R275" t="s">
        <v>33</v>
      </c>
      <c r="S275" t="s">
        <v>2041</v>
      </c>
      <c r="T275" t="s">
        <v>2042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v>32.208333333333336</v>
      </c>
      <c r="G276" t="s">
        <v>14</v>
      </c>
      <c r="H276" s="7">
        <f t="shared" si="12"/>
        <v>51.533333333333331</v>
      </c>
      <c r="I276">
        <v>15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13"/>
        <v>43045.25</v>
      </c>
      <c r="O276" s="11">
        <f t="shared" si="14"/>
        <v>43050.25</v>
      </c>
      <c r="P276" t="b">
        <v>0</v>
      </c>
      <c r="Q276" t="b">
        <v>0</v>
      </c>
      <c r="R276" t="s">
        <v>33</v>
      </c>
      <c r="S276" t="s">
        <v>2041</v>
      </c>
      <c r="T276" t="s">
        <v>2042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v>241.51282051282053</v>
      </c>
      <c r="G277" t="s">
        <v>20</v>
      </c>
      <c r="H277" s="7">
        <f t="shared" si="12"/>
        <v>81.198275862068968</v>
      </c>
      <c r="I277">
        <v>116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13"/>
        <v>43561.208333333328</v>
      </c>
      <c r="O277" s="11">
        <f t="shared" si="14"/>
        <v>43569.208333333328</v>
      </c>
      <c r="P277" t="b">
        <v>0</v>
      </c>
      <c r="Q277" t="b">
        <v>0</v>
      </c>
      <c r="R277" t="s">
        <v>206</v>
      </c>
      <c r="S277" t="s">
        <v>2049</v>
      </c>
      <c r="T277" t="s">
        <v>2061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v>96.8</v>
      </c>
      <c r="G278" t="s">
        <v>14</v>
      </c>
      <c r="H278" s="7">
        <f t="shared" si="12"/>
        <v>40.030075187969928</v>
      </c>
      <c r="I278">
        <v>133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13"/>
        <v>41018.208333333336</v>
      </c>
      <c r="O278" s="11">
        <f t="shared" si="14"/>
        <v>41023.208333333336</v>
      </c>
      <c r="P278" t="b">
        <v>0</v>
      </c>
      <c r="Q278" t="b">
        <v>1</v>
      </c>
      <c r="R278" t="s">
        <v>89</v>
      </c>
      <c r="S278" t="s">
        <v>2052</v>
      </c>
      <c r="T278" t="s">
        <v>2053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v>1066.4285714285716</v>
      </c>
      <c r="G279" t="s">
        <v>20</v>
      </c>
      <c r="H279" s="7">
        <f t="shared" si="12"/>
        <v>89.939759036144579</v>
      </c>
      <c r="I279">
        <v>83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13"/>
        <v>40378.208333333336</v>
      </c>
      <c r="O279" s="11">
        <f t="shared" si="14"/>
        <v>40380.208333333336</v>
      </c>
      <c r="P279" t="b">
        <v>0</v>
      </c>
      <c r="Q279" t="b">
        <v>0</v>
      </c>
      <c r="R279" t="s">
        <v>33</v>
      </c>
      <c r="S279" t="s">
        <v>2041</v>
      </c>
      <c r="T279" t="s">
        <v>2042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v>325.88888888888891</v>
      </c>
      <c r="G280" t="s">
        <v>20</v>
      </c>
      <c r="H280" s="7">
        <f t="shared" si="12"/>
        <v>96.692307692307693</v>
      </c>
      <c r="I280">
        <v>91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13"/>
        <v>41239.25</v>
      </c>
      <c r="O280" s="11">
        <f t="shared" si="14"/>
        <v>41264.25</v>
      </c>
      <c r="P280" t="b">
        <v>0</v>
      </c>
      <c r="Q280" t="b">
        <v>0</v>
      </c>
      <c r="R280" t="s">
        <v>28</v>
      </c>
      <c r="S280" t="s">
        <v>2039</v>
      </c>
      <c r="T280" t="s">
        <v>2040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v>170.70000000000002</v>
      </c>
      <c r="G281" t="s">
        <v>20</v>
      </c>
      <c r="H281" s="7">
        <f t="shared" si="12"/>
        <v>25.010989010989011</v>
      </c>
      <c r="I281">
        <v>546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13"/>
        <v>43346.208333333328</v>
      </c>
      <c r="O281" s="11">
        <f t="shared" si="14"/>
        <v>43349.208333333328</v>
      </c>
      <c r="P281" t="b">
        <v>0</v>
      </c>
      <c r="Q281" t="b">
        <v>0</v>
      </c>
      <c r="R281" t="s">
        <v>33</v>
      </c>
      <c r="S281" t="s">
        <v>2041</v>
      </c>
      <c r="T281" t="s">
        <v>2042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v>581.44000000000005</v>
      </c>
      <c r="G282" t="s">
        <v>20</v>
      </c>
      <c r="H282" s="7">
        <f t="shared" si="12"/>
        <v>36.987277353689571</v>
      </c>
      <c r="I282">
        <v>393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13"/>
        <v>43060.25</v>
      </c>
      <c r="O282" s="11">
        <f t="shared" si="14"/>
        <v>43066.25</v>
      </c>
      <c r="P282" t="b">
        <v>0</v>
      </c>
      <c r="Q282" t="b">
        <v>0</v>
      </c>
      <c r="R282" t="s">
        <v>71</v>
      </c>
      <c r="S282" t="s">
        <v>2043</v>
      </c>
      <c r="T282" t="s">
        <v>2051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v>91.520972644376897</v>
      </c>
      <c r="G283" t="s">
        <v>14</v>
      </c>
      <c r="H283" s="7">
        <f t="shared" si="12"/>
        <v>73.012609117361791</v>
      </c>
      <c r="I283">
        <v>2062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13"/>
        <v>40979.25</v>
      </c>
      <c r="O283" s="11">
        <f t="shared" si="14"/>
        <v>41000.208333333336</v>
      </c>
      <c r="P283" t="b">
        <v>0</v>
      </c>
      <c r="Q283" t="b">
        <v>1</v>
      </c>
      <c r="R283" t="s">
        <v>33</v>
      </c>
      <c r="S283" t="s">
        <v>2041</v>
      </c>
      <c r="T283" t="s">
        <v>2042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v>108.04761904761904</v>
      </c>
      <c r="G284" t="s">
        <v>20</v>
      </c>
      <c r="H284" s="7">
        <f t="shared" si="12"/>
        <v>68.240601503759393</v>
      </c>
      <c r="I284">
        <v>133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13"/>
        <v>42701.25</v>
      </c>
      <c r="O284" s="11">
        <f t="shared" si="14"/>
        <v>42707.25</v>
      </c>
      <c r="P284" t="b">
        <v>0</v>
      </c>
      <c r="Q284" t="b">
        <v>1</v>
      </c>
      <c r="R284" t="s">
        <v>269</v>
      </c>
      <c r="S284" t="s">
        <v>2043</v>
      </c>
      <c r="T284" t="s">
        <v>2062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v>18.728395061728396</v>
      </c>
      <c r="G285" t="s">
        <v>14</v>
      </c>
      <c r="H285" s="7">
        <f t="shared" si="12"/>
        <v>52.310344827586206</v>
      </c>
      <c r="I285">
        <v>29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13"/>
        <v>42520.208333333328</v>
      </c>
      <c r="O285" s="11">
        <f t="shared" si="14"/>
        <v>42525.208333333328</v>
      </c>
      <c r="P285" t="b">
        <v>0</v>
      </c>
      <c r="Q285" t="b">
        <v>0</v>
      </c>
      <c r="R285" t="s">
        <v>23</v>
      </c>
      <c r="S285" t="s">
        <v>2037</v>
      </c>
      <c r="T285" t="s">
        <v>2038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v>83.193877551020407</v>
      </c>
      <c r="G286" t="s">
        <v>14</v>
      </c>
      <c r="H286" s="7">
        <f t="shared" si="12"/>
        <v>61.765151515151516</v>
      </c>
      <c r="I286">
        <v>132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13"/>
        <v>41030.208333333336</v>
      </c>
      <c r="O286" s="11">
        <f t="shared" si="14"/>
        <v>41035.208333333336</v>
      </c>
      <c r="P286" t="b">
        <v>0</v>
      </c>
      <c r="Q286" t="b">
        <v>0</v>
      </c>
      <c r="R286" t="s">
        <v>28</v>
      </c>
      <c r="S286" t="s">
        <v>2039</v>
      </c>
      <c r="T286" t="s">
        <v>2040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v>706.33333333333337</v>
      </c>
      <c r="G287" t="s">
        <v>20</v>
      </c>
      <c r="H287" s="7">
        <f t="shared" si="12"/>
        <v>25.027559055118111</v>
      </c>
      <c r="I287">
        <v>254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13"/>
        <v>42623.208333333328</v>
      </c>
      <c r="O287" s="11">
        <f t="shared" si="14"/>
        <v>42661.208333333328</v>
      </c>
      <c r="P287" t="b">
        <v>0</v>
      </c>
      <c r="Q287" t="b">
        <v>0</v>
      </c>
      <c r="R287" t="s">
        <v>33</v>
      </c>
      <c r="S287" t="s">
        <v>2041</v>
      </c>
      <c r="T287" t="s">
        <v>2042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v>17.446030330062445</v>
      </c>
      <c r="G288" t="s">
        <v>74</v>
      </c>
      <c r="H288" s="7">
        <f t="shared" si="12"/>
        <v>106.28804347826087</v>
      </c>
      <c r="I288">
        <v>184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13"/>
        <v>42697.25</v>
      </c>
      <c r="O288" s="11">
        <f t="shared" si="14"/>
        <v>42704.25</v>
      </c>
      <c r="P288" t="b">
        <v>0</v>
      </c>
      <c r="Q288" t="b">
        <v>0</v>
      </c>
      <c r="R288" t="s">
        <v>33</v>
      </c>
      <c r="S288" t="s">
        <v>2041</v>
      </c>
      <c r="T288" t="s">
        <v>2042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v>209.73015873015873</v>
      </c>
      <c r="G289" t="s">
        <v>20</v>
      </c>
      <c r="H289" s="7">
        <f t="shared" si="12"/>
        <v>75.07386363636364</v>
      </c>
      <c r="I289">
        <v>176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13"/>
        <v>42122.208333333328</v>
      </c>
      <c r="O289" s="11">
        <f t="shared" si="14"/>
        <v>42122.208333333328</v>
      </c>
      <c r="P289" t="b">
        <v>0</v>
      </c>
      <c r="Q289" t="b">
        <v>0</v>
      </c>
      <c r="R289" t="s">
        <v>50</v>
      </c>
      <c r="S289" t="s">
        <v>2037</v>
      </c>
      <c r="T289" t="s">
        <v>2045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v>97.785714285714292</v>
      </c>
      <c r="G290" t="s">
        <v>14</v>
      </c>
      <c r="H290" s="7">
        <f t="shared" si="12"/>
        <v>39.970802919708028</v>
      </c>
      <c r="I290">
        <v>137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13"/>
        <v>40982.208333333336</v>
      </c>
      <c r="O290" s="11">
        <f t="shared" si="14"/>
        <v>40983.208333333336</v>
      </c>
      <c r="P290" t="b">
        <v>0</v>
      </c>
      <c r="Q290" t="b">
        <v>1</v>
      </c>
      <c r="R290" t="s">
        <v>148</v>
      </c>
      <c r="S290" t="s">
        <v>2037</v>
      </c>
      <c r="T290" t="s">
        <v>2059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v>1684.25</v>
      </c>
      <c r="G291" t="s">
        <v>20</v>
      </c>
      <c r="H291" s="7">
        <f t="shared" si="12"/>
        <v>39.982195845697326</v>
      </c>
      <c r="I291">
        <v>337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13"/>
        <v>42219.208333333328</v>
      </c>
      <c r="O291" s="11">
        <f t="shared" si="14"/>
        <v>42222.208333333328</v>
      </c>
      <c r="P291" t="b">
        <v>0</v>
      </c>
      <c r="Q291" t="b">
        <v>0</v>
      </c>
      <c r="R291" t="s">
        <v>33</v>
      </c>
      <c r="S291" t="s">
        <v>2041</v>
      </c>
      <c r="T291" t="s">
        <v>2042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v>54.402135231316727</v>
      </c>
      <c r="G292" t="s">
        <v>14</v>
      </c>
      <c r="H292" s="7">
        <f t="shared" si="12"/>
        <v>101.01541850220265</v>
      </c>
      <c r="I292">
        <v>908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13"/>
        <v>41404.208333333336</v>
      </c>
      <c r="O292" s="11">
        <f t="shared" si="14"/>
        <v>41436.208333333336</v>
      </c>
      <c r="P292" t="b">
        <v>0</v>
      </c>
      <c r="Q292" t="b">
        <v>1</v>
      </c>
      <c r="R292" t="s">
        <v>42</v>
      </c>
      <c r="S292" t="s">
        <v>2043</v>
      </c>
      <c r="T292" t="s">
        <v>2044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v>456.61111111111109</v>
      </c>
      <c r="G293" t="s">
        <v>20</v>
      </c>
      <c r="H293" s="7">
        <f t="shared" si="12"/>
        <v>76.813084112149539</v>
      </c>
      <c r="I293">
        <v>107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13"/>
        <v>40831.208333333336</v>
      </c>
      <c r="O293" s="11">
        <f t="shared" si="14"/>
        <v>40835.208333333336</v>
      </c>
      <c r="P293" t="b">
        <v>1</v>
      </c>
      <c r="Q293" t="b">
        <v>0</v>
      </c>
      <c r="R293" t="s">
        <v>28</v>
      </c>
      <c r="S293" t="s">
        <v>2039</v>
      </c>
      <c r="T293" t="s">
        <v>2040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v>9.8219178082191778</v>
      </c>
      <c r="G294" t="s">
        <v>14</v>
      </c>
      <c r="H294" s="7">
        <f t="shared" si="12"/>
        <v>71.7</v>
      </c>
      <c r="I294">
        <v>10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13"/>
        <v>40984.208333333336</v>
      </c>
      <c r="O294" s="11">
        <f t="shared" si="14"/>
        <v>41002.208333333336</v>
      </c>
      <c r="P294" t="b">
        <v>0</v>
      </c>
      <c r="Q294" t="b">
        <v>0</v>
      </c>
      <c r="R294" t="s">
        <v>17</v>
      </c>
      <c r="S294" t="s">
        <v>2035</v>
      </c>
      <c r="T294" t="s">
        <v>2036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v>16.384615384615383</v>
      </c>
      <c r="G295" t="s">
        <v>74</v>
      </c>
      <c r="H295" s="7">
        <f t="shared" si="12"/>
        <v>33.28125</v>
      </c>
      <c r="I295">
        <v>32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13"/>
        <v>40456.208333333336</v>
      </c>
      <c r="O295" s="11">
        <f t="shared" si="14"/>
        <v>40465.208333333336</v>
      </c>
      <c r="P295" t="b">
        <v>0</v>
      </c>
      <c r="Q295" t="b">
        <v>0</v>
      </c>
      <c r="R295" t="s">
        <v>33</v>
      </c>
      <c r="S295" t="s">
        <v>2041</v>
      </c>
      <c r="T295" t="s">
        <v>2042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v>1339.6666666666667</v>
      </c>
      <c r="G296" t="s">
        <v>20</v>
      </c>
      <c r="H296" s="7">
        <f t="shared" si="12"/>
        <v>43.923497267759565</v>
      </c>
      <c r="I296">
        <v>183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13"/>
        <v>43399.208333333328</v>
      </c>
      <c r="O296" s="11">
        <f t="shared" si="14"/>
        <v>43411.25</v>
      </c>
      <c r="P296" t="b">
        <v>0</v>
      </c>
      <c r="Q296" t="b">
        <v>0</v>
      </c>
      <c r="R296" t="s">
        <v>33</v>
      </c>
      <c r="S296" t="s">
        <v>2041</v>
      </c>
      <c r="T296" t="s">
        <v>2042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v>35.650077760497666</v>
      </c>
      <c r="G297" t="s">
        <v>14</v>
      </c>
      <c r="H297" s="7">
        <f t="shared" si="12"/>
        <v>36.004712041884815</v>
      </c>
      <c r="I297">
        <v>1910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13"/>
        <v>41562.208333333336</v>
      </c>
      <c r="O297" s="11">
        <f t="shared" si="14"/>
        <v>41587.25</v>
      </c>
      <c r="P297" t="b">
        <v>0</v>
      </c>
      <c r="Q297" t="b">
        <v>0</v>
      </c>
      <c r="R297" t="s">
        <v>33</v>
      </c>
      <c r="S297" t="s">
        <v>2041</v>
      </c>
      <c r="T297" t="s">
        <v>2042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v>54.950819672131146</v>
      </c>
      <c r="G298" t="s">
        <v>14</v>
      </c>
      <c r="H298" s="7">
        <f t="shared" si="12"/>
        <v>88.21052631578948</v>
      </c>
      <c r="I298">
        <v>38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13"/>
        <v>43493.25</v>
      </c>
      <c r="O298" s="11">
        <f t="shared" si="14"/>
        <v>43515.25</v>
      </c>
      <c r="P298" t="b">
        <v>0</v>
      </c>
      <c r="Q298" t="b">
        <v>0</v>
      </c>
      <c r="R298" t="s">
        <v>33</v>
      </c>
      <c r="S298" t="s">
        <v>2041</v>
      </c>
      <c r="T298" t="s">
        <v>2042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v>94.236111111111114</v>
      </c>
      <c r="G299" t="s">
        <v>14</v>
      </c>
      <c r="H299" s="7">
        <f t="shared" si="12"/>
        <v>65.240384615384613</v>
      </c>
      <c r="I299">
        <v>104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13"/>
        <v>41653.25</v>
      </c>
      <c r="O299" s="11">
        <f t="shared" si="14"/>
        <v>41662.25</v>
      </c>
      <c r="P299" t="b">
        <v>0</v>
      </c>
      <c r="Q299" t="b">
        <v>1</v>
      </c>
      <c r="R299" t="s">
        <v>33</v>
      </c>
      <c r="S299" t="s">
        <v>2041</v>
      </c>
      <c r="T299" t="s">
        <v>2042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v>143.91428571428571</v>
      </c>
      <c r="G300" t="s">
        <v>20</v>
      </c>
      <c r="H300" s="7">
        <f t="shared" si="12"/>
        <v>69.958333333333329</v>
      </c>
      <c r="I300">
        <v>72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13"/>
        <v>42426.25</v>
      </c>
      <c r="O300" s="11">
        <f t="shared" si="14"/>
        <v>42444.208333333328</v>
      </c>
      <c r="P300" t="b">
        <v>0</v>
      </c>
      <c r="Q300" t="b">
        <v>1</v>
      </c>
      <c r="R300" t="s">
        <v>23</v>
      </c>
      <c r="S300" t="s">
        <v>2037</v>
      </c>
      <c r="T300" t="s">
        <v>2038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v>51.421052631578945</v>
      </c>
      <c r="G301" t="s">
        <v>14</v>
      </c>
      <c r="H301" s="7">
        <f t="shared" si="12"/>
        <v>39.877551020408163</v>
      </c>
      <c r="I301">
        <v>49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13"/>
        <v>42432.25</v>
      </c>
      <c r="O301" s="11">
        <f t="shared" si="14"/>
        <v>42488.208333333328</v>
      </c>
      <c r="P301" t="b">
        <v>0</v>
      </c>
      <c r="Q301" t="b">
        <v>0</v>
      </c>
      <c r="R301" t="s">
        <v>17</v>
      </c>
      <c r="S301" t="s">
        <v>2035</v>
      </c>
      <c r="T301" t="s">
        <v>2036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v>5</v>
      </c>
      <c r="G302" t="s">
        <v>14</v>
      </c>
      <c r="H302" s="7">
        <f t="shared" si="12"/>
        <v>5</v>
      </c>
      <c r="I302">
        <v>1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13"/>
        <v>42977.208333333328</v>
      </c>
      <c r="O302" s="11">
        <f t="shared" si="14"/>
        <v>42978.208333333328</v>
      </c>
      <c r="P302" t="b">
        <v>0</v>
      </c>
      <c r="Q302" t="b">
        <v>1</v>
      </c>
      <c r="R302" t="s">
        <v>68</v>
      </c>
      <c r="S302" t="s">
        <v>2049</v>
      </c>
      <c r="T302" t="s">
        <v>2050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v>1344.6666666666667</v>
      </c>
      <c r="G303" t="s">
        <v>20</v>
      </c>
      <c r="H303" s="7">
        <f t="shared" si="12"/>
        <v>41.023728813559323</v>
      </c>
      <c r="I303">
        <v>295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13"/>
        <v>42061.25</v>
      </c>
      <c r="O303" s="11">
        <f t="shared" si="14"/>
        <v>42078.208333333328</v>
      </c>
      <c r="P303" t="b">
        <v>0</v>
      </c>
      <c r="Q303" t="b">
        <v>0</v>
      </c>
      <c r="R303" t="s">
        <v>42</v>
      </c>
      <c r="S303" t="s">
        <v>2043</v>
      </c>
      <c r="T303" t="s">
        <v>2044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v>31.844940867279899</v>
      </c>
      <c r="G304" t="s">
        <v>14</v>
      </c>
      <c r="H304" s="7">
        <f t="shared" si="12"/>
        <v>98.914285714285711</v>
      </c>
      <c r="I304">
        <v>245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13"/>
        <v>43345.208333333328</v>
      </c>
      <c r="O304" s="11">
        <f t="shared" si="14"/>
        <v>43359.208333333328</v>
      </c>
      <c r="P304" t="b">
        <v>0</v>
      </c>
      <c r="Q304" t="b">
        <v>0</v>
      </c>
      <c r="R304" t="s">
        <v>33</v>
      </c>
      <c r="S304" t="s">
        <v>2041</v>
      </c>
      <c r="T304" t="s">
        <v>2042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v>82.617647058823536</v>
      </c>
      <c r="G305" t="s">
        <v>14</v>
      </c>
      <c r="H305" s="7">
        <f t="shared" si="12"/>
        <v>87.78125</v>
      </c>
      <c r="I305">
        <v>32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13"/>
        <v>42376.25</v>
      </c>
      <c r="O305" s="11">
        <f t="shared" si="14"/>
        <v>42381.25</v>
      </c>
      <c r="P305" t="b">
        <v>0</v>
      </c>
      <c r="Q305" t="b">
        <v>0</v>
      </c>
      <c r="R305" t="s">
        <v>60</v>
      </c>
      <c r="S305" t="s">
        <v>2037</v>
      </c>
      <c r="T305" t="s">
        <v>2047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v>546.14285714285722</v>
      </c>
      <c r="G306" t="s">
        <v>20</v>
      </c>
      <c r="H306" s="7">
        <f t="shared" si="12"/>
        <v>80.767605633802816</v>
      </c>
      <c r="I306">
        <v>142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13"/>
        <v>42589.208333333328</v>
      </c>
      <c r="O306" s="11">
        <f t="shared" si="14"/>
        <v>42630.208333333328</v>
      </c>
      <c r="P306" t="b">
        <v>0</v>
      </c>
      <c r="Q306" t="b">
        <v>0</v>
      </c>
      <c r="R306" t="s">
        <v>42</v>
      </c>
      <c r="S306" t="s">
        <v>2043</v>
      </c>
      <c r="T306" t="s">
        <v>2044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v>286.21428571428572</v>
      </c>
      <c r="G307" t="s">
        <v>20</v>
      </c>
      <c r="H307" s="7">
        <f t="shared" si="12"/>
        <v>94.28235294117647</v>
      </c>
      <c r="I307">
        <v>85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13"/>
        <v>42448.208333333328</v>
      </c>
      <c r="O307" s="11">
        <f t="shared" si="14"/>
        <v>42489.208333333328</v>
      </c>
      <c r="P307" t="b">
        <v>0</v>
      </c>
      <c r="Q307" t="b">
        <v>0</v>
      </c>
      <c r="R307" t="s">
        <v>33</v>
      </c>
      <c r="S307" t="s">
        <v>2041</v>
      </c>
      <c r="T307" t="s">
        <v>2042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v>7.9076923076923071</v>
      </c>
      <c r="G308" t="s">
        <v>14</v>
      </c>
      <c r="H308" s="7">
        <f t="shared" si="12"/>
        <v>73.428571428571431</v>
      </c>
      <c r="I308">
        <v>7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13"/>
        <v>42930.208333333328</v>
      </c>
      <c r="O308" s="11">
        <f t="shared" si="14"/>
        <v>42933.208333333328</v>
      </c>
      <c r="P308" t="b">
        <v>0</v>
      </c>
      <c r="Q308" t="b">
        <v>1</v>
      </c>
      <c r="R308" t="s">
        <v>33</v>
      </c>
      <c r="S308" t="s">
        <v>2041</v>
      </c>
      <c r="T308" t="s">
        <v>2042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v>132.13677811550153</v>
      </c>
      <c r="G309" t="s">
        <v>20</v>
      </c>
      <c r="H309" s="7">
        <f t="shared" si="12"/>
        <v>65.968133535660087</v>
      </c>
      <c r="I309">
        <v>659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13"/>
        <v>41066.208333333336</v>
      </c>
      <c r="O309" s="11">
        <f t="shared" si="14"/>
        <v>41086.208333333336</v>
      </c>
      <c r="P309" t="b">
        <v>0</v>
      </c>
      <c r="Q309" t="b">
        <v>1</v>
      </c>
      <c r="R309" t="s">
        <v>119</v>
      </c>
      <c r="S309" t="s">
        <v>2049</v>
      </c>
      <c r="T309" t="s">
        <v>2055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v>74.077834179357026</v>
      </c>
      <c r="G310" t="s">
        <v>14</v>
      </c>
      <c r="H310" s="7">
        <f t="shared" si="12"/>
        <v>109.04109589041096</v>
      </c>
      <c r="I310">
        <v>803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13"/>
        <v>40651.208333333336</v>
      </c>
      <c r="O310" s="11">
        <f t="shared" si="14"/>
        <v>40652.208333333336</v>
      </c>
      <c r="P310" t="b">
        <v>0</v>
      </c>
      <c r="Q310" t="b">
        <v>0</v>
      </c>
      <c r="R310" t="s">
        <v>33</v>
      </c>
      <c r="S310" t="s">
        <v>2041</v>
      </c>
      <c r="T310" t="s">
        <v>2042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v>75.292682926829272</v>
      </c>
      <c r="G311" t="s">
        <v>74</v>
      </c>
      <c r="H311" s="7">
        <f t="shared" si="12"/>
        <v>41.16</v>
      </c>
      <c r="I311">
        <v>75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13"/>
        <v>40807.208333333336</v>
      </c>
      <c r="O311" s="11">
        <f t="shared" si="14"/>
        <v>40827.208333333336</v>
      </c>
      <c r="P311" t="b">
        <v>0</v>
      </c>
      <c r="Q311" t="b">
        <v>1</v>
      </c>
      <c r="R311" t="s">
        <v>60</v>
      </c>
      <c r="S311" t="s">
        <v>2037</v>
      </c>
      <c r="T311" t="s">
        <v>2047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v>20.333333333333332</v>
      </c>
      <c r="G312" t="s">
        <v>14</v>
      </c>
      <c r="H312" s="7">
        <f t="shared" si="12"/>
        <v>99.125</v>
      </c>
      <c r="I312">
        <v>16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13"/>
        <v>40277.208333333336</v>
      </c>
      <c r="O312" s="11">
        <f t="shared" si="14"/>
        <v>40293.208333333336</v>
      </c>
      <c r="P312" t="b">
        <v>0</v>
      </c>
      <c r="Q312" t="b">
        <v>0</v>
      </c>
      <c r="R312" t="s">
        <v>89</v>
      </c>
      <c r="S312" t="s">
        <v>2052</v>
      </c>
      <c r="T312" t="s">
        <v>2053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v>203.36507936507937</v>
      </c>
      <c r="G313" t="s">
        <v>20</v>
      </c>
      <c r="H313" s="7">
        <f t="shared" si="12"/>
        <v>105.88429752066116</v>
      </c>
      <c r="I313">
        <v>121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13"/>
        <v>40590.25</v>
      </c>
      <c r="O313" s="11">
        <f t="shared" si="14"/>
        <v>40602.25</v>
      </c>
      <c r="P313" t="b">
        <v>0</v>
      </c>
      <c r="Q313" t="b">
        <v>0</v>
      </c>
      <c r="R313" t="s">
        <v>33</v>
      </c>
      <c r="S313" t="s">
        <v>2041</v>
      </c>
      <c r="T313" t="s">
        <v>2042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v>310.2284263959391</v>
      </c>
      <c r="G314" t="s">
        <v>20</v>
      </c>
      <c r="H314" s="7">
        <f t="shared" si="12"/>
        <v>48.996525921966864</v>
      </c>
      <c r="I314">
        <v>3742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13"/>
        <v>41572.208333333336</v>
      </c>
      <c r="O314" s="11">
        <f t="shared" si="14"/>
        <v>41579.208333333336</v>
      </c>
      <c r="P314" t="b">
        <v>0</v>
      </c>
      <c r="Q314" t="b">
        <v>0</v>
      </c>
      <c r="R314" t="s">
        <v>33</v>
      </c>
      <c r="S314" t="s">
        <v>2041</v>
      </c>
      <c r="T314" t="s">
        <v>2042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v>395.31818181818181</v>
      </c>
      <c r="G315" t="s">
        <v>20</v>
      </c>
      <c r="H315" s="7">
        <f t="shared" si="12"/>
        <v>39</v>
      </c>
      <c r="I315">
        <v>223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13"/>
        <v>40966.25</v>
      </c>
      <c r="O315" s="11">
        <f t="shared" si="14"/>
        <v>40968.25</v>
      </c>
      <c r="P315" t="b">
        <v>0</v>
      </c>
      <c r="Q315" t="b">
        <v>0</v>
      </c>
      <c r="R315" t="s">
        <v>23</v>
      </c>
      <c r="S315" t="s">
        <v>2037</v>
      </c>
      <c r="T315" t="s">
        <v>2038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v>294.71428571428572</v>
      </c>
      <c r="G316" t="s">
        <v>20</v>
      </c>
      <c r="H316" s="7">
        <f t="shared" si="12"/>
        <v>31.022556390977442</v>
      </c>
      <c r="I316">
        <v>133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13"/>
        <v>43536.208333333328</v>
      </c>
      <c r="O316" s="11">
        <f t="shared" si="14"/>
        <v>43541.208333333328</v>
      </c>
      <c r="P316" t="b">
        <v>0</v>
      </c>
      <c r="Q316" t="b">
        <v>1</v>
      </c>
      <c r="R316" t="s">
        <v>42</v>
      </c>
      <c r="S316" t="s">
        <v>2043</v>
      </c>
      <c r="T316" t="s">
        <v>2044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v>33.89473684210526</v>
      </c>
      <c r="G317" t="s">
        <v>14</v>
      </c>
      <c r="H317" s="7">
        <f t="shared" si="12"/>
        <v>103.87096774193549</v>
      </c>
      <c r="I317">
        <v>31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13"/>
        <v>41783.208333333336</v>
      </c>
      <c r="O317" s="11">
        <f t="shared" si="14"/>
        <v>41812.208333333336</v>
      </c>
      <c r="P317" t="b">
        <v>0</v>
      </c>
      <c r="Q317" t="b">
        <v>0</v>
      </c>
      <c r="R317" t="s">
        <v>33</v>
      </c>
      <c r="S317" t="s">
        <v>2041</v>
      </c>
      <c r="T317" t="s">
        <v>2042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v>66.677083333333329</v>
      </c>
      <c r="G318" t="s">
        <v>14</v>
      </c>
      <c r="H318" s="7">
        <f t="shared" si="12"/>
        <v>59.268518518518519</v>
      </c>
      <c r="I318">
        <v>108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13"/>
        <v>43788.25</v>
      </c>
      <c r="O318" s="11">
        <f t="shared" si="14"/>
        <v>43789.25</v>
      </c>
      <c r="P318" t="b">
        <v>0</v>
      </c>
      <c r="Q318" t="b">
        <v>1</v>
      </c>
      <c r="R318" t="s">
        <v>17</v>
      </c>
      <c r="S318" t="s">
        <v>2035</v>
      </c>
      <c r="T318" t="s">
        <v>2036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v>19.227272727272727</v>
      </c>
      <c r="G319" t="s">
        <v>14</v>
      </c>
      <c r="H319" s="7">
        <f t="shared" si="12"/>
        <v>42.3</v>
      </c>
      <c r="I319">
        <v>30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13"/>
        <v>42869.208333333328</v>
      </c>
      <c r="O319" s="11">
        <f t="shared" si="14"/>
        <v>42882.208333333328</v>
      </c>
      <c r="P319" t="b">
        <v>0</v>
      </c>
      <c r="Q319" t="b">
        <v>0</v>
      </c>
      <c r="R319" t="s">
        <v>33</v>
      </c>
      <c r="S319" t="s">
        <v>2041</v>
      </c>
      <c r="T319" t="s">
        <v>2042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v>15.842105263157894</v>
      </c>
      <c r="G320" t="s">
        <v>14</v>
      </c>
      <c r="H320" s="7">
        <f t="shared" si="12"/>
        <v>53.117647058823529</v>
      </c>
      <c r="I320">
        <v>17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13"/>
        <v>41684.25</v>
      </c>
      <c r="O320" s="11">
        <f t="shared" si="14"/>
        <v>41686.25</v>
      </c>
      <c r="P320" t="b">
        <v>0</v>
      </c>
      <c r="Q320" t="b">
        <v>0</v>
      </c>
      <c r="R320" t="s">
        <v>23</v>
      </c>
      <c r="S320" t="s">
        <v>2037</v>
      </c>
      <c r="T320" t="s">
        <v>2038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v>38.702380952380956</v>
      </c>
      <c r="G321" t="s">
        <v>74</v>
      </c>
      <c r="H321" s="7">
        <f t="shared" si="12"/>
        <v>50.796875</v>
      </c>
      <c r="I321">
        <v>64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13"/>
        <v>40402.208333333336</v>
      </c>
      <c r="O321" s="11">
        <f t="shared" si="14"/>
        <v>40426.208333333336</v>
      </c>
      <c r="P321" t="b">
        <v>0</v>
      </c>
      <c r="Q321" t="b">
        <v>0</v>
      </c>
      <c r="R321" t="s">
        <v>28</v>
      </c>
      <c r="S321" t="s">
        <v>2039</v>
      </c>
      <c r="T321" t="s">
        <v>2040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v>9.5876777251184837</v>
      </c>
      <c r="G322" t="s">
        <v>14</v>
      </c>
      <c r="H322" s="7">
        <f t="shared" si="12"/>
        <v>101.15</v>
      </c>
      <c r="I322">
        <v>80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13"/>
        <v>40673.208333333336</v>
      </c>
      <c r="O322" s="11">
        <f t="shared" si="14"/>
        <v>40682.208333333336</v>
      </c>
      <c r="P322" t="b">
        <v>0</v>
      </c>
      <c r="Q322" t="b">
        <v>0</v>
      </c>
      <c r="R322" t="s">
        <v>119</v>
      </c>
      <c r="S322" t="s">
        <v>2049</v>
      </c>
      <c r="T322" t="s">
        <v>2055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v>94.144366197183089</v>
      </c>
      <c r="G323" t="s">
        <v>14</v>
      </c>
      <c r="H323" s="7">
        <f t="shared" ref="H323:H386" si="15">AVERAGE(E323/I323)</f>
        <v>65.000810372771468</v>
      </c>
      <c r="I323">
        <v>2468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N386" si="16">(((L323/60)/60)/24)+DATE(1970,1,1)</f>
        <v>40634.208333333336</v>
      </c>
      <c r="O323" s="11">
        <f t="shared" ref="O323:O386" si="17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2043</v>
      </c>
      <c r="T323" t="s">
        <v>2054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v>166.56234096692114</v>
      </c>
      <c r="G324" t="s">
        <v>20</v>
      </c>
      <c r="H324" s="7">
        <f t="shared" si="15"/>
        <v>37.998645510835914</v>
      </c>
      <c r="I324">
        <v>5168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16"/>
        <v>40507.25</v>
      </c>
      <c r="O324" s="11">
        <f t="shared" si="17"/>
        <v>40520.25</v>
      </c>
      <c r="P324" t="b">
        <v>0</v>
      </c>
      <c r="Q324" t="b">
        <v>0</v>
      </c>
      <c r="R324" t="s">
        <v>33</v>
      </c>
      <c r="S324" t="s">
        <v>2041</v>
      </c>
      <c r="T324" t="s">
        <v>2042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v>24.134831460674157</v>
      </c>
      <c r="G325" t="s">
        <v>14</v>
      </c>
      <c r="H325" s="7">
        <f t="shared" si="15"/>
        <v>82.615384615384613</v>
      </c>
      <c r="I325">
        <v>26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16"/>
        <v>41725.208333333336</v>
      </c>
      <c r="O325" s="11">
        <f t="shared" si="17"/>
        <v>41727.208333333336</v>
      </c>
      <c r="P325" t="b">
        <v>0</v>
      </c>
      <c r="Q325" t="b">
        <v>0</v>
      </c>
      <c r="R325" t="s">
        <v>42</v>
      </c>
      <c r="S325" t="s">
        <v>2043</v>
      </c>
      <c r="T325" t="s">
        <v>2044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v>164.05633802816902</v>
      </c>
      <c r="G326" t="s">
        <v>20</v>
      </c>
      <c r="H326" s="7">
        <f t="shared" si="15"/>
        <v>37.941368078175898</v>
      </c>
      <c r="I326">
        <v>307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16"/>
        <v>42176.208333333328</v>
      </c>
      <c r="O326" s="11">
        <f t="shared" si="17"/>
        <v>42188.208333333328</v>
      </c>
      <c r="P326" t="b">
        <v>0</v>
      </c>
      <c r="Q326" t="b">
        <v>1</v>
      </c>
      <c r="R326" t="s">
        <v>33</v>
      </c>
      <c r="S326" t="s">
        <v>2041</v>
      </c>
      <c r="T326" t="s">
        <v>2042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v>90.723076923076931</v>
      </c>
      <c r="G327" t="s">
        <v>14</v>
      </c>
      <c r="H327" s="7">
        <f t="shared" si="15"/>
        <v>80.780821917808225</v>
      </c>
      <c r="I327">
        <v>73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16"/>
        <v>43267.208333333328</v>
      </c>
      <c r="O327" s="11">
        <f t="shared" si="17"/>
        <v>43290.208333333328</v>
      </c>
      <c r="P327" t="b">
        <v>0</v>
      </c>
      <c r="Q327" t="b">
        <v>1</v>
      </c>
      <c r="R327" t="s">
        <v>33</v>
      </c>
      <c r="S327" t="s">
        <v>2041</v>
      </c>
      <c r="T327" t="s">
        <v>2042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v>46.194444444444443</v>
      </c>
      <c r="G328" t="s">
        <v>14</v>
      </c>
      <c r="H328" s="7">
        <f t="shared" si="15"/>
        <v>25.984375</v>
      </c>
      <c r="I328">
        <v>128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16"/>
        <v>42364.25</v>
      </c>
      <c r="O328" s="11">
        <f t="shared" si="17"/>
        <v>42370.25</v>
      </c>
      <c r="P328" t="b">
        <v>0</v>
      </c>
      <c r="Q328" t="b">
        <v>0</v>
      </c>
      <c r="R328" t="s">
        <v>71</v>
      </c>
      <c r="S328" t="s">
        <v>2043</v>
      </c>
      <c r="T328" t="s">
        <v>2051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v>38.53846153846154</v>
      </c>
      <c r="G329" t="s">
        <v>14</v>
      </c>
      <c r="H329" s="7">
        <f t="shared" si="15"/>
        <v>30.363636363636363</v>
      </c>
      <c r="I329">
        <v>33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16"/>
        <v>43705.208333333328</v>
      </c>
      <c r="O329" s="11">
        <f t="shared" si="17"/>
        <v>43709.208333333328</v>
      </c>
      <c r="P329" t="b">
        <v>0</v>
      </c>
      <c r="Q329" t="b">
        <v>1</v>
      </c>
      <c r="R329" t="s">
        <v>33</v>
      </c>
      <c r="S329" t="s">
        <v>2041</v>
      </c>
      <c r="T329" t="s">
        <v>2042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v>133.56231003039514</v>
      </c>
      <c r="G330" t="s">
        <v>20</v>
      </c>
      <c r="H330" s="7">
        <f t="shared" si="15"/>
        <v>54.004916018025398</v>
      </c>
      <c r="I330">
        <v>2441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16"/>
        <v>43434.25</v>
      </c>
      <c r="O330" s="11">
        <f t="shared" si="17"/>
        <v>43445.25</v>
      </c>
      <c r="P330" t="b">
        <v>0</v>
      </c>
      <c r="Q330" t="b">
        <v>0</v>
      </c>
      <c r="R330" t="s">
        <v>23</v>
      </c>
      <c r="S330" t="s">
        <v>2037</v>
      </c>
      <c r="T330" t="s">
        <v>2038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v>22.896588486140725</v>
      </c>
      <c r="G331" t="s">
        <v>47</v>
      </c>
      <c r="H331" s="7">
        <f t="shared" si="15"/>
        <v>101.78672985781991</v>
      </c>
      <c r="I331">
        <v>211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16"/>
        <v>42716.25</v>
      </c>
      <c r="O331" s="11">
        <f t="shared" si="17"/>
        <v>42727.25</v>
      </c>
      <c r="P331" t="b">
        <v>0</v>
      </c>
      <c r="Q331" t="b">
        <v>0</v>
      </c>
      <c r="R331" t="s">
        <v>89</v>
      </c>
      <c r="S331" t="s">
        <v>2052</v>
      </c>
      <c r="T331" t="s">
        <v>2053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v>184.95548961424333</v>
      </c>
      <c r="G332" t="s">
        <v>20</v>
      </c>
      <c r="H332" s="7">
        <f t="shared" si="15"/>
        <v>45.003610108303249</v>
      </c>
      <c r="I332">
        <v>1385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16"/>
        <v>43077.25</v>
      </c>
      <c r="O332" s="11">
        <f t="shared" si="17"/>
        <v>43078.25</v>
      </c>
      <c r="P332" t="b">
        <v>0</v>
      </c>
      <c r="Q332" t="b">
        <v>0</v>
      </c>
      <c r="R332" t="s">
        <v>42</v>
      </c>
      <c r="S332" t="s">
        <v>2043</v>
      </c>
      <c r="T332" t="s">
        <v>2044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v>443.72727272727275</v>
      </c>
      <c r="G333" t="s">
        <v>20</v>
      </c>
      <c r="H333" s="7">
        <f t="shared" si="15"/>
        <v>77.068421052631578</v>
      </c>
      <c r="I333">
        <v>190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16"/>
        <v>40896.25</v>
      </c>
      <c r="O333" s="11">
        <f t="shared" si="17"/>
        <v>40897.25</v>
      </c>
      <c r="P333" t="b">
        <v>0</v>
      </c>
      <c r="Q333" t="b">
        <v>0</v>
      </c>
      <c r="R333" t="s">
        <v>17</v>
      </c>
      <c r="S333" t="s">
        <v>2035</v>
      </c>
      <c r="T333" t="s">
        <v>2036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v>199.9806763285024</v>
      </c>
      <c r="G334" t="s">
        <v>20</v>
      </c>
      <c r="H334" s="7">
        <f t="shared" si="15"/>
        <v>88.076595744680844</v>
      </c>
      <c r="I334">
        <v>470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16"/>
        <v>41361.208333333336</v>
      </c>
      <c r="O334" s="11">
        <f t="shared" si="17"/>
        <v>41362.208333333336</v>
      </c>
      <c r="P334" t="b">
        <v>0</v>
      </c>
      <c r="Q334" t="b">
        <v>0</v>
      </c>
      <c r="R334" t="s">
        <v>65</v>
      </c>
      <c r="S334" t="s">
        <v>2039</v>
      </c>
      <c r="T334" t="s">
        <v>2048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v>123.95833333333333</v>
      </c>
      <c r="G335" t="s">
        <v>20</v>
      </c>
      <c r="H335" s="7">
        <f t="shared" si="15"/>
        <v>47.035573122529641</v>
      </c>
      <c r="I335">
        <v>253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16"/>
        <v>43424.25</v>
      </c>
      <c r="O335" s="11">
        <f t="shared" si="17"/>
        <v>43452.25</v>
      </c>
      <c r="P335" t="b">
        <v>0</v>
      </c>
      <c r="Q335" t="b">
        <v>0</v>
      </c>
      <c r="R335" t="s">
        <v>33</v>
      </c>
      <c r="S335" t="s">
        <v>2041</v>
      </c>
      <c r="T335" t="s">
        <v>2042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v>186.61329305135951</v>
      </c>
      <c r="G336" t="s">
        <v>20</v>
      </c>
      <c r="H336" s="7">
        <f t="shared" si="15"/>
        <v>110.99550763701707</v>
      </c>
      <c r="I336">
        <v>1113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16"/>
        <v>43110.25</v>
      </c>
      <c r="O336" s="11">
        <f t="shared" si="17"/>
        <v>43117.25</v>
      </c>
      <c r="P336" t="b">
        <v>0</v>
      </c>
      <c r="Q336" t="b">
        <v>0</v>
      </c>
      <c r="R336" t="s">
        <v>23</v>
      </c>
      <c r="S336" t="s">
        <v>2037</v>
      </c>
      <c r="T336" t="s">
        <v>2038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v>114.28538550057536</v>
      </c>
      <c r="G337" t="s">
        <v>20</v>
      </c>
      <c r="H337" s="7">
        <f t="shared" si="15"/>
        <v>87.003066141042481</v>
      </c>
      <c r="I337">
        <v>2283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16"/>
        <v>43784.25</v>
      </c>
      <c r="O337" s="11">
        <f t="shared" si="17"/>
        <v>43797.25</v>
      </c>
      <c r="P337" t="b">
        <v>0</v>
      </c>
      <c r="Q337" t="b">
        <v>0</v>
      </c>
      <c r="R337" t="s">
        <v>23</v>
      </c>
      <c r="S337" t="s">
        <v>2037</v>
      </c>
      <c r="T337" t="s">
        <v>2038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v>97.032531824611041</v>
      </c>
      <c r="G338" t="s">
        <v>14</v>
      </c>
      <c r="H338" s="7">
        <f t="shared" si="15"/>
        <v>63.994402985074629</v>
      </c>
      <c r="I338">
        <v>1072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16"/>
        <v>40527.25</v>
      </c>
      <c r="O338" s="11">
        <f t="shared" si="17"/>
        <v>40528.25</v>
      </c>
      <c r="P338" t="b">
        <v>0</v>
      </c>
      <c r="Q338" t="b">
        <v>1</v>
      </c>
      <c r="R338" t="s">
        <v>23</v>
      </c>
      <c r="S338" t="s">
        <v>2037</v>
      </c>
      <c r="T338" t="s">
        <v>2038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v>122.81904761904762</v>
      </c>
      <c r="G339" t="s">
        <v>20</v>
      </c>
      <c r="H339" s="7">
        <f t="shared" si="15"/>
        <v>105.9945205479452</v>
      </c>
      <c r="I339">
        <v>1095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16"/>
        <v>43780.25</v>
      </c>
      <c r="O339" s="11">
        <f t="shared" si="17"/>
        <v>43781.25</v>
      </c>
      <c r="P339" t="b">
        <v>0</v>
      </c>
      <c r="Q339" t="b">
        <v>0</v>
      </c>
      <c r="R339" t="s">
        <v>33</v>
      </c>
      <c r="S339" t="s">
        <v>2041</v>
      </c>
      <c r="T339" t="s">
        <v>2042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v>179.14326647564468</v>
      </c>
      <c r="G340" t="s">
        <v>20</v>
      </c>
      <c r="H340" s="7">
        <f t="shared" si="15"/>
        <v>73.989349112426041</v>
      </c>
      <c r="I340">
        <v>1690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16"/>
        <v>40821.208333333336</v>
      </c>
      <c r="O340" s="11">
        <f t="shared" si="17"/>
        <v>40851.208333333336</v>
      </c>
      <c r="P340" t="b">
        <v>0</v>
      </c>
      <c r="Q340" t="b">
        <v>0</v>
      </c>
      <c r="R340" t="s">
        <v>33</v>
      </c>
      <c r="S340" t="s">
        <v>2041</v>
      </c>
      <c r="T340" t="s">
        <v>2042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v>79.951577402787962</v>
      </c>
      <c r="G341" t="s">
        <v>74</v>
      </c>
      <c r="H341" s="7">
        <f t="shared" si="15"/>
        <v>84.02004626060139</v>
      </c>
      <c r="I341">
        <v>1297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16"/>
        <v>42949.208333333328</v>
      </c>
      <c r="O341" s="11">
        <f t="shared" si="17"/>
        <v>42963.208333333328</v>
      </c>
      <c r="P341" t="b">
        <v>0</v>
      </c>
      <c r="Q341" t="b">
        <v>0</v>
      </c>
      <c r="R341" t="s">
        <v>33</v>
      </c>
      <c r="S341" t="s">
        <v>2041</v>
      </c>
      <c r="T341" t="s">
        <v>2042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v>94.242587601078171</v>
      </c>
      <c r="G342" t="s">
        <v>14</v>
      </c>
      <c r="H342" s="7">
        <f t="shared" si="15"/>
        <v>88.966921119592882</v>
      </c>
      <c r="I342">
        <v>393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16"/>
        <v>40889.25</v>
      </c>
      <c r="O342" s="11">
        <f t="shared" si="17"/>
        <v>40890.25</v>
      </c>
      <c r="P342" t="b">
        <v>0</v>
      </c>
      <c r="Q342" t="b">
        <v>0</v>
      </c>
      <c r="R342" t="s">
        <v>122</v>
      </c>
      <c r="S342" t="s">
        <v>2056</v>
      </c>
      <c r="T342" t="s">
        <v>2057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v>84.669291338582681</v>
      </c>
      <c r="G343" t="s">
        <v>14</v>
      </c>
      <c r="H343" s="7">
        <f t="shared" si="15"/>
        <v>76.990453460620529</v>
      </c>
      <c r="I343">
        <v>1257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16"/>
        <v>42244.208333333328</v>
      </c>
      <c r="O343" s="11">
        <f t="shared" si="17"/>
        <v>42251.208333333328</v>
      </c>
      <c r="P343" t="b">
        <v>0</v>
      </c>
      <c r="Q343" t="b">
        <v>0</v>
      </c>
      <c r="R343" t="s">
        <v>60</v>
      </c>
      <c r="S343" t="s">
        <v>2037</v>
      </c>
      <c r="T343" t="s">
        <v>2047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v>66.521920668058456</v>
      </c>
      <c r="G344" t="s">
        <v>14</v>
      </c>
      <c r="H344" s="7">
        <f t="shared" si="15"/>
        <v>97.146341463414629</v>
      </c>
      <c r="I344">
        <v>328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16"/>
        <v>41475.208333333336</v>
      </c>
      <c r="O344" s="11">
        <f t="shared" si="17"/>
        <v>41487.208333333336</v>
      </c>
      <c r="P344" t="b">
        <v>0</v>
      </c>
      <c r="Q344" t="b">
        <v>0</v>
      </c>
      <c r="R344" t="s">
        <v>33</v>
      </c>
      <c r="S344" t="s">
        <v>2041</v>
      </c>
      <c r="T344" t="s">
        <v>2042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v>53.922222222222224</v>
      </c>
      <c r="G345" t="s">
        <v>14</v>
      </c>
      <c r="H345" s="7">
        <f t="shared" si="15"/>
        <v>33.013605442176868</v>
      </c>
      <c r="I345">
        <v>147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16"/>
        <v>41597.25</v>
      </c>
      <c r="O345" s="11">
        <f t="shared" si="17"/>
        <v>41650.25</v>
      </c>
      <c r="P345" t="b">
        <v>0</v>
      </c>
      <c r="Q345" t="b">
        <v>0</v>
      </c>
      <c r="R345" t="s">
        <v>33</v>
      </c>
      <c r="S345" t="s">
        <v>2041</v>
      </c>
      <c r="T345" t="s">
        <v>2042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v>41.983299595141702</v>
      </c>
      <c r="G346" t="s">
        <v>14</v>
      </c>
      <c r="H346" s="7">
        <f t="shared" si="15"/>
        <v>99.950602409638549</v>
      </c>
      <c r="I346">
        <v>830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16"/>
        <v>43122.25</v>
      </c>
      <c r="O346" s="11">
        <f t="shared" si="17"/>
        <v>43162.25</v>
      </c>
      <c r="P346" t="b">
        <v>0</v>
      </c>
      <c r="Q346" t="b">
        <v>0</v>
      </c>
      <c r="R346" t="s">
        <v>89</v>
      </c>
      <c r="S346" t="s">
        <v>2052</v>
      </c>
      <c r="T346" t="s">
        <v>2053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v>14.69479695431472</v>
      </c>
      <c r="G347" t="s">
        <v>14</v>
      </c>
      <c r="H347" s="7">
        <f t="shared" si="15"/>
        <v>69.966767371601208</v>
      </c>
      <c r="I347">
        <v>331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16"/>
        <v>42194.208333333328</v>
      </c>
      <c r="O347" s="11">
        <f t="shared" si="17"/>
        <v>42195.208333333328</v>
      </c>
      <c r="P347" t="b">
        <v>0</v>
      </c>
      <c r="Q347" t="b">
        <v>0</v>
      </c>
      <c r="R347" t="s">
        <v>53</v>
      </c>
      <c r="S347" t="s">
        <v>2043</v>
      </c>
      <c r="T347" t="s">
        <v>2046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v>34.475000000000001</v>
      </c>
      <c r="G348" t="s">
        <v>14</v>
      </c>
      <c r="H348" s="7">
        <f t="shared" si="15"/>
        <v>110.32</v>
      </c>
      <c r="I348">
        <v>25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16"/>
        <v>42971.208333333328</v>
      </c>
      <c r="O348" s="11">
        <f t="shared" si="17"/>
        <v>43026.208333333328</v>
      </c>
      <c r="P348" t="b">
        <v>0</v>
      </c>
      <c r="Q348" t="b">
        <v>1</v>
      </c>
      <c r="R348" t="s">
        <v>60</v>
      </c>
      <c r="S348" t="s">
        <v>2037</v>
      </c>
      <c r="T348" t="s">
        <v>2047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v>1400.7777777777778</v>
      </c>
      <c r="G349" t="s">
        <v>20</v>
      </c>
      <c r="H349" s="7">
        <f t="shared" si="15"/>
        <v>66.005235602094245</v>
      </c>
      <c r="I349">
        <v>191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16"/>
        <v>42046.25</v>
      </c>
      <c r="O349" s="11">
        <f t="shared" si="17"/>
        <v>42070.25</v>
      </c>
      <c r="P349" t="b">
        <v>0</v>
      </c>
      <c r="Q349" t="b">
        <v>0</v>
      </c>
      <c r="R349" t="s">
        <v>28</v>
      </c>
      <c r="S349" t="s">
        <v>2039</v>
      </c>
      <c r="T349" t="s">
        <v>2040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v>71.770351758793964</v>
      </c>
      <c r="G350" t="s">
        <v>14</v>
      </c>
      <c r="H350" s="7">
        <f t="shared" si="15"/>
        <v>41.005742176284812</v>
      </c>
      <c r="I350">
        <v>3483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16"/>
        <v>42782.25</v>
      </c>
      <c r="O350" s="11">
        <f t="shared" si="17"/>
        <v>42795.25</v>
      </c>
      <c r="P350" t="b">
        <v>0</v>
      </c>
      <c r="Q350" t="b">
        <v>0</v>
      </c>
      <c r="R350" t="s">
        <v>17</v>
      </c>
      <c r="S350" t="s">
        <v>2035</v>
      </c>
      <c r="T350" t="s">
        <v>2036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v>53.074115044247783</v>
      </c>
      <c r="G351" t="s">
        <v>14</v>
      </c>
      <c r="H351" s="7">
        <f t="shared" si="15"/>
        <v>103.96316359696641</v>
      </c>
      <c r="I351">
        <v>923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16"/>
        <v>42930.208333333328</v>
      </c>
      <c r="O351" s="11">
        <f t="shared" si="17"/>
        <v>42960.208333333328</v>
      </c>
      <c r="P351" t="b">
        <v>0</v>
      </c>
      <c r="Q351" t="b">
        <v>0</v>
      </c>
      <c r="R351" t="s">
        <v>33</v>
      </c>
      <c r="S351" t="s">
        <v>2041</v>
      </c>
      <c r="T351" t="s">
        <v>2042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v>5</v>
      </c>
      <c r="G352" t="s">
        <v>14</v>
      </c>
      <c r="H352" s="7">
        <f t="shared" si="15"/>
        <v>5</v>
      </c>
      <c r="I352">
        <v>1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16"/>
        <v>42144.208333333328</v>
      </c>
      <c r="O352" s="11">
        <f t="shared" si="17"/>
        <v>42162.208333333328</v>
      </c>
      <c r="P352" t="b">
        <v>0</v>
      </c>
      <c r="Q352" t="b">
        <v>1</v>
      </c>
      <c r="R352" t="s">
        <v>159</v>
      </c>
      <c r="S352" t="s">
        <v>2037</v>
      </c>
      <c r="T352" t="s">
        <v>2060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v>127.70715249662618</v>
      </c>
      <c r="G353" t="s">
        <v>20</v>
      </c>
      <c r="H353" s="7">
        <f t="shared" si="15"/>
        <v>47.009935419771487</v>
      </c>
      <c r="I353">
        <v>2013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16"/>
        <v>42240.208333333328</v>
      </c>
      <c r="O353" s="11">
        <f t="shared" si="17"/>
        <v>42254.208333333328</v>
      </c>
      <c r="P353" t="b">
        <v>0</v>
      </c>
      <c r="Q353" t="b">
        <v>0</v>
      </c>
      <c r="R353" t="s">
        <v>23</v>
      </c>
      <c r="S353" t="s">
        <v>2037</v>
      </c>
      <c r="T353" t="s">
        <v>2038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v>34.892857142857139</v>
      </c>
      <c r="G354" t="s">
        <v>14</v>
      </c>
      <c r="H354" s="7">
        <f t="shared" si="15"/>
        <v>29.606060606060606</v>
      </c>
      <c r="I354">
        <v>33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16"/>
        <v>42315.25</v>
      </c>
      <c r="O354" s="11">
        <f t="shared" si="17"/>
        <v>42323.25</v>
      </c>
      <c r="P354" t="b">
        <v>0</v>
      </c>
      <c r="Q354" t="b">
        <v>0</v>
      </c>
      <c r="R354" t="s">
        <v>33</v>
      </c>
      <c r="S354" t="s">
        <v>2041</v>
      </c>
      <c r="T354" t="s">
        <v>2042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v>410.59821428571428</v>
      </c>
      <c r="G355" t="s">
        <v>20</v>
      </c>
      <c r="H355" s="7">
        <f t="shared" si="15"/>
        <v>81.010569583088667</v>
      </c>
      <c r="I355">
        <v>1703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16"/>
        <v>43651.208333333328</v>
      </c>
      <c r="O355" s="11">
        <f t="shared" si="17"/>
        <v>43652.208333333328</v>
      </c>
      <c r="P355" t="b">
        <v>0</v>
      </c>
      <c r="Q355" t="b">
        <v>0</v>
      </c>
      <c r="R355" t="s">
        <v>33</v>
      </c>
      <c r="S355" t="s">
        <v>2041</v>
      </c>
      <c r="T355" t="s">
        <v>2042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v>123.73770491803278</v>
      </c>
      <c r="G356" t="s">
        <v>20</v>
      </c>
      <c r="H356" s="7">
        <f t="shared" si="15"/>
        <v>94.35</v>
      </c>
      <c r="I356">
        <v>80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16"/>
        <v>41520.208333333336</v>
      </c>
      <c r="O356" s="11">
        <f t="shared" si="17"/>
        <v>41527.208333333336</v>
      </c>
      <c r="P356" t="b">
        <v>0</v>
      </c>
      <c r="Q356" t="b">
        <v>0</v>
      </c>
      <c r="R356" t="s">
        <v>42</v>
      </c>
      <c r="S356" t="s">
        <v>2043</v>
      </c>
      <c r="T356" t="s">
        <v>2044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v>58.973684210526315</v>
      </c>
      <c r="G357" t="s">
        <v>47</v>
      </c>
      <c r="H357" s="7">
        <f t="shared" si="15"/>
        <v>26.058139534883722</v>
      </c>
      <c r="I357">
        <v>86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16"/>
        <v>42757.25</v>
      </c>
      <c r="O357" s="11">
        <f t="shared" si="17"/>
        <v>42797.25</v>
      </c>
      <c r="P357" t="b">
        <v>0</v>
      </c>
      <c r="Q357" t="b">
        <v>0</v>
      </c>
      <c r="R357" t="s">
        <v>65</v>
      </c>
      <c r="S357" t="s">
        <v>2039</v>
      </c>
      <c r="T357" t="s">
        <v>2048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v>36.892473118279568</v>
      </c>
      <c r="G358" t="s">
        <v>14</v>
      </c>
      <c r="H358" s="7">
        <f t="shared" si="15"/>
        <v>85.775000000000006</v>
      </c>
      <c r="I358">
        <v>40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16"/>
        <v>40922.25</v>
      </c>
      <c r="O358" s="11">
        <f t="shared" si="17"/>
        <v>40931.25</v>
      </c>
      <c r="P358" t="b">
        <v>0</v>
      </c>
      <c r="Q358" t="b">
        <v>0</v>
      </c>
      <c r="R358" t="s">
        <v>33</v>
      </c>
      <c r="S358" t="s">
        <v>2041</v>
      </c>
      <c r="T358" t="s">
        <v>2042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v>184.91304347826087</v>
      </c>
      <c r="G359" t="s">
        <v>20</v>
      </c>
      <c r="H359" s="7">
        <f t="shared" si="15"/>
        <v>103.73170731707317</v>
      </c>
      <c r="I359">
        <v>41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16"/>
        <v>42250.208333333328</v>
      </c>
      <c r="O359" s="11">
        <f t="shared" si="17"/>
        <v>42275.208333333328</v>
      </c>
      <c r="P359" t="b">
        <v>0</v>
      </c>
      <c r="Q359" t="b">
        <v>0</v>
      </c>
      <c r="R359" t="s">
        <v>89</v>
      </c>
      <c r="S359" t="s">
        <v>2052</v>
      </c>
      <c r="T359" t="s">
        <v>2053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v>11.814432989690722</v>
      </c>
      <c r="G360" t="s">
        <v>14</v>
      </c>
      <c r="H360" s="7">
        <f t="shared" si="15"/>
        <v>49.826086956521742</v>
      </c>
      <c r="I360">
        <v>23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16"/>
        <v>43322.208333333328</v>
      </c>
      <c r="O360" s="11">
        <f t="shared" si="17"/>
        <v>43325.208333333328</v>
      </c>
      <c r="P360" t="b">
        <v>1</v>
      </c>
      <c r="Q360" t="b">
        <v>0</v>
      </c>
      <c r="R360" t="s">
        <v>122</v>
      </c>
      <c r="S360" t="s">
        <v>2056</v>
      </c>
      <c r="T360" t="s">
        <v>2057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v>298.7</v>
      </c>
      <c r="G361" t="s">
        <v>20</v>
      </c>
      <c r="H361" s="7">
        <f t="shared" si="15"/>
        <v>63.893048128342244</v>
      </c>
      <c r="I361">
        <v>187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16"/>
        <v>40782.208333333336</v>
      </c>
      <c r="O361" s="11">
        <f t="shared" si="17"/>
        <v>40789.208333333336</v>
      </c>
      <c r="P361" t="b">
        <v>0</v>
      </c>
      <c r="Q361" t="b">
        <v>0</v>
      </c>
      <c r="R361" t="s">
        <v>71</v>
      </c>
      <c r="S361" t="s">
        <v>2043</v>
      </c>
      <c r="T361" t="s">
        <v>2051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v>226.35175879396985</v>
      </c>
      <c r="G362" t="s">
        <v>20</v>
      </c>
      <c r="H362" s="7">
        <f t="shared" si="15"/>
        <v>47.002434782608695</v>
      </c>
      <c r="I362">
        <v>2875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16"/>
        <v>40544.25</v>
      </c>
      <c r="O362" s="11">
        <f t="shared" si="17"/>
        <v>40558.25</v>
      </c>
      <c r="P362" t="b">
        <v>0</v>
      </c>
      <c r="Q362" t="b">
        <v>1</v>
      </c>
      <c r="R362" t="s">
        <v>33</v>
      </c>
      <c r="S362" t="s">
        <v>2041</v>
      </c>
      <c r="T362" t="s">
        <v>2042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v>173.56363636363636</v>
      </c>
      <c r="G363" t="s">
        <v>20</v>
      </c>
      <c r="H363" s="7">
        <f t="shared" si="15"/>
        <v>108.47727272727273</v>
      </c>
      <c r="I363">
        <v>88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16"/>
        <v>43015.208333333328</v>
      </c>
      <c r="O363" s="11">
        <f t="shared" si="17"/>
        <v>43039.208333333328</v>
      </c>
      <c r="P363" t="b">
        <v>0</v>
      </c>
      <c r="Q363" t="b">
        <v>0</v>
      </c>
      <c r="R363" t="s">
        <v>33</v>
      </c>
      <c r="S363" t="s">
        <v>2041</v>
      </c>
      <c r="T363" t="s">
        <v>2042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v>371.75675675675677</v>
      </c>
      <c r="G364" t="s">
        <v>20</v>
      </c>
      <c r="H364" s="7">
        <f t="shared" si="15"/>
        <v>72.015706806282722</v>
      </c>
      <c r="I364">
        <v>191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16"/>
        <v>40570.25</v>
      </c>
      <c r="O364" s="11">
        <f t="shared" si="17"/>
        <v>40608.25</v>
      </c>
      <c r="P364" t="b">
        <v>0</v>
      </c>
      <c r="Q364" t="b">
        <v>0</v>
      </c>
      <c r="R364" t="s">
        <v>23</v>
      </c>
      <c r="S364" t="s">
        <v>2037</v>
      </c>
      <c r="T364" t="s">
        <v>2038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v>160.19230769230771</v>
      </c>
      <c r="G365" t="s">
        <v>20</v>
      </c>
      <c r="H365" s="7">
        <f t="shared" si="15"/>
        <v>59.928057553956833</v>
      </c>
      <c r="I365">
        <v>139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16"/>
        <v>40904.25</v>
      </c>
      <c r="O365" s="11">
        <f t="shared" si="17"/>
        <v>40905.25</v>
      </c>
      <c r="P365" t="b">
        <v>0</v>
      </c>
      <c r="Q365" t="b">
        <v>0</v>
      </c>
      <c r="R365" t="s">
        <v>23</v>
      </c>
      <c r="S365" t="s">
        <v>2037</v>
      </c>
      <c r="T365" t="s">
        <v>2038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v>1616.3333333333335</v>
      </c>
      <c r="G366" t="s">
        <v>20</v>
      </c>
      <c r="H366" s="7">
        <f t="shared" si="15"/>
        <v>78.209677419354833</v>
      </c>
      <c r="I366">
        <v>186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16"/>
        <v>43164.25</v>
      </c>
      <c r="O366" s="11">
        <f t="shared" si="17"/>
        <v>43194.208333333328</v>
      </c>
      <c r="P366" t="b">
        <v>0</v>
      </c>
      <c r="Q366" t="b">
        <v>0</v>
      </c>
      <c r="R366" t="s">
        <v>60</v>
      </c>
      <c r="S366" t="s">
        <v>2037</v>
      </c>
      <c r="T366" t="s">
        <v>2047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v>733.4375</v>
      </c>
      <c r="G367" t="s">
        <v>20</v>
      </c>
      <c r="H367" s="7">
        <f t="shared" si="15"/>
        <v>104.77678571428571</v>
      </c>
      <c r="I367">
        <v>112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16"/>
        <v>42733.25</v>
      </c>
      <c r="O367" s="11">
        <f t="shared" si="17"/>
        <v>42760.25</v>
      </c>
      <c r="P367" t="b">
        <v>0</v>
      </c>
      <c r="Q367" t="b">
        <v>0</v>
      </c>
      <c r="R367" t="s">
        <v>33</v>
      </c>
      <c r="S367" t="s">
        <v>2041</v>
      </c>
      <c r="T367" t="s">
        <v>2042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v>592.11111111111109</v>
      </c>
      <c r="G368" t="s">
        <v>20</v>
      </c>
      <c r="H368" s="7">
        <f t="shared" si="15"/>
        <v>105.52475247524752</v>
      </c>
      <c r="I368">
        <v>101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16"/>
        <v>40546.25</v>
      </c>
      <c r="O368" s="11">
        <f t="shared" si="17"/>
        <v>40547.25</v>
      </c>
      <c r="P368" t="b">
        <v>0</v>
      </c>
      <c r="Q368" t="b">
        <v>1</v>
      </c>
      <c r="R368" t="s">
        <v>33</v>
      </c>
      <c r="S368" t="s">
        <v>2041</v>
      </c>
      <c r="T368" t="s">
        <v>2042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v>18.888888888888889</v>
      </c>
      <c r="G369" t="s">
        <v>14</v>
      </c>
      <c r="H369" s="7">
        <f t="shared" si="15"/>
        <v>24.933333333333334</v>
      </c>
      <c r="I369">
        <v>75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16"/>
        <v>41930.208333333336</v>
      </c>
      <c r="O369" s="11">
        <f t="shared" si="17"/>
        <v>41954.25</v>
      </c>
      <c r="P369" t="b">
        <v>0</v>
      </c>
      <c r="Q369" t="b">
        <v>1</v>
      </c>
      <c r="R369" t="s">
        <v>33</v>
      </c>
      <c r="S369" t="s">
        <v>2041</v>
      </c>
      <c r="T369" t="s">
        <v>2042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v>276.80769230769232</v>
      </c>
      <c r="G370" t="s">
        <v>20</v>
      </c>
      <c r="H370" s="7">
        <f t="shared" si="15"/>
        <v>69.873786407766985</v>
      </c>
      <c r="I370">
        <v>206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16"/>
        <v>40464.208333333336</v>
      </c>
      <c r="O370" s="11">
        <f t="shared" si="17"/>
        <v>40487.208333333336</v>
      </c>
      <c r="P370" t="b">
        <v>0</v>
      </c>
      <c r="Q370" t="b">
        <v>1</v>
      </c>
      <c r="R370" t="s">
        <v>42</v>
      </c>
      <c r="S370" t="s">
        <v>2043</v>
      </c>
      <c r="T370" t="s">
        <v>2044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v>273.01851851851848</v>
      </c>
      <c r="G371" t="s">
        <v>20</v>
      </c>
      <c r="H371" s="7">
        <f t="shared" si="15"/>
        <v>95.733766233766232</v>
      </c>
      <c r="I371">
        <v>154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16"/>
        <v>41308.25</v>
      </c>
      <c r="O371" s="11">
        <f t="shared" si="17"/>
        <v>41347.208333333336</v>
      </c>
      <c r="P371" t="b">
        <v>0</v>
      </c>
      <c r="Q371" t="b">
        <v>1</v>
      </c>
      <c r="R371" t="s">
        <v>269</v>
      </c>
      <c r="S371" t="s">
        <v>2043</v>
      </c>
      <c r="T371" t="s">
        <v>2062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v>159.36331255565449</v>
      </c>
      <c r="G372" t="s">
        <v>20</v>
      </c>
      <c r="H372" s="7">
        <f t="shared" si="15"/>
        <v>29.997485752598056</v>
      </c>
      <c r="I372">
        <v>5966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16"/>
        <v>43570.208333333328</v>
      </c>
      <c r="O372" s="11">
        <f t="shared" si="17"/>
        <v>43576.208333333328</v>
      </c>
      <c r="P372" t="b">
        <v>0</v>
      </c>
      <c r="Q372" t="b">
        <v>0</v>
      </c>
      <c r="R372" t="s">
        <v>33</v>
      </c>
      <c r="S372" t="s">
        <v>2041</v>
      </c>
      <c r="T372" t="s">
        <v>2042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v>67.869978858350947</v>
      </c>
      <c r="G373" t="s">
        <v>14</v>
      </c>
      <c r="H373" s="7">
        <f t="shared" si="15"/>
        <v>59.011948529411768</v>
      </c>
      <c r="I373">
        <v>2176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16"/>
        <v>42043.25</v>
      </c>
      <c r="O373" s="11">
        <f t="shared" si="17"/>
        <v>42094.208333333328</v>
      </c>
      <c r="P373" t="b">
        <v>0</v>
      </c>
      <c r="Q373" t="b">
        <v>0</v>
      </c>
      <c r="R373" t="s">
        <v>33</v>
      </c>
      <c r="S373" t="s">
        <v>2041</v>
      </c>
      <c r="T373" t="s">
        <v>2042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v>1591.5555555555554</v>
      </c>
      <c r="G374" t="s">
        <v>20</v>
      </c>
      <c r="H374" s="7">
        <f t="shared" si="15"/>
        <v>84.757396449704146</v>
      </c>
      <c r="I374">
        <v>169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16"/>
        <v>42012.25</v>
      </c>
      <c r="O374" s="11">
        <f t="shared" si="17"/>
        <v>42032.25</v>
      </c>
      <c r="P374" t="b">
        <v>0</v>
      </c>
      <c r="Q374" t="b">
        <v>1</v>
      </c>
      <c r="R374" t="s">
        <v>42</v>
      </c>
      <c r="S374" t="s">
        <v>2043</v>
      </c>
      <c r="T374" t="s">
        <v>2044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v>730.18222222222221</v>
      </c>
      <c r="G375" t="s">
        <v>20</v>
      </c>
      <c r="H375" s="7">
        <f t="shared" si="15"/>
        <v>78.010921177587846</v>
      </c>
      <c r="I375">
        <v>2106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16"/>
        <v>42964.208333333328</v>
      </c>
      <c r="O375" s="11">
        <f t="shared" si="17"/>
        <v>42972.208333333328</v>
      </c>
      <c r="P375" t="b">
        <v>0</v>
      </c>
      <c r="Q375" t="b">
        <v>0</v>
      </c>
      <c r="R375" t="s">
        <v>33</v>
      </c>
      <c r="S375" t="s">
        <v>2041</v>
      </c>
      <c r="T375" t="s">
        <v>2042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v>13.185782556750297</v>
      </c>
      <c r="G376" t="s">
        <v>14</v>
      </c>
      <c r="H376" s="7">
        <f t="shared" si="15"/>
        <v>50.05215419501134</v>
      </c>
      <c r="I376">
        <v>441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16"/>
        <v>43476.25</v>
      </c>
      <c r="O376" s="11">
        <f t="shared" si="17"/>
        <v>43481.25</v>
      </c>
      <c r="P376" t="b">
        <v>0</v>
      </c>
      <c r="Q376" t="b">
        <v>1</v>
      </c>
      <c r="R376" t="s">
        <v>42</v>
      </c>
      <c r="S376" t="s">
        <v>2043</v>
      </c>
      <c r="T376" t="s">
        <v>2044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v>54.777777777777779</v>
      </c>
      <c r="G377" t="s">
        <v>14</v>
      </c>
      <c r="H377" s="7">
        <f t="shared" si="15"/>
        <v>59.16</v>
      </c>
      <c r="I377">
        <v>25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16"/>
        <v>42293.208333333328</v>
      </c>
      <c r="O377" s="11">
        <f t="shared" si="17"/>
        <v>42350.25</v>
      </c>
      <c r="P377" t="b">
        <v>0</v>
      </c>
      <c r="Q377" t="b">
        <v>0</v>
      </c>
      <c r="R377" t="s">
        <v>60</v>
      </c>
      <c r="S377" t="s">
        <v>2037</v>
      </c>
      <c r="T377" t="s">
        <v>2047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v>361.02941176470591</v>
      </c>
      <c r="G378" t="s">
        <v>20</v>
      </c>
      <c r="H378" s="7">
        <f t="shared" si="15"/>
        <v>93.702290076335885</v>
      </c>
      <c r="I378">
        <v>131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16"/>
        <v>41826.208333333336</v>
      </c>
      <c r="O378" s="11">
        <f t="shared" si="17"/>
        <v>41832.208333333336</v>
      </c>
      <c r="P378" t="b">
        <v>0</v>
      </c>
      <c r="Q378" t="b">
        <v>0</v>
      </c>
      <c r="R378" t="s">
        <v>23</v>
      </c>
      <c r="S378" t="s">
        <v>2037</v>
      </c>
      <c r="T378" t="s">
        <v>2038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v>10.257545271629779</v>
      </c>
      <c r="G379" t="s">
        <v>14</v>
      </c>
      <c r="H379" s="7">
        <f t="shared" si="15"/>
        <v>40.14173228346457</v>
      </c>
      <c r="I379">
        <v>127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16"/>
        <v>43760.208333333328</v>
      </c>
      <c r="O379" s="11">
        <f t="shared" si="17"/>
        <v>43774.25</v>
      </c>
      <c r="P379" t="b">
        <v>0</v>
      </c>
      <c r="Q379" t="b">
        <v>0</v>
      </c>
      <c r="R379" t="s">
        <v>33</v>
      </c>
      <c r="S379" t="s">
        <v>2041</v>
      </c>
      <c r="T379" t="s">
        <v>2042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v>13.962962962962964</v>
      </c>
      <c r="G380" t="s">
        <v>14</v>
      </c>
      <c r="H380" s="7">
        <f t="shared" si="15"/>
        <v>70.090140845070422</v>
      </c>
      <c r="I380">
        <v>355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16"/>
        <v>43241.208333333328</v>
      </c>
      <c r="O380" s="11">
        <f t="shared" si="17"/>
        <v>43279.208333333328</v>
      </c>
      <c r="P380" t="b">
        <v>0</v>
      </c>
      <c r="Q380" t="b">
        <v>0</v>
      </c>
      <c r="R380" t="s">
        <v>42</v>
      </c>
      <c r="S380" t="s">
        <v>2043</v>
      </c>
      <c r="T380" t="s">
        <v>2044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v>40.444444444444443</v>
      </c>
      <c r="G381" t="s">
        <v>14</v>
      </c>
      <c r="H381" s="7">
        <f t="shared" si="15"/>
        <v>66.181818181818187</v>
      </c>
      <c r="I381">
        <v>44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16"/>
        <v>40843.208333333336</v>
      </c>
      <c r="O381" s="11">
        <f t="shared" si="17"/>
        <v>40857.25</v>
      </c>
      <c r="P381" t="b">
        <v>0</v>
      </c>
      <c r="Q381" t="b">
        <v>0</v>
      </c>
      <c r="R381" t="s">
        <v>33</v>
      </c>
      <c r="S381" t="s">
        <v>2041</v>
      </c>
      <c r="T381" t="s">
        <v>2042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v>160.32</v>
      </c>
      <c r="G382" t="s">
        <v>20</v>
      </c>
      <c r="H382" s="7">
        <f t="shared" si="15"/>
        <v>47.714285714285715</v>
      </c>
      <c r="I382">
        <v>84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16"/>
        <v>41448.208333333336</v>
      </c>
      <c r="O382" s="11">
        <f t="shared" si="17"/>
        <v>41453.208333333336</v>
      </c>
      <c r="P382" t="b">
        <v>0</v>
      </c>
      <c r="Q382" t="b">
        <v>0</v>
      </c>
      <c r="R382" t="s">
        <v>33</v>
      </c>
      <c r="S382" t="s">
        <v>2041</v>
      </c>
      <c r="T382" t="s">
        <v>2042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v>183.9433962264151</v>
      </c>
      <c r="G383" t="s">
        <v>20</v>
      </c>
      <c r="H383" s="7">
        <f t="shared" si="15"/>
        <v>62.896774193548389</v>
      </c>
      <c r="I383">
        <v>155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16"/>
        <v>42163.208333333328</v>
      </c>
      <c r="O383" s="11">
        <f t="shared" si="17"/>
        <v>42209.208333333328</v>
      </c>
      <c r="P383" t="b">
        <v>0</v>
      </c>
      <c r="Q383" t="b">
        <v>0</v>
      </c>
      <c r="R383" t="s">
        <v>33</v>
      </c>
      <c r="S383" t="s">
        <v>2041</v>
      </c>
      <c r="T383" t="s">
        <v>2042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v>63.769230769230766</v>
      </c>
      <c r="G384" t="s">
        <v>14</v>
      </c>
      <c r="H384" s="7">
        <f t="shared" si="15"/>
        <v>86.611940298507463</v>
      </c>
      <c r="I384">
        <v>67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16"/>
        <v>43024.208333333328</v>
      </c>
      <c r="O384" s="11">
        <f t="shared" si="17"/>
        <v>43043.208333333328</v>
      </c>
      <c r="P384" t="b">
        <v>0</v>
      </c>
      <c r="Q384" t="b">
        <v>0</v>
      </c>
      <c r="R384" t="s">
        <v>122</v>
      </c>
      <c r="S384" t="s">
        <v>2056</v>
      </c>
      <c r="T384" t="s">
        <v>2057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v>225.38095238095238</v>
      </c>
      <c r="G385" t="s">
        <v>20</v>
      </c>
      <c r="H385" s="7">
        <f t="shared" si="15"/>
        <v>75.126984126984127</v>
      </c>
      <c r="I385">
        <v>189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16"/>
        <v>43509.25</v>
      </c>
      <c r="O385" s="11">
        <f t="shared" si="17"/>
        <v>43515.25</v>
      </c>
      <c r="P385" t="b">
        <v>0</v>
      </c>
      <c r="Q385" t="b">
        <v>1</v>
      </c>
      <c r="R385" t="s">
        <v>17</v>
      </c>
      <c r="S385" t="s">
        <v>2035</v>
      </c>
      <c r="T385" t="s">
        <v>2036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v>172.00961538461539</v>
      </c>
      <c r="G386" t="s">
        <v>20</v>
      </c>
      <c r="H386" s="7">
        <f t="shared" si="15"/>
        <v>41.004167534903104</v>
      </c>
      <c r="I386">
        <v>4799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16"/>
        <v>42776.25</v>
      </c>
      <c r="O386" s="11">
        <f t="shared" si="17"/>
        <v>42803.25</v>
      </c>
      <c r="P386" t="b">
        <v>1</v>
      </c>
      <c r="Q386" t="b">
        <v>1</v>
      </c>
      <c r="R386" t="s">
        <v>42</v>
      </c>
      <c r="S386" t="s">
        <v>2043</v>
      </c>
      <c r="T386" t="s">
        <v>2044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v>146.16709511568124</v>
      </c>
      <c r="G387" t="s">
        <v>20</v>
      </c>
      <c r="H387" s="7">
        <f t="shared" ref="H387:H450" si="18">AVERAGE(E387/I387)</f>
        <v>50.007915567282325</v>
      </c>
      <c r="I387">
        <v>1137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N450" si="19">(((L387/60)/60)/24)+DATE(1970,1,1)</f>
        <v>43553.208333333328</v>
      </c>
      <c r="O387" s="11">
        <f t="shared" ref="O387:O450" si="20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2049</v>
      </c>
      <c r="T387" t="s">
        <v>2050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v>76.42361623616236</v>
      </c>
      <c r="G388" t="s">
        <v>14</v>
      </c>
      <c r="H388" s="7">
        <f t="shared" si="18"/>
        <v>96.960674157303373</v>
      </c>
      <c r="I388">
        <v>1068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19"/>
        <v>40355.208333333336</v>
      </c>
      <c r="O388" s="11">
        <f t="shared" si="20"/>
        <v>40367.208333333336</v>
      </c>
      <c r="P388" t="b">
        <v>0</v>
      </c>
      <c r="Q388" t="b">
        <v>0</v>
      </c>
      <c r="R388" t="s">
        <v>33</v>
      </c>
      <c r="S388" t="s">
        <v>2041</v>
      </c>
      <c r="T388" t="s">
        <v>2042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v>39.261467889908261</v>
      </c>
      <c r="G389" t="s">
        <v>14</v>
      </c>
      <c r="H389" s="7">
        <f t="shared" si="18"/>
        <v>100.93160377358491</v>
      </c>
      <c r="I389">
        <v>424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19"/>
        <v>41072.208333333336</v>
      </c>
      <c r="O389" s="11">
        <f t="shared" si="20"/>
        <v>41077.208333333336</v>
      </c>
      <c r="P389" t="b">
        <v>0</v>
      </c>
      <c r="Q389" t="b">
        <v>0</v>
      </c>
      <c r="R389" t="s">
        <v>65</v>
      </c>
      <c r="S389" t="s">
        <v>2039</v>
      </c>
      <c r="T389" t="s">
        <v>2048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v>11.270034843205574</v>
      </c>
      <c r="G390" t="s">
        <v>74</v>
      </c>
      <c r="H390" s="7">
        <f t="shared" si="18"/>
        <v>89.227586206896547</v>
      </c>
      <c r="I390">
        <v>145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19"/>
        <v>40912.25</v>
      </c>
      <c r="O390" s="11">
        <f t="shared" si="20"/>
        <v>40914.25</v>
      </c>
      <c r="P390" t="b">
        <v>0</v>
      </c>
      <c r="Q390" t="b">
        <v>0</v>
      </c>
      <c r="R390" t="s">
        <v>60</v>
      </c>
      <c r="S390" t="s">
        <v>2037</v>
      </c>
      <c r="T390" t="s">
        <v>2047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v>122.11084337349398</v>
      </c>
      <c r="G391" t="s">
        <v>20</v>
      </c>
      <c r="H391" s="7">
        <f t="shared" si="18"/>
        <v>87.979166666666671</v>
      </c>
      <c r="I391">
        <v>1152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19"/>
        <v>40479.208333333336</v>
      </c>
      <c r="O391" s="11">
        <f t="shared" si="20"/>
        <v>40506.25</v>
      </c>
      <c r="P391" t="b">
        <v>0</v>
      </c>
      <c r="Q391" t="b">
        <v>0</v>
      </c>
      <c r="R391" t="s">
        <v>33</v>
      </c>
      <c r="S391" t="s">
        <v>2041</v>
      </c>
      <c r="T391" t="s">
        <v>2042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v>186.54166666666669</v>
      </c>
      <c r="G392" t="s">
        <v>20</v>
      </c>
      <c r="H392" s="7">
        <f t="shared" si="18"/>
        <v>89.54</v>
      </c>
      <c r="I392">
        <v>50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19"/>
        <v>41530.208333333336</v>
      </c>
      <c r="O392" s="11">
        <f t="shared" si="20"/>
        <v>41545.208333333336</v>
      </c>
      <c r="P392" t="b">
        <v>0</v>
      </c>
      <c r="Q392" t="b">
        <v>0</v>
      </c>
      <c r="R392" t="s">
        <v>122</v>
      </c>
      <c r="S392" t="s">
        <v>2056</v>
      </c>
      <c r="T392" t="s">
        <v>2057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v>7.2731788079470201</v>
      </c>
      <c r="G393" t="s">
        <v>14</v>
      </c>
      <c r="H393" s="7">
        <f t="shared" si="18"/>
        <v>29.09271523178808</v>
      </c>
      <c r="I393">
        <v>151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19"/>
        <v>41653.25</v>
      </c>
      <c r="O393" s="11">
        <f t="shared" si="20"/>
        <v>41655.25</v>
      </c>
      <c r="P393" t="b">
        <v>0</v>
      </c>
      <c r="Q393" t="b">
        <v>0</v>
      </c>
      <c r="R393" t="s">
        <v>68</v>
      </c>
      <c r="S393" t="s">
        <v>2049</v>
      </c>
      <c r="T393" t="s">
        <v>2050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v>65.642371234207957</v>
      </c>
      <c r="G394" t="s">
        <v>14</v>
      </c>
      <c r="H394" s="7">
        <f t="shared" si="18"/>
        <v>42.006218905472636</v>
      </c>
      <c r="I394">
        <v>1608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19"/>
        <v>40549.25</v>
      </c>
      <c r="O394" s="11">
        <f t="shared" si="20"/>
        <v>40551.25</v>
      </c>
      <c r="P394" t="b">
        <v>0</v>
      </c>
      <c r="Q394" t="b">
        <v>0</v>
      </c>
      <c r="R394" t="s">
        <v>65</v>
      </c>
      <c r="S394" t="s">
        <v>2039</v>
      </c>
      <c r="T394" t="s">
        <v>2048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v>228.96178343949046</v>
      </c>
      <c r="G395" t="s">
        <v>20</v>
      </c>
      <c r="H395" s="7">
        <f t="shared" si="18"/>
        <v>47.004903563255965</v>
      </c>
      <c r="I395">
        <v>3059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19"/>
        <v>42933.208333333328</v>
      </c>
      <c r="O395" s="11">
        <f t="shared" si="20"/>
        <v>42934.208333333328</v>
      </c>
      <c r="P395" t="b">
        <v>0</v>
      </c>
      <c r="Q395" t="b">
        <v>0</v>
      </c>
      <c r="R395" t="s">
        <v>159</v>
      </c>
      <c r="S395" t="s">
        <v>2037</v>
      </c>
      <c r="T395" t="s">
        <v>2060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v>469.37499999999994</v>
      </c>
      <c r="G396" t="s">
        <v>20</v>
      </c>
      <c r="H396" s="7">
        <f t="shared" si="18"/>
        <v>110.44117647058823</v>
      </c>
      <c r="I396">
        <v>34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19"/>
        <v>41484.208333333336</v>
      </c>
      <c r="O396" s="11">
        <f t="shared" si="20"/>
        <v>41494.208333333336</v>
      </c>
      <c r="P396" t="b">
        <v>0</v>
      </c>
      <c r="Q396" t="b">
        <v>1</v>
      </c>
      <c r="R396" t="s">
        <v>42</v>
      </c>
      <c r="S396" t="s">
        <v>2043</v>
      </c>
      <c r="T396" t="s">
        <v>2044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v>130.11267605633802</v>
      </c>
      <c r="G397" t="s">
        <v>20</v>
      </c>
      <c r="H397" s="7">
        <f t="shared" si="18"/>
        <v>41.990909090909092</v>
      </c>
      <c r="I397">
        <v>220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19"/>
        <v>40885.25</v>
      </c>
      <c r="O397" s="11">
        <f t="shared" si="20"/>
        <v>40886.25</v>
      </c>
      <c r="P397" t="b">
        <v>1</v>
      </c>
      <c r="Q397" t="b">
        <v>0</v>
      </c>
      <c r="R397" t="s">
        <v>33</v>
      </c>
      <c r="S397" t="s">
        <v>2041</v>
      </c>
      <c r="T397" t="s">
        <v>2042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v>167.05422993492408</v>
      </c>
      <c r="G398" t="s">
        <v>20</v>
      </c>
      <c r="H398" s="7">
        <f t="shared" si="18"/>
        <v>48.012468827930178</v>
      </c>
      <c r="I398">
        <v>1604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19"/>
        <v>43378.208333333328</v>
      </c>
      <c r="O398" s="11">
        <f t="shared" si="20"/>
        <v>43386.208333333328</v>
      </c>
      <c r="P398" t="b">
        <v>0</v>
      </c>
      <c r="Q398" t="b">
        <v>0</v>
      </c>
      <c r="R398" t="s">
        <v>53</v>
      </c>
      <c r="S398" t="s">
        <v>2043</v>
      </c>
      <c r="T398" t="s">
        <v>2046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v>173.8641975308642</v>
      </c>
      <c r="G399" t="s">
        <v>20</v>
      </c>
      <c r="H399" s="7">
        <f t="shared" si="18"/>
        <v>31.019823788546255</v>
      </c>
      <c r="I399">
        <v>454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19"/>
        <v>41417.208333333336</v>
      </c>
      <c r="O399" s="11">
        <f t="shared" si="20"/>
        <v>41423.208333333336</v>
      </c>
      <c r="P399" t="b">
        <v>0</v>
      </c>
      <c r="Q399" t="b">
        <v>0</v>
      </c>
      <c r="R399" t="s">
        <v>23</v>
      </c>
      <c r="S399" t="s">
        <v>2037</v>
      </c>
      <c r="T399" t="s">
        <v>2038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v>717.76470588235293</v>
      </c>
      <c r="G400" t="s">
        <v>20</v>
      </c>
      <c r="H400" s="7">
        <f t="shared" si="18"/>
        <v>99.203252032520325</v>
      </c>
      <c r="I400">
        <v>123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19"/>
        <v>43228.208333333328</v>
      </c>
      <c r="O400" s="11">
        <f t="shared" si="20"/>
        <v>43230.208333333328</v>
      </c>
      <c r="P400" t="b">
        <v>0</v>
      </c>
      <c r="Q400" t="b">
        <v>1</v>
      </c>
      <c r="R400" t="s">
        <v>71</v>
      </c>
      <c r="S400" t="s">
        <v>2043</v>
      </c>
      <c r="T400" t="s">
        <v>2051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v>63.850976361767728</v>
      </c>
      <c r="G401" t="s">
        <v>14</v>
      </c>
      <c r="H401" s="7">
        <f t="shared" si="18"/>
        <v>66.022316684378325</v>
      </c>
      <c r="I401">
        <v>941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19"/>
        <v>40576.25</v>
      </c>
      <c r="O401" s="11">
        <f t="shared" si="20"/>
        <v>40583.25</v>
      </c>
      <c r="P401" t="b">
        <v>0</v>
      </c>
      <c r="Q401" t="b">
        <v>0</v>
      </c>
      <c r="R401" t="s">
        <v>60</v>
      </c>
      <c r="S401" t="s">
        <v>2037</v>
      </c>
      <c r="T401" t="s">
        <v>2047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v>2</v>
      </c>
      <c r="G402" t="s">
        <v>14</v>
      </c>
      <c r="H402" s="7">
        <f t="shared" si="18"/>
        <v>2</v>
      </c>
      <c r="I402">
        <v>1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19"/>
        <v>41502.208333333336</v>
      </c>
      <c r="O402" s="11">
        <f t="shared" si="20"/>
        <v>41524.208333333336</v>
      </c>
      <c r="P402" t="b">
        <v>0</v>
      </c>
      <c r="Q402" t="b">
        <v>1</v>
      </c>
      <c r="R402" t="s">
        <v>122</v>
      </c>
      <c r="S402" t="s">
        <v>2056</v>
      </c>
      <c r="T402" t="s">
        <v>2057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v>1530.2222222222222</v>
      </c>
      <c r="G403" t="s">
        <v>20</v>
      </c>
      <c r="H403" s="7">
        <f t="shared" si="18"/>
        <v>46.060200668896321</v>
      </c>
      <c r="I403">
        <v>299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19"/>
        <v>43765.208333333328</v>
      </c>
      <c r="O403" s="11">
        <f t="shared" si="20"/>
        <v>43765.208333333328</v>
      </c>
      <c r="P403" t="b">
        <v>0</v>
      </c>
      <c r="Q403" t="b">
        <v>0</v>
      </c>
      <c r="R403" t="s">
        <v>33</v>
      </c>
      <c r="S403" t="s">
        <v>2041</v>
      </c>
      <c r="T403" t="s">
        <v>2042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v>40.356164383561641</v>
      </c>
      <c r="G404" t="s">
        <v>14</v>
      </c>
      <c r="H404" s="7">
        <f t="shared" si="18"/>
        <v>73.650000000000006</v>
      </c>
      <c r="I404">
        <v>40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19"/>
        <v>40914.25</v>
      </c>
      <c r="O404" s="11">
        <f t="shared" si="20"/>
        <v>40961.25</v>
      </c>
      <c r="P404" t="b">
        <v>0</v>
      </c>
      <c r="Q404" t="b">
        <v>1</v>
      </c>
      <c r="R404" t="s">
        <v>100</v>
      </c>
      <c r="S404" t="s">
        <v>2043</v>
      </c>
      <c r="T404" t="s">
        <v>2054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v>86.220633299284984</v>
      </c>
      <c r="G405" t="s">
        <v>14</v>
      </c>
      <c r="H405" s="7">
        <f t="shared" si="18"/>
        <v>55.99336650082919</v>
      </c>
      <c r="I405">
        <v>3015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19"/>
        <v>40310.208333333336</v>
      </c>
      <c r="O405" s="11">
        <f t="shared" si="20"/>
        <v>40346.208333333336</v>
      </c>
      <c r="P405" t="b">
        <v>0</v>
      </c>
      <c r="Q405" t="b">
        <v>1</v>
      </c>
      <c r="R405" t="s">
        <v>33</v>
      </c>
      <c r="S405" t="s">
        <v>2041</v>
      </c>
      <c r="T405" t="s">
        <v>2042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v>315.58486707566465</v>
      </c>
      <c r="G406" t="s">
        <v>20</v>
      </c>
      <c r="H406" s="7">
        <f t="shared" si="18"/>
        <v>68.985695127402778</v>
      </c>
      <c r="I406">
        <v>2237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19"/>
        <v>43053.25</v>
      </c>
      <c r="O406" s="11">
        <f t="shared" si="20"/>
        <v>43056.25</v>
      </c>
      <c r="P406" t="b">
        <v>0</v>
      </c>
      <c r="Q406" t="b">
        <v>0</v>
      </c>
      <c r="R406" t="s">
        <v>33</v>
      </c>
      <c r="S406" t="s">
        <v>2041</v>
      </c>
      <c r="T406" t="s">
        <v>2042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v>89.618243243243242</v>
      </c>
      <c r="G407" t="s">
        <v>14</v>
      </c>
      <c r="H407" s="7">
        <f t="shared" si="18"/>
        <v>60.981609195402299</v>
      </c>
      <c r="I407">
        <v>435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19"/>
        <v>43255.208333333328</v>
      </c>
      <c r="O407" s="11">
        <f t="shared" si="20"/>
        <v>43305.208333333328</v>
      </c>
      <c r="P407" t="b">
        <v>0</v>
      </c>
      <c r="Q407" t="b">
        <v>0</v>
      </c>
      <c r="R407" t="s">
        <v>33</v>
      </c>
      <c r="S407" t="s">
        <v>2041</v>
      </c>
      <c r="T407" t="s">
        <v>2042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v>182.14503816793894</v>
      </c>
      <c r="G408" t="s">
        <v>20</v>
      </c>
      <c r="H408" s="7">
        <f t="shared" si="18"/>
        <v>110.98139534883721</v>
      </c>
      <c r="I408">
        <v>645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19"/>
        <v>41304.25</v>
      </c>
      <c r="O408" s="11">
        <f t="shared" si="20"/>
        <v>41316.25</v>
      </c>
      <c r="P408" t="b">
        <v>1</v>
      </c>
      <c r="Q408" t="b">
        <v>0</v>
      </c>
      <c r="R408" t="s">
        <v>42</v>
      </c>
      <c r="S408" t="s">
        <v>2043</v>
      </c>
      <c r="T408" t="s">
        <v>2044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v>355.88235294117646</v>
      </c>
      <c r="G409" t="s">
        <v>20</v>
      </c>
      <c r="H409" s="7">
        <f t="shared" si="18"/>
        <v>25</v>
      </c>
      <c r="I409">
        <v>484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19"/>
        <v>43751.208333333328</v>
      </c>
      <c r="O409" s="11">
        <f t="shared" si="20"/>
        <v>43758.208333333328</v>
      </c>
      <c r="P409" t="b">
        <v>0</v>
      </c>
      <c r="Q409" t="b">
        <v>0</v>
      </c>
      <c r="R409" t="s">
        <v>33</v>
      </c>
      <c r="S409" t="s">
        <v>2041</v>
      </c>
      <c r="T409" t="s">
        <v>2042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v>131.83695652173913</v>
      </c>
      <c r="G410" t="s">
        <v>20</v>
      </c>
      <c r="H410" s="7">
        <f t="shared" si="18"/>
        <v>78.759740259740255</v>
      </c>
      <c r="I410">
        <v>154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19"/>
        <v>42541.208333333328</v>
      </c>
      <c r="O410" s="11">
        <f t="shared" si="20"/>
        <v>42561.208333333328</v>
      </c>
      <c r="P410" t="b">
        <v>0</v>
      </c>
      <c r="Q410" t="b">
        <v>0</v>
      </c>
      <c r="R410" t="s">
        <v>42</v>
      </c>
      <c r="S410" t="s">
        <v>2043</v>
      </c>
      <c r="T410" t="s">
        <v>2044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v>46.315634218289084</v>
      </c>
      <c r="G411" t="s">
        <v>14</v>
      </c>
      <c r="H411" s="7">
        <f t="shared" si="18"/>
        <v>87.960784313725483</v>
      </c>
      <c r="I411">
        <v>714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19"/>
        <v>42843.208333333328</v>
      </c>
      <c r="O411" s="11">
        <f t="shared" si="20"/>
        <v>42847.208333333328</v>
      </c>
      <c r="P411" t="b">
        <v>0</v>
      </c>
      <c r="Q411" t="b">
        <v>0</v>
      </c>
      <c r="R411" t="s">
        <v>23</v>
      </c>
      <c r="S411" t="s">
        <v>2037</v>
      </c>
      <c r="T411" t="s">
        <v>2038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v>36.132726089785294</v>
      </c>
      <c r="G412" t="s">
        <v>47</v>
      </c>
      <c r="H412" s="7">
        <f t="shared" si="18"/>
        <v>49.987398739873989</v>
      </c>
      <c r="I412">
        <v>1111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19"/>
        <v>42122.208333333328</v>
      </c>
      <c r="O412" s="11">
        <f t="shared" si="20"/>
        <v>42122.208333333328</v>
      </c>
      <c r="P412" t="b">
        <v>0</v>
      </c>
      <c r="Q412" t="b">
        <v>0</v>
      </c>
      <c r="R412" t="s">
        <v>292</v>
      </c>
      <c r="S412" t="s">
        <v>2052</v>
      </c>
      <c r="T412" t="s">
        <v>2063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v>104.62820512820512</v>
      </c>
      <c r="G413" t="s">
        <v>20</v>
      </c>
      <c r="H413" s="7">
        <f t="shared" si="18"/>
        <v>99.524390243902445</v>
      </c>
      <c r="I413">
        <v>82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19"/>
        <v>42884.208333333328</v>
      </c>
      <c r="O413" s="11">
        <f t="shared" si="20"/>
        <v>42886.208333333328</v>
      </c>
      <c r="P413" t="b">
        <v>0</v>
      </c>
      <c r="Q413" t="b">
        <v>0</v>
      </c>
      <c r="R413" t="s">
        <v>33</v>
      </c>
      <c r="S413" t="s">
        <v>2041</v>
      </c>
      <c r="T413" t="s">
        <v>2042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v>668.85714285714289</v>
      </c>
      <c r="G414" t="s">
        <v>20</v>
      </c>
      <c r="H414" s="7">
        <f t="shared" si="18"/>
        <v>104.82089552238806</v>
      </c>
      <c r="I414">
        <v>134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19"/>
        <v>41642.25</v>
      </c>
      <c r="O414" s="11">
        <f t="shared" si="20"/>
        <v>41652.25</v>
      </c>
      <c r="P414" t="b">
        <v>0</v>
      </c>
      <c r="Q414" t="b">
        <v>0</v>
      </c>
      <c r="R414" t="s">
        <v>119</v>
      </c>
      <c r="S414" t="s">
        <v>2049</v>
      </c>
      <c r="T414" t="s">
        <v>2055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v>62.072823218997364</v>
      </c>
      <c r="G415" t="s">
        <v>47</v>
      </c>
      <c r="H415" s="7">
        <f t="shared" si="18"/>
        <v>108.01469237832875</v>
      </c>
      <c r="I415">
        <v>1089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19"/>
        <v>43431.25</v>
      </c>
      <c r="O415" s="11">
        <f t="shared" si="20"/>
        <v>43458.25</v>
      </c>
      <c r="P415" t="b">
        <v>0</v>
      </c>
      <c r="Q415" t="b">
        <v>0</v>
      </c>
      <c r="R415" t="s">
        <v>71</v>
      </c>
      <c r="S415" t="s">
        <v>2043</v>
      </c>
      <c r="T415" t="s">
        <v>2051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v>84.699787460148784</v>
      </c>
      <c r="G416" t="s">
        <v>14</v>
      </c>
      <c r="H416" s="7">
        <f t="shared" si="18"/>
        <v>28.998544660724033</v>
      </c>
      <c r="I416">
        <v>5497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19"/>
        <v>40288.208333333336</v>
      </c>
      <c r="O416" s="11">
        <f t="shared" si="20"/>
        <v>40296.208333333336</v>
      </c>
      <c r="P416" t="b">
        <v>0</v>
      </c>
      <c r="Q416" t="b">
        <v>1</v>
      </c>
      <c r="R416" t="s">
        <v>17</v>
      </c>
      <c r="S416" t="s">
        <v>2035</v>
      </c>
      <c r="T416" t="s">
        <v>2036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v>11.059030837004405</v>
      </c>
      <c r="G417" t="s">
        <v>14</v>
      </c>
      <c r="H417" s="7">
        <f t="shared" si="18"/>
        <v>30.028708133971293</v>
      </c>
      <c r="I417">
        <v>418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19"/>
        <v>40921.25</v>
      </c>
      <c r="O417" s="11">
        <f t="shared" si="20"/>
        <v>40938.25</v>
      </c>
      <c r="P417" t="b">
        <v>0</v>
      </c>
      <c r="Q417" t="b">
        <v>0</v>
      </c>
      <c r="R417" t="s">
        <v>33</v>
      </c>
      <c r="S417" t="s">
        <v>2041</v>
      </c>
      <c r="T417" t="s">
        <v>2042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v>43.838781575037146</v>
      </c>
      <c r="G418" t="s">
        <v>14</v>
      </c>
      <c r="H418" s="7">
        <f t="shared" si="18"/>
        <v>41.005559416261292</v>
      </c>
      <c r="I418">
        <v>1439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19"/>
        <v>40560.25</v>
      </c>
      <c r="O418" s="11">
        <f t="shared" si="20"/>
        <v>40569.25</v>
      </c>
      <c r="P418" t="b">
        <v>0</v>
      </c>
      <c r="Q418" t="b">
        <v>1</v>
      </c>
      <c r="R418" t="s">
        <v>42</v>
      </c>
      <c r="S418" t="s">
        <v>2043</v>
      </c>
      <c r="T418" t="s">
        <v>2044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v>55.470588235294116</v>
      </c>
      <c r="G419" t="s">
        <v>14</v>
      </c>
      <c r="H419" s="7">
        <f t="shared" si="18"/>
        <v>62.866666666666667</v>
      </c>
      <c r="I419">
        <v>15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19"/>
        <v>43407.208333333328</v>
      </c>
      <c r="O419" s="11">
        <f t="shared" si="20"/>
        <v>43431.25</v>
      </c>
      <c r="P419" t="b">
        <v>0</v>
      </c>
      <c r="Q419" t="b">
        <v>0</v>
      </c>
      <c r="R419" t="s">
        <v>33</v>
      </c>
      <c r="S419" t="s">
        <v>2041</v>
      </c>
      <c r="T419" t="s">
        <v>2042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v>57.399511301160658</v>
      </c>
      <c r="G420" t="s">
        <v>14</v>
      </c>
      <c r="H420" s="7">
        <f t="shared" si="18"/>
        <v>47.005002501250623</v>
      </c>
      <c r="I420">
        <v>1999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19"/>
        <v>41035.208333333336</v>
      </c>
      <c r="O420" s="11">
        <f t="shared" si="20"/>
        <v>41036.208333333336</v>
      </c>
      <c r="P420" t="b">
        <v>0</v>
      </c>
      <c r="Q420" t="b">
        <v>0</v>
      </c>
      <c r="R420" t="s">
        <v>42</v>
      </c>
      <c r="S420" t="s">
        <v>2043</v>
      </c>
      <c r="T420" t="s">
        <v>2044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v>123.43497363796135</v>
      </c>
      <c r="G421" t="s">
        <v>20</v>
      </c>
      <c r="H421" s="7">
        <f t="shared" si="18"/>
        <v>26.997693638285604</v>
      </c>
      <c r="I421">
        <v>5203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19"/>
        <v>40899.25</v>
      </c>
      <c r="O421" s="11">
        <f t="shared" si="20"/>
        <v>40905.25</v>
      </c>
      <c r="P421" t="b">
        <v>0</v>
      </c>
      <c r="Q421" t="b">
        <v>0</v>
      </c>
      <c r="R421" t="s">
        <v>28</v>
      </c>
      <c r="S421" t="s">
        <v>2039</v>
      </c>
      <c r="T421" t="s">
        <v>2040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v>128.46</v>
      </c>
      <c r="G422" t="s">
        <v>20</v>
      </c>
      <c r="H422" s="7">
        <f t="shared" si="18"/>
        <v>68.329787234042556</v>
      </c>
      <c r="I422">
        <v>94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19"/>
        <v>42911.208333333328</v>
      </c>
      <c r="O422" s="11">
        <f t="shared" si="20"/>
        <v>42925.208333333328</v>
      </c>
      <c r="P422" t="b">
        <v>0</v>
      </c>
      <c r="Q422" t="b">
        <v>0</v>
      </c>
      <c r="R422" t="s">
        <v>33</v>
      </c>
      <c r="S422" t="s">
        <v>2041</v>
      </c>
      <c r="T422" t="s">
        <v>2042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v>63.989361702127653</v>
      </c>
      <c r="G423" t="s">
        <v>14</v>
      </c>
      <c r="H423" s="7">
        <f t="shared" si="18"/>
        <v>50.974576271186443</v>
      </c>
      <c r="I423">
        <v>118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19"/>
        <v>42915.208333333328</v>
      </c>
      <c r="O423" s="11">
        <f t="shared" si="20"/>
        <v>42945.208333333328</v>
      </c>
      <c r="P423" t="b">
        <v>0</v>
      </c>
      <c r="Q423" t="b">
        <v>1</v>
      </c>
      <c r="R423" t="s">
        <v>65</v>
      </c>
      <c r="S423" t="s">
        <v>2039</v>
      </c>
      <c r="T423" t="s">
        <v>2048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v>127.29885057471265</v>
      </c>
      <c r="G424" t="s">
        <v>20</v>
      </c>
      <c r="H424" s="7">
        <f t="shared" si="18"/>
        <v>54.024390243902438</v>
      </c>
      <c r="I424">
        <v>205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19"/>
        <v>40285.208333333336</v>
      </c>
      <c r="O424" s="11">
        <f t="shared" si="20"/>
        <v>40305.208333333336</v>
      </c>
      <c r="P424" t="b">
        <v>0</v>
      </c>
      <c r="Q424" t="b">
        <v>1</v>
      </c>
      <c r="R424" t="s">
        <v>33</v>
      </c>
      <c r="S424" t="s">
        <v>2041</v>
      </c>
      <c r="T424" t="s">
        <v>2042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v>10.638024357239512</v>
      </c>
      <c r="G425" t="s">
        <v>14</v>
      </c>
      <c r="H425" s="7">
        <f t="shared" si="18"/>
        <v>97.055555555555557</v>
      </c>
      <c r="I425">
        <v>162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19"/>
        <v>40808.208333333336</v>
      </c>
      <c r="O425" s="11">
        <f t="shared" si="20"/>
        <v>40810.208333333336</v>
      </c>
      <c r="P425" t="b">
        <v>0</v>
      </c>
      <c r="Q425" t="b">
        <v>1</v>
      </c>
      <c r="R425" t="s">
        <v>17</v>
      </c>
      <c r="S425" t="s">
        <v>2035</v>
      </c>
      <c r="T425" t="s">
        <v>2036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v>40.470588235294116</v>
      </c>
      <c r="G426" t="s">
        <v>14</v>
      </c>
      <c r="H426" s="7">
        <f t="shared" si="18"/>
        <v>24.867469879518072</v>
      </c>
      <c r="I426">
        <v>83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19"/>
        <v>43208.208333333328</v>
      </c>
      <c r="O426" s="11">
        <f t="shared" si="20"/>
        <v>43214.208333333328</v>
      </c>
      <c r="P426" t="b">
        <v>0</v>
      </c>
      <c r="Q426" t="b">
        <v>0</v>
      </c>
      <c r="R426" t="s">
        <v>60</v>
      </c>
      <c r="S426" t="s">
        <v>2037</v>
      </c>
      <c r="T426" t="s">
        <v>2047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v>287.66666666666663</v>
      </c>
      <c r="G427" t="s">
        <v>20</v>
      </c>
      <c r="H427" s="7">
        <f t="shared" si="18"/>
        <v>84.423913043478265</v>
      </c>
      <c r="I427">
        <v>92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19"/>
        <v>42213.208333333328</v>
      </c>
      <c r="O427" s="11">
        <f t="shared" si="20"/>
        <v>42219.208333333328</v>
      </c>
      <c r="P427" t="b">
        <v>0</v>
      </c>
      <c r="Q427" t="b">
        <v>0</v>
      </c>
      <c r="R427" t="s">
        <v>122</v>
      </c>
      <c r="S427" t="s">
        <v>2056</v>
      </c>
      <c r="T427" t="s">
        <v>2057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v>572.94444444444446</v>
      </c>
      <c r="G428" t="s">
        <v>20</v>
      </c>
      <c r="H428" s="7">
        <f t="shared" si="18"/>
        <v>47.091324200913242</v>
      </c>
      <c r="I428">
        <v>219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19"/>
        <v>41332.25</v>
      </c>
      <c r="O428" s="11">
        <f t="shared" si="20"/>
        <v>41339.25</v>
      </c>
      <c r="P428" t="b">
        <v>0</v>
      </c>
      <c r="Q428" t="b">
        <v>0</v>
      </c>
      <c r="R428" t="s">
        <v>33</v>
      </c>
      <c r="S428" t="s">
        <v>2041</v>
      </c>
      <c r="T428" t="s">
        <v>2042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v>112.90429799426933</v>
      </c>
      <c r="G429" t="s">
        <v>20</v>
      </c>
      <c r="H429" s="7">
        <f t="shared" si="18"/>
        <v>77.996041171813147</v>
      </c>
      <c r="I429">
        <v>2526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19"/>
        <v>41895.208333333336</v>
      </c>
      <c r="O429" s="11">
        <f t="shared" si="20"/>
        <v>41927.208333333336</v>
      </c>
      <c r="P429" t="b">
        <v>0</v>
      </c>
      <c r="Q429" t="b">
        <v>1</v>
      </c>
      <c r="R429" t="s">
        <v>33</v>
      </c>
      <c r="S429" t="s">
        <v>2041</v>
      </c>
      <c r="T429" t="s">
        <v>2042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v>46.387573964497044</v>
      </c>
      <c r="G430" t="s">
        <v>14</v>
      </c>
      <c r="H430" s="7">
        <f t="shared" si="18"/>
        <v>62.967871485943775</v>
      </c>
      <c r="I430">
        <v>747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19"/>
        <v>40585.25</v>
      </c>
      <c r="O430" s="11">
        <f t="shared" si="20"/>
        <v>40592.25</v>
      </c>
      <c r="P430" t="b">
        <v>0</v>
      </c>
      <c r="Q430" t="b">
        <v>0</v>
      </c>
      <c r="R430" t="s">
        <v>71</v>
      </c>
      <c r="S430" t="s">
        <v>2043</v>
      </c>
      <c r="T430" t="s">
        <v>2051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v>90.675916230366497</v>
      </c>
      <c r="G431" t="s">
        <v>74</v>
      </c>
      <c r="H431" s="7">
        <f t="shared" si="18"/>
        <v>81.006080449017773</v>
      </c>
      <c r="I431">
        <v>2138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19"/>
        <v>41680.25</v>
      </c>
      <c r="O431" s="11">
        <f t="shared" si="20"/>
        <v>41708.208333333336</v>
      </c>
      <c r="P431" t="b">
        <v>0</v>
      </c>
      <c r="Q431" t="b">
        <v>1</v>
      </c>
      <c r="R431" t="s">
        <v>122</v>
      </c>
      <c r="S431" t="s">
        <v>2056</v>
      </c>
      <c r="T431" t="s">
        <v>2057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v>67.740740740740748</v>
      </c>
      <c r="G432" t="s">
        <v>14</v>
      </c>
      <c r="H432" s="7">
        <f t="shared" si="18"/>
        <v>65.321428571428569</v>
      </c>
      <c r="I432">
        <v>84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19"/>
        <v>43737.208333333328</v>
      </c>
      <c r="O432" s="11">
        <f t="shared" si="20"/>
        <v>43771.208333333328</v>
      </c>
      <c r="P432" t="b">
        <v>0</v>
      </c>
      <c r="Q432" t="b">
        <v>0</v>
      </c>
      <c r="R432" t="s">
        <v>33</v>
      </c>
      <c r="S432" t="s">
        <v>2041</v>
      </c>
      <c r="T432" t="s">
        <v>2042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v>192.49019607843135</v>
      </c>
      <c r="G433" t="s">
        <v>20</v>
      </c>
      <c r="H433" s="7">
        <f t="shared" si="18"/>
        <v>104.43617021276596</v>
      </c>
      <c r="I433">
        <v>94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19"/>
        <v>43273.208333333328</v>
      </c>
      <c r="O433" s="11">
        <f t="shared" si="20"/>
        <v>43290.208333333328</v>
      </c>
      <c r="P433" t="b">
        <v>1</v>
      </c>
      <c r="Q433" t="b">
        <v>0</v>
      </c>
      <c r="R433" t="s">
        <v>33</v>
      </c>
      <c r="S433" t="s">
        <v>2041</v>
      </c>
      <c r="T433" t="s">
        <v>2042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v>82.714285714285722</v>
      </c>
      <c r="G434" t="s">
        <v>14</v>
      </c>
      <c r="H434" s="7">
        <f t="shared" si="18"/>
        <v>69.989010989010993</v>
      </c>
      <c r="I434">
        <v>91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19"/>
        <v>41761.208333333336</v>
      </c>
      <c r="O434" s="11">
        <f t="shared" si="20"/>
        <v>41781.208333333336</v>
      </c>
      <c r="P434" t="b">
        <v>0</v>
      </c>
      <c r="Q434" t="b">
        <v>0</v>
      </c>
      <c r="R434" t="s">
        <v>33</v>
      </c>
      <c r="S434" t="s">
        <v>2041</v>
      </c>
      <c r="T434" t="s">
        <v>2042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v>54.163920922570021</v>
      </c>
      <c r="G435" t="s">
        <v>14</v>
      </c>
      <c r="H435" s="7">
        <f t="shared" si="18"/>
        <v>83.023989898989896</v>
      </c>
      <c r="I435">
        <v>792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19"/>
        <v>41603.25</v>
      </c>
      <c r="O435" s="11">
        <f t="shared" si="20"/>
        <v>41619.25</v>
      </c>
      <c r="P435" t="b">
        <v>0</v>
      </c>
      <c r="Q435" t="b">
        <v>1</v>
      </c>
      <c r="R435" t="s">
        <v>42</v>
      </c>
      <c r="S435" t="s">
        <v>2043</v>
      </c>
      <c r="T435" t="s">
        <v>2044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v>16.722222222222221</v>
      </c>
      <c r="G436" t="s">
        <v>74</v>
      </c>
      <c r="H436" s="7">
        <f t="shared" si="18"/>
        <v>90.3</v>
      </c>
      <c r="I436">
        <v>10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19"/>
        <v>42705.25</v>
      </c>
      <c r="O436" s="11">
        <f t="shared" si="20"/>
        <v>42719.25</v>
      </c>
      <c r="P436" t="b">
        <v>1</v>
      </c>
      <c r="Q436" t="b">
        <v>0</v>
      </c>
      <c r="R436" t="s">
        <v>33</v>
      </c>
      <c r="S436" t="s">
        <v>2041</v>
      </c>
      <c r="T436" t="s">
        <v>2042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v>116.87664041994749</v>
      </c>
      <c r="G437" t="s">
        <v>20</v>
      </c>
      <c r="H437" s="7">
        <f t="shared" si="18"/>
        <v>103.98131932282546</v>
      </c>
      <c r="I437">
        <v>1713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19"/>
        <v>41988.25</v>
      </c>
      <c r="O437" s="11">
        <f t="shared" si="20"/>
        <v>42000.25</v>
      </c>
      <c r="P437" t="b">
        <v>0</v>
      </c>
      <c r="Q437" t="b">
        <v>1</v>
      </c>
      <c r="R437" t="s">
        <v>33</v>
      </c>
      <c r="S437" t="s">
        <v>2041</v>
      </c>
      <c r="T437" t="s">
        <v>2042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v>1052.1538461538462</v>
      </c>
      <c r="G438" t="s">
        <v>20</v>
      </c>
      <c r="H438" s="7">
        <f t="shared" si="18"/>
        <v>54.931726907630519</v>
      </c>
      <c r="I438">
        <v>249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19"/>
        <v>43575.208333333328</v>
      </c>
      <c r="O438" s="11">
        <f t="shared" si="20"/>
        <v>43576.208333333328</v>
      </c>
      <c r="P438" t="b">
        <v>0</v>
      </c>
      <c r="Q438" t="b">
        <v>0</v>
      </c>
      <c r="R438" t="s">
        <v>159</v>
      </c>
      <c r="S438" t="s">
        <v>2037</v>
      </c>
      <c r="T438" t="s">
        <v>2060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v>123.07407407407408</v>
      </c>
      <c r="G439" t="s">
        <v>20</v>
      </c>
      <c r="H439" s="7">
        <f t="shared" si="18"/>
        <v>51.921875</v>
      </c>
      <c r="I439">
        <v>192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19"/>
        <v>42260.208333333328</v>
      </c>
      <c r="O439" s="11">
        <f t="shared" si="20"/>
        <v>42263.208333333328</v>
      </c>
      <c r="P439" t="b">
        <v>0</v>
      </c>
      <c r="Q439" t="b">
        <v>1</v>
      </c>
      <c r="R439" t="s">
        <v>71</v>
      </c>
      <c r="S439" t="s">
        <v>2043</v>
      </c>
      <c r="T439" t="s">
        <v>2051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v>178.63855421686748</v>
      </c>
      <c r="G440" t="s">
        <v>20</v>
      </c>
      <c r="H440" s="7">
        <f t="shared" si="18"/>
        <v>60.02834008097166</v>
      </c>
      <c r="I440">
        <v>247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19"/>
        <v>41337.25</v>
      </c>
      <c r="O440" s="11">
        <f t="shared" si="20"/>
        <v>41367.208333333336</v>
      </c>
      <c r="P440" t="b">
        <v>0</v>
      </c>
      <c r="Q440" t="b">
        <v>0</v>
      </c>
      <c r="R440" t="s">
        <v>33</v>
      </c>
      <c r="S440" t="s">
        <v>2041</v>
      </c>
      <c r="T440" t="s">
        <v>2042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v>355.28169014084506</v>
      </c>
      <c r="G441" t="s">
        <v>20</v>
      </c>
      <c r="H441" s="7">
        <f t="shared" si="18"/>
        <v>44.003488879197555</v>
      </c>
      <c r="I441">
        <v>2293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19"/>
        <v>42680.208333333328</v>
      </c>
      <c r="O441" s="11">
        <f t="shared" si="20"/>
        <v>42687.25</v>
      </c>
      <c r="P441" t="b">
        <v>0</v>
      </c>
      <c r="Q441" t="b">
        <v>0</v>
      </c>
      <c r="R441" t="s">
        <v>474</v>
      </c>
      <c r="S441" t="s">
        <v>2043</v>
      </c>
      <c r="T441" t="s">
        <v>2065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v>161.90634146341463</v>
      </c>
      <c r="G442" t="s">
        <v>20</v>
      </c>
      <c r="H442" s="7">
        <f t="shared" si="18"/>
        <v>53.003513254551258</v>
      </c>
      <c r="I442">
        <v>3131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19"/>
        <v>42916.208333333328</v>
      </c>
      <c r="O442" s="11">
        <f t="shared" si="20"/>
        <v>42926.208333333328</v>
      </c>
      <c r="P442" t="b">
        <v>0</v>
      </c>
      <c r="Q442" t="b">
        <v>0</v>
      </c>
      <c r="R442" t="s">
        <v>269</v>
      </c>
      <c r="S442" t="s">
        <v>2043</v>
      </c>
      <c r="T442" t="s">
        <v>2062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v>24.914285714285715</v>
      </c>
      <c r="G443" t="s">
        <v>14</v>
      </c>
      <c r="H443" s="7">
        <f t="shared" si="18"/>
        <v>54.5</v>
      </c>
      <c r="I443">
        <v>32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19"/>
        <v>41025.208333333336</v>
      </c>
      <c r="O443" s="11">
        <f t="shared" si="20"/>
        <v>41053.208333333336</v>
      </c>
      <c r="P443" t="b">
        <v>0</v>
      </c>
      <c r="Q443" t="b">
        <v>0</v>
      </c>
      <c r="R443" t="s">
        <v>65</v>
      </c>
      <c r="S443" t="s">
        <v>2039</v>
      </c>
      <c r="T443" t="s">
        <v>2048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v>198.72222222222223</v>
      </c>
      <c r="G444" t="s">
        <v>20</v>
      </c>
      <c r="H444" s="7">
        <f t="shared" si="18"/>
        <v>75.04195804195804</v>
      </c>
      <c r="I444">
        <v>143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19"/>
        <v>42980.208333333328</v>
      </c>
      <c r="O444" s="11">
        <f t="shared" si="20"/>
        <v>42996.208333333328</v>
      </c>
      <c r="P444" t="b">
        <v>0</v>
      </c>
      <c r="Q444" t="b">
        <v>0</v>
      </c>
      <c r="R444" t="s">
        <v>33</v>
      </c>
      <c r="S444" t="s">
        <v>2041</v>
      </c>
      <c r="T444" t="s">
        <v>2042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v>34.752688172043008</v>
      </c>
      <c r="G445" t="s">
        <v>74</v>
      </c>
      <c r="H445" s="7">
        <f t="shared" si="18"/>
        <v>35.911111111111111</v>
      </c>
      <c r="I445">
        <v>90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19"/>
        <v>40451.208333333336</v>
      </c>
      <c r="O445" s="11">
        <f t="shared" si="20"/>
        <v>40470.208333333336</v>
      </c>
      <c r="P445" t="b">
        <v>0</v>
      </c>
      <c r="Q445" t="b">
        <v>0</v>
      </c>
      <c r="R445" t="s">
        <v>33</v>
      </c>
      <c r="S445" t="s">
        <v>2041</v>
      </c>
      <c r="T445" t="s">
        <v>2042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v>176.41935483870967</v>
      </c>
      <c r="G446" t="s">
        <v>20</v>
      </c>
      <c r="H446" s="7">
        <f t="shared" si="18"/>
        <v>36.952702702702702</v>
      </c>
      <c r="I446">
        <v>296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19"/>
        <v>40748.208333333336</v>
      </c>
      <c r="O446" s="11">
        <f t="shared" si="20"/>
        <v>40750.208333333336</v>
      </c>
      <c r="P446" t="b">
        <v>0</v>
      </c>
      <c r="Q446" t="b">
        <v>1</v>
      </c>
      <c r="R446" t="s">
        <v>60</v>
      </c>
      <c r="S446" t="s">
        <v>2037</v>
      </c>
      <c r="T446" t="s">
        <v>2047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v>511.38095238095235</v>
      </c>
      <c r="G447" t="s">
        <v>20</v>
      </c>
      <c r="H447" s="7">
        <f t="shared" si="18"/>
        <v>63.170588235294119</v>
      </c>
      <c r="I447">
        <v>170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19"/>
        <v>40515.25</v>
      </c>
      <c r="O447" s="11">
        <f t="shared" si="20"/>
        <v>40536.25</v>
      </c>
      <c r="P447" t="b">
        <v>0</v>
      </c>
      <c r="Q447" t="b">
        <v>1</v>
      </c>
      <c r="R447" t="s">
        <v>33</v>
      </c>
      <c r="S447" t="s">
        <v>2041</v>
      </c>
      <c r="T447" t="s">
        <v>2042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v>82.044117647058826</v>
      </c>
      <c r="G448" t="s">
        <v>14</v>
      </c>
      <c r="H448" s="7">
        <f t="shared" si="18"/>
        <v>29.99462365591398</v>
      </c>
      <c r="I448">
        <v>186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19"/>
        <v>41261.25</v>
      </c>
      <c r="O448" s="11">
        <f t="shared" si="20"/>
        <v>41263.25</v>
      </c>
      <c r="P448" t="b">
        <v>0</v>
      </c>
      <c r="Q448" t="b">
        <v>0</v>
      </c>
      <c r="R448" t="s">
        <v>65</v>
      </c>
      <c r="S448" t="s">
        <v>2039</v>
      </c>
      <c r="T448" t="s">
        <v>2048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v>24.326030927835053</v>
      </c>
      <c r="G449" t="s">
        <v>74</v>
      </c>
      <c r="H449" s="7">
        <f t="shared" si="18"/>
        <v>86</v>
      </c>
      <c r="I449">
        <v>439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19"/>
        <v>43088.25</v>
      </c>
      <c r="O449" s="11">
        <f t="shared" si="20"/>
        <v>43104.25</v>
      </c>
      <c r="P449" t="b">
        <v>0</v>
      </c>
      <c r="Q449" t="b">
        <v>0</v>
      </c>
      <c r="R449" t="s">
        <v>269</v>
      </c>
      <c r="S449" t="s">
        <v>2043</v>
      </c>
      <c r="T449" t="s">
        <v>2062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v>50.482758620689658</v>
      </c>
      <c r="G450" t="s">
        <v>14</v>
      </c>
      <c r="H450" s="7">
        <f t="shared" si="18"/>
        <v>75.014876033057845</v>
      </c>
      <c r="I450">
        <v>605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19"/>
        <v>41378.208333333336</v>
      </c>
      <c r="O450" s="11">
        <f t="shared" si="20"/>
        <v>41380.208333333336</v>
      </c>
      <c r="P450" t="b">
        <v>0</v>
      </c>
      <c r="Q450" t="b">
        <v>1</v>
      </c>
      <c r="R450" t="s">
        <v>89</v>
      </c>
      <c r="S450" t="s">
        <v>2052</v>
      </c>
      <c r="T450" t="s">
        <v>2053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v>967</v>
      </c>
      <c r="G451" t="s">
        <v>20</v>
      </c>
      <c r="H451" s="7">
        <f t="shared" ref="H451:H514" si="21">AVERAGE(E451/I451)</f>
        <v>101.19767441860465</v>
      </c>
      <c r="I451">
        <v>86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ref="N451:N514" si="22">(((L451/60)/60)/24)+DATE(1970,1,1)</f>
        <v>43530.25</v>
      </c>
      <c r="O451" s="11">
        <f t="shared" ref="O451:O514" si="23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2052</v>
      </c>
      <c r="T451" t="s">
        <v>2053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v>4</v>
      </c>
      <c r="G452" t="s">
        <v>14</v>
      </c>
      <c r="H452" s="7">
        <f t="shared" si="21"/>
        <v>4</v>
      </c>
      <c r="I452">
        <v>1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22"/>
        <v>43394.208333333328</v>
      </c>
      <c r="O452" s="11">
        <f t="shared" si="23"/>
        <v>43417.25</v>
      </c>
      <c r="P452" t="b">
        <v>0</v>
      </c>
      <c r="Q452" t="b">
        <v>0</v>
      </c>
      <c r="R452" t="s">
        <v>71</v>
      </c>
      <c r="S452" t="s">
        <v>2043</v>
      </c>
      <c r="T452" t="s">
        <v>2051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v>122.84501347708894</v>
      </c>
      <c r="G453" t="s">
        <v>20</v>
      </c>
      <c r="H453" s="7">
        <f t="shared" si="21"/>
        <v>29.001272669424118</v>
      </c>
      <c r="I453">
        <v>6286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22"/>
        <v>42935.208333333328</v>
      </c>
      <c r="O453" s="11">
        <f t="shared" si="23"/>
        <v>42966.208333333328</v>
      </c>
      <c r="P453" t="b">
        <v>0</v>
      </c>
      <c r="Q453" t="b">
        <v>0</v>
      </c>
      <c r="R453" t="s">
        <v>23</v>
      </c>
      <c r="S453" t="s">
        <v>2037</v>
      </c>
      <c r="T453" t="s">
        <v>2038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v>63.4375</v>
      </c>
      <c r="G454" t="s">
        <v>14</v>
      </c>
      <c r="H454" s="7">
        <f t="shared" si="21"/>
        <v>98.225806451612897</v>
      </c>
      <c r="I454">
        <v>31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22"/>
        <v>40365.208333333336</v>
      </c>
      <c r="O454" s="11">
        <f t="shared" si="23"/>
        <v>40366.208333333336</v>
      </c>
      <c r="P454" t="b">
        <v>0</v>
      </c>
      <c r="Q454" t="b">
        <v>0</v>
      </c>
      <c r="R454" t="s">
        <v>53</v>
      </c>
      <c r="S454" t="s">
        <v>2043</v>
      </c>
      <c r="T454" t="s">
        <v>2046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v>56.331688596491226</v>
      </c>
      <c r="G455" t="s">
        <v>14</v>
      </c>
      <c r="H455" s="7">
        <f t="shared" si="21"/>
        <v>87.001693480101608</v>
      </c>
      <c r="I455">
        <v>1181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22"/>
        <v>42705.25</v>
      </c>
      <c r="O455" s="11">
        <f t="shared" si="23"/>
        <v>42746.25</v>
      </c>
      <c r="P455" t="b">
        <v>0</v>
      </c>
      <c r="Q455" t="b">
        <v>0</v>
      </c>
      <c r="R455" t="s">
        <v>474</v>
      </c>
      <c r="S455" t="s">
        <v>2043</v>
      </c>
      <c r="T455" t="s">
        <v>2065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v>44.074999999999996</v>
      </c>
      <c r="G456" t="s">
        <v>14</v>
      </c>
      <c r="H456" s="7">
        <f t="shared" si="21"/>
        <v>45.205128205128204</v>
      </c>
      <c r="I456">
        <v>39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22"/>
        <v>41568.208333333336</v>
      </c>
      <c r="O456" s="11">
        <f t="shared" si="23"/>
        <v>41604.25</v>
      </c>
      <c r="P456" t="b">
        <v>0</v>
      </c>
      <c r="Q456" t="b">
        <v>1</v>
      </c>
      <c r="R456" t="s">
        <v>53</v>
      </c>
      <c r="S456" t="s">
        <v>2043</v>
      </c>
      <c r="T456" t="s">
        <v>2046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v>118.37253218884121</v>
      </c>
      <c r="G457" t="s">
        <v>20</v>
      </c>
      <c r="H457" s="7">
        <f t="shared" si="21"/>
        <v>37.001341561577675</v>
      </c>
      <c r="I457">
        <v>3727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22"/>
        <v>40809.208333333336</v>
      </c>
      <c r="O457" s="11">
        <f t="shared" si="23"/>
        <v>40832.208333333336</v>
      </c>
      <c r="P457" t="b">
        <v>0</v>
      </c>
      <c r="Q457" t="b">
        <v>0</v>
      </c>
      <c r="R457" t="s">
        <v>33</v>
      </c>
      <c r="S457" t="s">
        <v>2041</v>
      </c>
      <c r="T457" t="s">
        <v>2042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v>104.1243169398907</v>
      </c>
      <c r="G458" t="s">
        <v>20</v>
      </c>
      <c r="H458" s="7">
        <f t="shared" si="21"/>
        <v>94.976947040498445</v>
      </c>
      <c r="I458">
        <v>1605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22"/>
        <v>43141.25</v>
      </c>
      <c r="O458" s="11">
        <f t="shared" si="23"/>
        <v>43141.25</v>
      </c>
      <c r="P458" t="b">
        <v>0</v>
      </c>
      <c r="Q458" t="b">
        <v>1</v>
      </c>
      <c r="R458" t="s">
        <v>60</v>
      </c>
      <c r="S458" t="s">
        <v>2037</v>
      </c>
      <c r="T458" t="s">
        <v>2047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v>26.640000000000004</v>
      </c>
      <c r="G459" t="s">
        <v>14</v>
      </c>
      <c r="H459" s="7">
        <f t="shared" si="21"/>
        <v>28.956521739130434</v>
      </c>
      <c r="I459">
        <v>46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22"/>
        <v>42657.208333333328</v>
      </c>
      <c r="O459" s="11">
        <f t="shared" si="23"/>
        <v>42659.208333333328</v>
      </c>
      <c r="P459" t="b">
        <v>0</v>
      </c>
      <c r="Q459" t="b">
        <v>0</v>
      </c>
      <c r="R459" t="s">
        <v>33</v>
      </c>
      <c r="S459" t="s">
        <v>2041</v>
      </c>
      <c r="T459" t="s">
        <v>2042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v>351.20118343195264</v>
      </c>
      <c r="G460" t="s">
        <v>20</v>
      </c>
      <c r="H460" s="7">
        <f t="shared" si="21"/>
        <v>55.993396226415094</v>
      </c>
      <c r="I460">
        <v>2120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22"/>
        <v>40265.208333333336</v>
      </c>
      <c r="O460" s="11">
        <f t="shared" si="23"/>
        <v>40309.208333333336</v>
      </c>
      <c r="P460" t="b">
        <v>0</v>
      </c>
      <c r="Q460" t="b">
        <v>0</v>
      </c>
      <c r="R460" t="s">
        <v>33</v>
      </c>
      <c r="S460" t="s">
        <v>2041</v>
      </c>
      <c r="T460" t="s">
        <v>2042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v>90.063492063492063</v>
      </c>
      <c r="G461" t="s">
        <v>14</v>
      </c>
      <c r="H461" s="7">
        <f t="shared" si="21"/>
        <v>54.038095238095238</v>
      </c>
      <c r="I461">
        <v>105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22"/>
        <v>42001.25</v>
      </c>
      <c r="O461" s="11">
        <f t="shared" si="23"/>
        <v>42026.25</v>
      </c>
      <c r="P461" t="b">
        <v>0</v>
      </c>
      <c r="Q461" t="b">
        <v>0</v>
      </c>
      <c r="R461" t="s">
        <v>42</v>
      </c>
      <c r="S461" t="s">
        <v>2043</v>
      </c>
      <c r="T461" t="s">
        <v>2044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v>171.625</v>
      </c>
      <c r="G462" t="s">
        <v>20</v>
      </c>
      <c r="H462" s="7">
        <f t="shared" si="21"/>
        <v>82.38</v>
      </c>
      <c r="I462">
        <v>50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22"/>
        <v>40399.208333333336</v>
      </c>
      <c r="O462" s="11">
        <f t="shared" si="23"/>
        <v>40402.208333333336</v>
      </c>
      <c r="P462" t="b">
        <v>0</v>
      </c>
      <c r="Q462" t="b">
        <v>0</v>
      </c>
      <c r="R462" t="s">
        <v>33</v>
      </c>
      <c r="S462" t="s">
        <v>2041</v>
      </c>
      <c r="T462" t="s">
        <v>2042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v>141.04655870445345</v>
      </c>
      <c r="G463" t="s">
        <v>20</v>
      </c>
      <c r="H463" s="7">
        <f t="shared" si="21"/>
        <v>66.997115384615384</v>
      </c>
      <c r="I463">
        <v>2080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22"/>
        <v>41757.208333333336</v>
      </c>
      <c r="O463" s="11">
        <f t="shared" si="23"/>
        <v>41777.208333333336</v>
      </c>
      <c r="P463" t="b">
        <v>0</v>
      </c>
      <c r="Q463" t="b">
        <v>0</v>
      </c>
      <c r="R463" t="s">
        <v>53</v>
      </c>
      <c r="S463" t="s">
        <v>2043</v>
      </c>
      <c r="T463" t="s">
        <v>2046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v>30.57944915254237</v>
      </c>
      <c r="G464" t="s">
        <v>14</v>
      </c>
      <c r="H464" s="7">
        <f t="shared" si="21"/>
        <v>107.91401869158878</v>
      </c>
      <c r="I464">
        <v>535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22"/>
        <v>41304.25</v>
      </c>
      <c r="O464" s="11">
        <f t="shared" si="23"/>
        <v>41342.25</v>
      </c>
      <c r="P464" t="b">
        <v>0</v>
      </c>
      <c r="Q464" t="b">
        <v>0</v>
      </c>
      <c r="R464" t="s">
        <v>292</v>
      </c>
      <c r="S464" t="s">
        <v>2052</v>
      </c>
      <c r="T464" t="s">
        <v>2063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v>108.16455696202532</v>
      </c>
      <c r="G465" t="s">
        <v>20</v>
      </c>
      <c r="H465" s="7">
        <f t="shared" si="21"/>
        <v>69.009501187648453</v>
      </c>
      <c r="I465">
        <v>2105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22"/>
        <v>41639.25</v>
      </c>
      <c r="O465" s="11">
        <f t="shared" si="23"/>
        <v>41643.25</v>
      </c>
      <c r="P465" t="b">
        <v>0</v>
      </c>
      <c r="Q465" t="b">
        <v>0</v>
      </c>
      <c r="R465" t="s">
        <v>71</v>
      </c>
      <c r="S465" t="s">
        <v>2043</v>
      </c>
      <c r="T465" t="s">
        <v>2051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v>133.45505617977528</v>
      </c>
      <c r="G466" t="s">
        <v>20</v>
      </c>
      <c r="H466" s="7">
        <f t="shared" si="21"/>
        <v>39.006568144499177</v>
      </c>
      <c r="I466">
        <v>2436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22"/>
        <v>43142.25</v>
      </c>
      <c r="O466" s="11">
        <f t="shared" si="23"/>
        <v>43156.25</v>
      </c>
      <c r="P466" t="b">
        <v>0</v>
      </c>
      <c r="Q466" t="b">
        <v>0</v>
      </c>
      <c r="R466" t="s">
        <v>33</v>
      </c>
      <c r="S466" t="s">
        <v>2041</v>
      </c>
      <c r="T466" t="s">
        <v>2042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v>187.85106382978722</v>
      </c>
      <c r="G467" t="s">
        <v>20</v>
      </c>
      <c r="H467" s="7">
        <f t="shared" si="21"/>
        <v>110.3625</v>
      </c>
      <c r="I467">
        <v>80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22"/>
        <v>43127.25</v>
      </c>
      <c r="O467" s="11">
        <f t="shared" si="23"/>
        <v>43136.25</v>
      </c>
      <c r="P467" t="b">
        <v>0</v>
      </c>
      <c r="Q467" t="b">
        <v>0</v>
      </c>
      <c r="R467" t="s">
        <v>206</v>
      </c>
      <c r="S467" t="s">
        <v>2049</v>
      </c>
      <c r="T467" t="s">
        <v>2061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v>332</v>
      </c>
      <c r="G468" t="s">
        <v>20</v>
      </c>
      <c r="H468" s="7">
        <f t="shared" si="21"/>
        <v>94.857142857142861</v>
      </c>
      <c r="I468">
        <v>42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22"/>
        <v>41409.208333333336</v>
      </c>
      <c r="O468" s="11">
        <f t="shared" si="23"/>
        <v>41432.208333333336</v>
      </c>
      <c r="P468" t="b">
        <v>0</v>
      </c>
      <c r="Q468" t="b">
        <v>1</v>
      </c>
      <c r="R468" t="s">
        <v>65</v>
      </c>
      <c r="S468" t="s">
        <v>2039</v>
      </c>
      <c r="T468" t="s">
        <v>2048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v>575.21428571428578</v>
      </c>
      <c r="G469" t="s">
        <v>20</v>
      </c>
      <c r="H469" s="7">
        <f t="shared" si="21"/>
        <v>57.935251798561154</v>
      </c>
      <c r="I469">
        <v>139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22"/>
        <v>42331.25</v>
      </c>
      <c r="O469" s="11">
        <f t="shared" si="23"/>
        <v>42338.25</v>
      </c>
      <c r="P469" t="b">
        <v>0</v>
      </c>
      <c r="Q469" t="b">
        <v>1</v>
      </c>
      <c r="R469" t="s">
        <v>28</v>
      </c>
      <c r="S469" t="s">
        <v>2039</v>
      </c>
      <c r="T469" t="s">
        <v>2040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v>40.5</v>
      </c>
      <c r="G470" t="s">
        <v>14</v>
      </c>
      <c r="H470" s="7">
        <f t="shared" si="21"/>
        <v>101.25</v>
      </c>
      <c r="I470">
        <v>16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22"/>
        <v>43569.208333333328</v>
      </c>
      <c r="O470" s="11">
        <f t="shared" si="23"/>
        <v>43585.208333333328</v>
      </c>
      <c r="P470" t="b">
        <v>0</v>
      </c>
      <c r="Q470" t="b">
        <v>0</v>
      </c>
      <c r="R470" t="s">
        <v>33</v>
      </c>
      <c r="S470" t="s">
        <v>2041</v>
      </c>
      <c r="T470" t="s">
        <v>2042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v>184.42857142857144</v>
      </c>
      <c r="G471" t="s">
        <v>20</v>
      </c>
      <c r="H471" s="7">
        <f t="shared" si="21"/>
        <v>64.95597484276729</v>
      </c>
      <c r="I471">
        <v>159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22"/>
        <v>42142.208333333328</v>
      </c>
      <c r="O471" s="11">
        <f t="shared" si="23"/>
        <v>42144.208333333328</v>
      </c>
      <c r="P471" t="b">
        <v>0</v>
      </c>
      <c r="Q471" t="b">
        <v>0</v>
      </c>
      <c r="R471" t="s">
        <v>53</v>
      </c>
      <c r="S471" t="s">
        <v>2043</v>
      </c>
      <c r="T471" t="s">
        <v>2046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v>285.80555555555554</v>
      </c>
      <c r="G472" t="s">
        <v>20</v>
      </c>
      <c r="H472" s="7">
        <f t="shared" si="21"/>
        <v>27.00524934383202</v>
      </c>
      <c r="I472">
        <v>381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22"/>
        <v>42716.25</v>
      </c>
      <c r="O472" s="11">
        <f t="shared" si="23"/>
        <v>42723.25</v>
      </c>
      <c r="P472" t="b">
        <v>0</v>
      </c>
      <c r="Q472" t="b">
        <v>0</v>
      </c>
      <c r="R472" t="s">
        <v>65</v>
      </c>
      <c r="S472" t="s">
        <v>2039</v>
      </c>
      <c r="T472" t="s">
        <v>2048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v>319</v>
      </c>
      <c r="G473" t="s">
        <v>20</v>
      </c>
      <c r="H473" s="7">
        <f t="shared" si="21"/>
        <v>50.97422680412371</v>
      </c>
      <c r="I473">
        <v>194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22"/>
        <v>41031.208333333336</v>
      </c>
      <c r="O473" s="11">
        <f t="shared" si="23"/>
        <v>41031.208333333336</v>
      </c>
      <c r="P473" t="b">
        <v>0</v>
      </c>
      <c r="Q473" t="b">
        <v>1</v>
      </c>
      <c r="R473" t="s">
        <v>17</v>
      </c>
      <c r="S473" t="s">
        <v>2035</v>
      </c>
      <c r="T473" t="s">
        <v>2036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v>39.234070221066318</v>
      </c>
      <c r="G474" t="s">
        <v>14</v>
      </c>
      <c r="H474" s="7">
        <f t="shared" si="21"/>
        <v>104.94260869565217</v>
      </c>
      <c r="I474">
        <v>575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22"/>
        <v>43535.208333333328</v>
      </c>
      <c r="O474" s="11">
        <f t="shared" si="23"/>
        <v>43589.208333333328</v>
      </c>
      <c r="P474" t="b">
        <v>0</v>
      </c>
      <c r="Q474" t="b">
        <v>0</v>
      </c>
      <c r="R474" t="s">
        <v>23</v>
      </c>
      <c r="S474" t="s">
        <v>2037</v>
      </c>
      <c r="T474" t="s">
        <v>2038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v>178.14000000000001</v>
      </c>
      <c r="G475" t="s">
        <v>20</v>
      </c>
      <c r="H475" s="7">
        <f t="shared" si="21"/>
        <v>84.028301886792448</v>
      </c>
      <c r="I475">
        <v>106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22"/>
        <v>43277.208333333328</v>
      </c>
      <c r="O475" s="11">
        <f t="shared" si="23"/>
        <v>43278.208333333328</v>
      </c>
      <c r="P475" t="b">
        <v>0</v>
      </c>
      <c r="Q475" t="b">
        <v>0</v>
      </c>
      <c r="R475" t="s">
        <v>50</v>
      </c>
      <c r="S475" t="s">
        <v>2037</v>
      </c>
      <c r="T475" t="s">
        <v>2045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v>365.15</v>
      </c>
      <c r="G476" t="s">
        <v>20</v>
      </c>
      <c r="H476" s="7">
        <f t="shared" si="21"/>
        <v>102.85915492957747</v>
      </c>
      <c r="I476">
        <v>142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22"/>
        <v>41989.25</v>
      </c>
      <c r="O476" s="11">
        <f t="shared" si="23"/>
        <v>41990.25</v>
      </c>
      <c r="P476" t="b">
        <v>0</v>
      </c>
      <c r="Q476" t="b">
        <v>0</v>
      </c>
      <c r="R476" t="s">
        <v>269</v>
      </c>
      <c r="S476" t="s">
        <v>2043</v>
      </c>
      <c r="T476" t="s">
        <v>2062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v>113.94594594594594</v>
      </c>
      <c r="G477" t="s">
        <v>20</v>
      </c>
      <c r="H477" s="7">
        <f t="shared" si="21"/>
        <v>39.962085308056871</v>
      </c>
      <c r="I477">
        <v>211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22"/>
        <v>41450.208333333336</v>
      </c>
      <c r="O477" s="11">
        <f t="shared" si="23"/>
        <v>41454.208333333336</v>
      </c>
      <c r="P477" t="b">
        <v>0</v>
      </c>
      <c r="Q477" t="b">
        <v>1</v>
      </c>
      <c r="R477" t="s">
        <v>206</v>
      </c>
      <c r="S477" t="s">
        <v>2049</v>
      </c>
      <c r="T477" t="s">
        <v>2061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v>29.828720626631856</v>
      </c>
      <c r="G478" t="s">
        <v>14</v>
      </c>
      <c r="H478" s="7">
        <f t="shared" si="21"/>
        <v>51.001785714285717</v>
      </c>
      <c r="I478">
        <v>1120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22"/>
        <v>43322.208333333328</v>
      </c>
      <c r="O478" s="11">
        <f t="shared" si="23"/>
        <v>43328.208333333328</v>
      </c>
      <c r="P478" t="b">
        <v>0</v>
      </c>
      <c r="Q478" t="b">
        <v>0</v>
      </c>
      <c r="R478" t="s">
        <v>119</v>
      </c>
      <c r="S478" t="s">
        <v>2049</v>
      </c>
      <c r="T478" t="s">
        <v>2055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v>54.270588235294113</v>
      </c>
      <c r="G479" t="s">
        <v>14</v>
      </c>
      <c r="H479" s="7">
        <f t="shared" si="21"/>
        <v>40.823008849557525</v>
      </c>
      <c r="I479">
        <v>113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22"/>
        <v>40720.208333333336</v>
      </c>
      <c r="O479" s="11">
        <f t="shared" si="23"/>
        <v>40747.208333333336</v>
      </c>
      <c r="P479" t="b">
        <v>0</v>
      </c>
      <c r="Q479" t="b">
        <v>0</v>
      </c>
      <c r="R479" t="s">
        <v>474</v>
      </c>
      <c r="S479" t="s">
        <v>2043</v>
      </c>
      <c r="T479" t="s">
        <v>2065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v>236.34156976744185</v>
      </c>
      <c r="G480" t="s">
        <v>20</v>
      </c>
      <c r="H480" s="7">
        <f t="shared" si="21"/>
        <v>58.999637155297535</v>
      </c>
      <c r="I480">
        <v>2756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22"/>
        <v>42072.208333333328</v>
      </c>
      <c r="O480" s="11">
        <f t="shared" si="23"/>
        <v>42084.208333333328</v>
      </c>
      <c r="P480" t="b">
        <v>0</v>
      </c>
      <c r="Q480" t="b">
        <v>0</v>
      </c>
      <c r="R480" t="s">
        <v>65</v>
      </c>
      <c r="S480" t="s">
        <v>2039</v>
      </c>
      <c r="T480" t="s">
        <v>2048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v>512.91666666666663</v>
      </c>
      <c r="G481" t="s">
        <v>20</v>
      </c>
      <c r="H481" s="7">
        <f t="shared" si="21"/>
        <v>71.156069364161851</v>
      </c>
      <c r="I481">
        <v>173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22"/>
        <v>42945.208333333328</v>
      </c>
      <c r="O481" s="11">
        <f t="shared" si="23"/>
        <v>42947.208333333328</v>
      </c>
      <c r="P481" t="b">
        <v>0</v>
      </c>
      <c r="Q481" t="b">
        <v>0</v>
      </c>
      <c r="R481" t="s">
        <v>17</v>
      </c>
      <c r="S481" t="s">
        <v>2035</v>
      </c>
      <c r="T481" t="s">
        <v>2036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v>100.65116279069768</v>
      </c>
      <c r="G482" t="s">
        <v>20</v>
      </c>
      <c r="H482" s="7">
        <f t="shared" si="21"/>
        <v>99.494252873563212</v>
      </c>
      <c r="I482">
        <v>87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22"/>
        <v>40248.25</v>
      </c>
      <c r="O482" s="11">
        <f t="shared" si="23"/>
        <v>40257.208333333336</v>
      </c>
      <c r="P482" t="b">
        <v>0</v>
      </c>
      <c r="Q482" t="b">
        <v>1</v>
      </c>
      <c r="R482" t="s">
        <v>122</v>
      </c>
      <c r="S482" t="s">
        <v>2056</v>
      </c>
      <c r="T482" t="s">
        <v>2057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v>81.348423194303152</v>
      </c>
      <c r="G483" t="s">
        <v>14</v>
      </c>
      <c r="H483" s="7">
        <f t="shared" si="21"/>
        <v>103.98634590377114</v>
      </c>
      <c r="I483">
        <v>1538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22"/>
        <v>41913.208333333336</v>
      </c>
      <c r="O483" s="11">
        <f t="shared" si="23"/>
        <v>41955.25</v>
      </c>
      <c r="P483" t="b">
        <v>0</v>
      </c>
      <c r="Q483" t="b">
        <v>1</v>
      </c>
      <c r="R483" t="s">
        <v>33</v>
      </c>
      <c r="S483" t="s">
        <v>2041</v>
      </c>
      <c r="T483" t="s">
        <v>2042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v>16.404761904761905</v>
      </c>
      <c r="G484" t="s">
        <v>14</v>
      </c>
      <c r="H484" s="7">
        <f t="shared" si="21"/>
        <v>76.555555555555557</v>
      </c>
      <c r="I484">
        <v>9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22"/>
        <v>40963.25</v>
      </c>
      <c r="O484" s="11">
        <f t="shared" si="23"/>
        <v>40974.25</v>
      </c>
      <c r="P484" t="b">
        <v>0</v>
      </c>
      <c r="Q484" t="b">
        <v>1</v>
      </c>
      <c r="R484" t="s">
        <v>119</v>
      </c>
      <c r="S484" t="s">
        <v>2049</v>
      </c>
      <c r="T484" t="s">
        <v>2055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v>52.774617067833695</v>
      </c>
      <c r="G485" t="s">
        <v>14</v>
      </c>
      <c r="H485" s="7">
        <f t="shared" si="21"/>
        <v>87.068592057761734</v>
      </c>
      <c r="I485">
        <v>554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22"/>
        <v>43811.25</v>
      </c>
      <c r="O485" s="11">
        <f t="shared" si="23"/>
        <v>43818.25</v>
      </c>
      <c r="P485" t="b">
        <v>0</v>
      </c>
      <c r="Q485" t="b">
        <v>0</v>
      </c>
      <c r="R485" t="s">
        <v>33</v>
      </c>
      <c r="S485" t="s">
        <v>2041</v>
      </c>
      <c r="T485" t="s">
        <v>2042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v>260.20608108108109</v>
      </c>
      <c r="G486" t="s">
        <v>20</v>
      </c>
      <c r="H486" s="7">
        <f t="shared" si="21"/>
        <v>48.99554707379135</v>
      </c>
      <c r="I486">
        <v>1572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22"/>
        <v>41855.208333333336</v>
      </c>
      <c r="O486" s="11">
        <f t="shared" si="23"/>
        <v>41904.208333333336</v>
      </c>
      <c r="P486" t="b">
        <v>0</v>
      </c>
      <c r="Q486" t="b">
        <v>1</v>
      </c>
      <c r="R486" t="s">
        <v>17</v>
      </c>
      <c r="S486" t="s">
        <v>2035</v>
      </c>
      <c r="T486" t="s">
        <v>2036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v>30.73289183222958</v>
      </c>
      <c r="G487" t="s">
        <v>14</v>
      </c>
      <c r="H487" s="7">
        <f t="shared" si="21"/>
        <v>42.969135802469133</v>
      </c>
      <c r="I487">
        <v>648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22"/>
        <v>43626.208333333328</v>
      </c>
      <c r="O487" s="11">
        <f t="shared" si="23"/>
        <v>43667.208333333328</v>
      </c>
      <c r="P487" t="b">
        <v>0</v>
      </c>
      <c r="Q487" t="b">
        <v>0</v>
      </c>
      <c r="R487" t="s">
        <v>33</v>
      </c>
      <c r="S487" t="s">
        <v>2041</v>
      </c>
      <c r="T487" t="s">
        <v>2042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v>13.5</v>
      </c>
      <c r="G488" t="s">
        <v>14</v>
      </c>
      <c r="H488" s="7">
        <f t="shared" si="21"/>
        <v>33.428571428571431</v>
      </c>
      <c r="I488">
        <v>21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22"/>
        <v>43168.25</v>
      </c>
      <c r="O488" s="11">
        <f t="shared" si="23"/>
        <v>43183.208333333328</v>
      </c>
      <c r="P488" t="b">
        <v>0</v>
      </c>
      <c r="Q488" t="b">
        <v>1</v>
      </c>
      <c r="R488" t="s">
        <v>206</v>
      </c>
      <c r="S488" t="s">
        <v>2049</v>
      </c>
      <c r="T488" t="s">
        <v>2061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v>178.62556663644605</v>
      </c>
      <c r="G489" t="s">
        <v>20</v>
      </c>
      <c r="H489" s="7">
        <f t="shared" si="21"/>
        <v>83.982949701619773</v>
      </c>
      <c r="I489">
        <v>2346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22"/>
        <v>42845.208333333328</v>
      </c>
      <c r="O489" s="11">
        <f t="shared" si="23"/>
        <v>42878.208333333328</v>
      </c>
      <c r="P489" t="b">
        <v>0</v>
      </c>
      <c r="Q489" t="b">
        <v>0</v>
      </c>
      <c r="R489" t="s">
        <v>33</v>
      </c>
      <c r="S489" t="s">
        <v>2041</v>
      </c>
      <c r="T489" t="s">
        <v>2042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v>220.0566037735849</v>
      </c>
      <c r="G490" t="s">
        <v>20</v>
      </c>
      <c r="H490" s="7">
        <f t="shared" si="21"/>
        <v>101.41739130434783</v>
      </c>
      <c r="I490">
        <v>115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22"/>
        <v>42403.25</v>
      </c>
      <c r="O490" s="11">
        <f t="shared" si="23"/>
        <v>42420.25</v>
      </c>
      <c r="P490" t="b">
        <v>0</v>
      </c>
      <c r="Q490" t="b">
        <v>0</v>
      </c>
      <c r="R490" t="s">
        <v>33</v>
      </c>
      <c r="S490" t="s">
        <v>2041</v>
      </c>
      <c r="T490" t="s">
        <v>2042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v>101.5108695652174</v>
      </c>
      <c r="G491" t="s">
        <v>20</v>
      </c>
      <c r="H491" s="7">
        <f t="shared" si="21"/>
        <v>109.87058823529412</v>
      </c>
      <c r="I491">
        <v>85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22"/>
        <v>40406.208333333336</v>
      </c>
      <c r="O491" s="11">
        <f t="shared" si="23"/>
        <v>40411.208333333336</v>
      </c>
      <c r="P491" t="b">
        <v>0</v>
      </c>
      <c r="Q491" t="b">
        <v>0</v>
      </c>
      <c r="R491" t="s">
        <v>65</v>
      </c>
      <c r="S491" t="s">
        <v>2039</v>
      </c>
      <c r="T491" t="s">
        <v>2048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v>191.5</v>
      </c>
      <c r="G492" t="s">
        <v>20</v>
      </c>
      <c r="H492" s="7">
        <f t="shared" si="21"/>
        <v>31.916666666666668</v>
      </c>
      <c r="I492">
        <v>144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22"/>
        <v>43786.25</v>
      </c>
      <c r="O492" s="11">
        <f t="shared" si="23"/>
        <v>43793.25</v>
      </c>
      <c r="P492" t="b">
        <v>0</v>
      </c>
      <c r="Q492" t="b">
        <v>0</v>
      </c>
      <c r="R492" t="s">
        <v>1029</v>
      </c>
      <c r="S492" t="s">
        <v>2066</v>
      </c>
      <c r="T492" t="s">
        <v>2067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v>305.34683098591546</v>
      </c>
      <c r="G493" t="s">
        <v>20</v>
      </c>
      <c r="H493" s="7">
        <f t="shared" si="21"/>
        <v>70.993450675399103</v>
      </c>
      <c r="I493">
        <v>2443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22"/>
        <v>41456.208333333336</v>
      </c>
      <c r="O493" s="11">
        <f t="shared" si="23"/>
        <v>41482.208333333336</v>
      </c>
      <c r="P493" t="b">
        <v>0</v>
      </c>
      <c r="Q493" t="b">
        <v>1</v>
      </c>
      <c r="R493" t="s">
        <v>17</v>
      </c>
      <c r="S493" t="s">
        <v>2035</v>
      </c>
      <c r="T493" t="s">
        <v>2036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v>23.995287958115181</v>
      </c>
      <c r="G494" t="s">
        <v>74</v>
      </c>
      <c r="H494" s="7">
        <f t="shared" si="21"/>
        <v>77.026890756302521</v>
      </c>
      <c r="I494">
        <v>595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22"/>
        <v>40336.208333333336</v>
      </c>
      <c r="O494" s="11">
        <f t="shared" si="23"/>
        <v>40371.208333333336</v>
      </c>
      <c r="P494" t="b">
        <v>1</v>
      </c>
      <c r="Q494" t="b">
        <v>1</v>
      </c>
      <c r="R494" t="s">
        <v>100</v>
      </c>
      <c r="S494" t="s">
        <v>2043</v>
      </c>
      <c r="T494" t="s">
        <v>2054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v>723.77777777777771</v>
      </c>
      <c r="G495" t="s">
        <v>20</v>
      </c>
      <c r="H495" s="7">
        <f t="shared" si="21"/>
        <v>101.78125</v>
      </c>
      <c r="I495">
        <v>64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22"/>
        <v>43645.208333333328</v>
      </c>
      <c r="O495" s="11">
        <f t="shared" si="23"/>
        <v>43658.208333333328</v>
      </c>
      <c r="P495" t="b">
        <v>0</v>
      </c>
      <c r="Q495" t="b">
        <v>0</v>
      </c>
      <c r="R495" t="s">
        <v>122</v>
      </c>
      <c r="S495" t="s">
        <v>2056</v>
      </c>
      <c r="T495" t="s">
        <v>2057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v>547.36</v>
      </c>
      <c r="G496" t="s">
        <v>20</v>
      </c>
      <c r="H496" s="7">
        <f t="shared" si="21"/>
        <v>51.059701492537314</v>
      </c>
      <c r="I496">
        <v>268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22"/>
        <v>40990.208333333336</v>
      </c>
      <c r="O496" s="11">
        <f t="shared" si="23"/>
        <v>40991.208333333336</v>
      </c>
      <c r="P496" t="b">
        <v>0</v>
      </c>
      <c r="Q496" t="b">
        <v>0</v>
      </c>
      <c r="R496" t="s">
        <v>65</v>
      </c>
      <c r="S496" t="s">
        <v>2039</v>
      </c>
      <c r="T496" t="s">
        <v>2048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v>414.49999999999994</v>
      </c>
      <c r="G497" t="s">
        <v>20</v>
      </c>
      <c r="H497" s="7">
        <f t="shared" si="21"/>
        <v>68.02051282051282</v>
      </c>
      <c r="I497">
        <v>195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22"/>
        <v>41800.208333333336</v>
      </c>
      <c r="O497" s="11">
        <f t="shared" si="23"/>
        <v>41804.208333333336</v>
      </c>
      <c r="P497" t="b">
        <v>0</v>
      </c>
      <c r="Q497" t="b">
        <v>0</v>
      </c>
      <c r="R497" t="s">
        <v>33</v>
      </c>
      <c r="S497" t="s">
        <v>2041</v>
      </c>
      <c r="T497" t="s">
        <v>2042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v>0.90696409140369971</v>
      </c>
      <c r="G498" t="s">
        <v>14</v>
      </c>
      <c r="H498" s="7">
        <f t="shared" si="21"/>
        <v>30.87037037037037</v>
      </c>
      <c r="I498">
        <v>54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22"/>
        <v>42876.208333333328</v>
      </c>
      <c r="O498" s="11">
        <f t="shared" si="23"/>
        <v>42893.208333333328</v>
      </c>
      <c r="P498" t="b">
        <v>0</v>
      </c>
      <c r="Q498" t="b">
        <v>0</v>
      </c>
      <c r="R498" t="s">
        <v>71</v>
      </c>
      <c r="S498" t="s">
        <v>2043</v>
      </c>
      <c r="T498" t="s">
        <v>2051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v>34.173469387755098</v>
      </c>
      <c r="G499" t="s">
        <v>14</v>
      </c>
      <c r="H499" s="7">
        <f t="shared" si="21"/>
        <v>27.908333333333335</v>
      </c>
      <c r="I499">
        <v>120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22"/>
        <v>42724.25</v>
      </c>
      <c r="O499" s="11">
        <f t="shared" si="23"/>
        <v>42724.25</v>
      </c>
      <c r="P499" t="b">
        <v>0</v>
      </c>
      <c r="Q499" t="b">
        <v>1</v>
      </c>
      <c r="R499" t="s">
        <v>65</v>
      </c>
      <c r="S499" t="s">
        <v>2039</v>
      </c>
      <c r="T499" t="s">
        <v>2048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v>23.948810754912099</v>
      </c>
      <c r="G500" t="s">
        <v>14</v>
      </c>
      <c r="H500" s="7">
        <f t="shared" si="21"/>
        <v>79.994818652849744</v>
      </c>
      <c r="I500">
        <v>579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22"/>
        <v>42005.25</v>
      </c>
      <c r="O500" s="11">
        <f t="shared" si="23"/>
        <v>42007.25</v>
      </c>
      <c r="P500" t="b">
        <v>0</v>
      </c>
      <c r="Q500" t="b">
        <v>0</v>
      </c>
      <c r="R500" t="s">
        <v>28</v>
      </c>
      <c r="S500" t="s">
        <v>2039</v>
      </c>
      <c r="T500" t="s">
        <v>2040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v>48.072649572649574</v>
      </c>
      <c r="G501" t="s">
        <v>14</v>
      </c>
      <c r="H501" s="7">
        <f t="shared" si="21"/>
        <v>38.003378378378379</v>
      </c>
      <c r="I501">
        <v>2072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22"/>
        <v>42444.208333333328</v>
      </c>
      <c r="O501" s="11">
        <f t="shared" si="23"/>
        <v>42449.208333333328</v>
      </c>
      <c r="P501" t="b">
        <v>0</v>
      </c>
      <c r="Q501" t="b">
        <v>1</v>
      </c>
      <c r="R501" t="s">
        <v>42</v>
      </c>
      <c r="S501" t="s">
        <v>2043</v>
      </c>
      <c r="T501" t="s">
        <v>2044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v>0</v>
      </c>
      <c r="G502" t="s">
        <v>14</v>
      </c>
      <c r="H502" s="7">
        <v>0</v>
      </c>
      <c r="I502">
        <v>0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22"/>
        <v>41395.208333333336</v>
      </c>
      <c r="O502" s="11">
        <f t="shared" si="23"/>
        <v>41423.208333333336</v>
      </c>
      <c r="P502" t="b">
        <v>0</v>
      </c>
      <c r="Q502" t="b">
        <v>1</v>
      </c>
      <c r="R502" t="s">
        <v>33</v>
      </c>
      <c r="S502" t="s">
        <v>2041</v>
      </c>
      <c r="T502" t="s">
        <v>2042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v>70.145182291666657</v>
      </c>
      <c r="G503" t="s">
        <v>14</v>
      </c>
      <c r="H503" s="7">
        <f t="shared" si="21"/>
        <v>59.990534521158132</v>
      </c>
      <c r="I503">
        <v>1796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22"/>
        <v>41345.208333333336</v>
      </c>
      <c r="O503" s="11">
        <f t="shared" si="23"/>
        <v>41347.208333333336</v>
      </c>
      <c r="P503" t="b">
        <v>0</v>
      </c>
      <c r="Q503" t="b">
        <v>0</v>
      </c>
      <c r="R503" t="s">
        <v>42</v>
      </c>
      <c r="S503" t="s">
        <v>2043</v>
      </c>
      <c r="T503" t="s">
        <v>2044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v>529.92307692307691</v>
      </c>
      <c r="G504" t="s">
        <v>20</v>
      </c>
      <c r="H504" s="7">
        <f t="shared" si="21"/>
        <v>37.037634408602152</v>
      </c>
      <c r="I504">
        <v>186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22"/>
        <v>41117.208333333336</v>
      </c>
      <c r="O504" s="11">
        <f t="shared" si="23"/>
        <v>41146.208333333336</v>
      </c>
      <c r="P504" t="b">
        <v>0</v>
      </c>
      <c r="Q504" t="b">
        <v>1</v>
      </c>
      <c r="R504" t="s">
        <v>89</v>
      </c>
      <c r="S504" t="s">
        <v>2052</v>
      </c>
      <c r="T504" t="s">
        <v>2053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v>180.32549019607845</v>
      </c>
      <c r="G505" t="s">
        <v>20</v>
      </c>
      <c r="H505" s="7">
        <f t="shared" si="21"/>
        <v>99.963043478260872</v>
      </c>
      <c r="I505">
        <v>460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22"/>
        <v>42186.208333333328</v>
      </c>
      <c r="O505" s="11">
        <f t="shared" si="23"/>
        <v>42206.208333333328</v>
      </c>
      <c r="P505" t="b">
        <v>0</v>
      </c>
      <c r="Q505" t="b">
        <v>0</v>
      </c>
      <c r="R505" t="s">
        <v>53</v>
      </c>
      <c r="S505" t="s">
        <v>2043</v>
      </c>
      <c r="T505" t="s">
        <v>2046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v>92.320000000000007</v>
      </c>
      <c r="G506" t="s">
        <v>14</v>
      </c>
      <c r="H506" s="7">
        <f t="shared" si="21"/>
        <v>111.6774193548387</v>
      </c>
      <c r="I506">
        <v>62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22"/>
        <v>42142.208333333328</v>
      </c>
      <c r="O506" s="11">
        <f t="shared" si="23"/>
        <v>42143.208333333328</v>
      </c>
      <c r="P506" t="b">
        <v>0</v>
      </c>
      <c r="Q506" t="b">
        <v>0</v>
      </c>
      <c r="R506" t="s">
        <v>23</v>
      </c>
      <c r="S506" t="s">
        <v>2037</v>
      </c>
      <c r="T506" t="s">
        <v>2038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v>13.901001112347053</v>
      </c>
      <c r="G507" t="s">
        <v>14</v>
      </c>
      <c r="H507" s="7">
        <f t="shared" si="21"/>
        <v>36.014409221902014</v>
      </c>
      <c r="I507">
        <v>347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22"/>
        <v>41341.25</v>
      </c>
      <c r="O507" s="11">
        <f t="shared" si="23"/>
        <v>41383.208333333336</v>
      </c>
      <c r="P507" t="b">
        <v>0</v>
      </c>
      <c r="Q507" t="b">
        <v>1</v>
      </c>
      <c r="R507" t="s">
        <v>133</v>
      </c>
      <c r="S507" t="s">
        <v>2049</v>
      </c>
      <c r="T507" t="s">
        <v>2058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v>927.07777777777767</v>
      </c>
      <c r="G508" t="s">
        <v>20</v>
      </c>
      <c r="H508" s="7">
        <f t="shared" si="21"/>
        <v>66.010284810126578</v>
      </c>
      <c r="I508">
        <v>2528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22"/>
        <v>43062.25</v>
      </c>
      <c r="O508" s="11">
        <f t="shared" si="23"/>
        <v>43079.25</v>
      </c>
      <c r="P508" t="b">
        <v>0</v>
      </c>
      <c r="Q508" t="b">
        <v>1</v>
      </c>
      <c r="R508" t="s">
        <v>33</v>
      </c>
      <c r="S508" t="s">
        <v>2041</v>
      </c>
      <c r="T508" t="s">
        <v>2042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v>39.857142857142861</v>
      </c>
      <c r="G509" t="s">
        <v>14</v>
      </c>
      <c r="H509" s="7">
        <f t="shared" si="21"/>
        <v>44.05263157894737</v>
      </c>
      <c r="I509">
        <v>19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22"/>
        <v>41373.208333333336</v>
      </c>
      <c r="O509" s="11">
        <f t="shared" si="23"/>
        <v>41422.208333333336</v>
      </c>
      <c r="P509" t="b">
        <v>0</v>
      </c>
      <c r="Q509" t="b">
        <v>1</v>
      </c>
      <c r="R509" t="s">
        <v>28</v>
      </c>
      <c r="S509" t="s">
        <v>2039</v>
      </c>
      <c r="T509" t="s">
        <v>2040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v>112.22929936305732</v>
      </c>
      <c r="G510" t="s">
        <v>20</v>
      </c>
      <c r="H510" s="7">
        <f t="shared" si="21"/>
        <v>52.999726551818434</v>
      </c>
      <c r="I510">
        <v>3657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22"/>
        <v>43310.208333333328</v>
      </c>
      <c r="O510" s="11">
        <f t="shared" si="23"/>
        <v>43331.208333333328</v>
      </c>
      <c r="P510" t="b">
        <v>0</v>
      </c>
      <c r="Q510" t="b">
        <v>0</v>
      </c>
      <c r="R510" t="s">
        <v>33</v>
      </c>
      <c r="S510" t="s">
        <v>2041</v>
      </c>
      <c r="T510" t="s">
        <v>2042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v>70.925816023738875</v>
      </c>
      <c r="G511" t="s">
        <v>14</v>
      </c>
      <c r="H511" s="7">
        <f t="shared" si="21"/>
        <v>95</v>
      </c>
      <c r="I511">
        <v>1258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22"/>
        <v>41034.208333333336</v>
      </c>
      <c r="O511" s="11">
        <f t="shared" si="23"/>
        <v>41044.208333333336</v>
      </c>
      <c r="P511" t="b">
        <v>0</v>
      </c>
      <c r="Q511" t="b">
        <v>0</v>
      </c>
      <c r="R511" t="s">
        <v>33</v>
      </c>
      <c r="S511" t="s">
        <v>2041</v>
      </c>
      <c r="T511" t="s">
        <v>2042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v>119.08974358974358</v>
      </c>
      <c r="G512" t="s">
        <v>20</v>
      </c>
      <c r="H512" s="7">
        <f t="shared" si="21"/>
        <v>70.908396946564892</v>
      </c>
      <c r="I512">
        <v>131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22"/>
        <v>43251.208333333328</v>
      </c>
      <c r="O512" s="11">
        <f t="shared" si="23"/>
        <v>43275.208333333328</v>
      </c>
      <c r="P512" t="b">
        <v>0</v>
      </c>
      <c r="Q512" t="b">
        <v>0</v>
      </c>
      <c r="R512" t="s">
        <v>53</v>
      </c>
      <c r="S512" t="s">
        <v>2043</v>
      </c>
      <c r="T512" t="s">
        <v>2046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v>24.017591339648174</v>
      </c>
      <c r="G513" t="s">
        <v>14</v>
      </c>
      <c r="H513" s="7">
        <f t="shared" si="21"/>
        <v>98.060773480662988</v>
      </c>
      <c r="I513">
        <v>362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22"/>
        <v>43671.208333333328</v>
      </c>
      <c r="O513" s="11">
        <f t="shared" si="23"/>
        <v>43681.208333333328</v>
      </c>
      <c r="P513" t="b">
        <v>0</v>
      </c>
      <c r="Q513" t="b">
        <v>0</v>
      </c>
      <c r="R513" t="s">
        <v>33</v>
      </c>
      <c r="S513" t="s">
        <v>2041</v>
      </c>
      <c r="T513" t="s">
        <v>2042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v>139.31868131868131</v>
      </c>
      <c r="G514" t="s">
        <v>20</v>
      </c>
      <c r="H514" s="7">
        <f t="shared" si="21"/>
        <v>53.046025104602514</v>
      </c>
      <c r="I514">
        <v>239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22"/>
        <v>41825.208333333336</v>
      </c>
      <c r="O514" s="11">
        <f t="shared" si="23"/>
        <v>41826.208333333336</v>
      </c>
      <c r="P514" t="b">
        <v>0</v>
      </c>
      <c r="Q514" t="b">
        <v>1</v>
      </c>
      <c r="R514" t="s">
        <v>89</v>
      </c>
      <c r="S514" t="s">
        <v>2052</v>
      </c>
      <c r="T514" t="s">
        <v>2053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v>39.277108433734945</v>
      </c>
      <c r="G515" t="s">
        <v>74</v>
      </c>
      <c r="H515" s="7">
        <f t="shared" ref="H515:H578" si="24">AVERAGE(E515/I515)</f>
        <v>93.142857142857139</v>
      </c>
      <c r="I515">
        <v>35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N578" si="25">(((L515/60)/60)/24)+DATE(1970,1,1)</f>
        <v>40430.208333333336</v>
      </c>
      <c r="O515" s="11">
        <f t="shared" ref="O515:O578" si="26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2043</v>
      </c>
      <c r="T515" t="s">
        <v>2062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v>22.439077144917089</v>
      </c>
      <c r="G516" t="s">
        <v>74</v>
      </c>
      <c r="H516" s="7">
        <f t="shared" si="24"/>
        <v>58.945075757575758</v>
      </c>
      <c r="I516">
        <v>528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25"/>
        <v>41614.25</v>
      </c>
      <c r="O516" s="11">
        <f t="shared" si="26"/>
        <v>41619.25</v>
      </c>
      <c r="P516" t="b">
        <v>0</v>
      </c>
      <c r="Q516" t="b">
        <v>1</v>
      </c>
      <c r="R516" t="s">
        <v>23</v>
      </c>
      <c r="S516" t="s">
        <v>2037</v>
      </c>
      <c r="T516" t="s">
        <v>2038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v>55.779069767441861</v>
      </c>
      <c r="G517" t="s">
        <v>14</v>
      </c>
      <c r="H517" s="7">
        <f t="shared" si="24"/>
        <v>36.067669172932334</v>
      </c>
      <c r="I517">
        <v>133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25"/>
        <v>40900.25</v>
      </c>
      <c r="O517" s="11">
        <f t="shared" si="26"/>
        <v>40902.25</v>
      </c>
      <c r="P517" t="b">
        <v>0</v>
      </c>
      <c r="Q517" t="b">
        <v>1</v>
      </c>
      <c r="R517" t="s">
        <v>33</v>
      </c>
      <c r="S517" t="s">
        <v>2041</v>
      </c>
      <c r="T517" t="s">
        <v>2042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v>42.523125996810208</v>
      </c>
      <c r="G518" t="s">
        <v>14</v>
      </c>
      <c r="H518" s="7">
        <f t="shared" si="24"/>
        <v>63.030732860520096</v>
      </c>
      <c r="I518">
        <v>846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25"/>
        <v>40396.208333333336</v>
      </c>
      <c r="O518" s="11">
        <f t="shared" si="26"/>
        <v>40434.208333333336</v>
      </c>
      <c r="P518" t="b">
        <v>0</v>
      </c>
      <c r="Q518" t="b">
        <v>0</v>
      </c>
      <c r="R518" t="s">
        <v>68</v>
      </c>
      <c r="S518" t="s">
        <v>2049</v>
      </c>
      <c r="T518" t="s">
        <v>2050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v>112.00000000000001</v>
      </c>
      <c r="G519" t="s">
        <v>20</v>
      </c>
      <c r="H519" s="7">
        <f t="shared" si="24"/>
        <v>84.717948717948715</v>
      </c>
      <c r="I519">
        <v>78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25"/>
        <v>42860.208333333328</v>
      </c>
      <c r="O519" s="11">
        <f t="shared" si="26"/>
        <v>42865.208333333328</v>
      </c>
      <c r="P519" t="b">
        <v>0</v>
      </c>
      <c r="Q519" t="b">
        <v>0</v>
      </c>
      <c r="R519" t="s">
        <v>17</v>
      </c>
      <c r="S519" t="s">
        <v>2035</v>
      </c>
      <c r="T519" t="s">
        <v>2036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v>7.0681818181818183</v>
      </c>
      <c r="G520" t="s">
        <v>14</v>
      </c>
      <c r="H520" s="7">
        <f t="shared" si="24"/>
        <v>62.2</v>
      </c>
      <c r="I520">
        <v>10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25"/>
        <v>43154.25</v>
      </c>
      <c r="O520" s="11">
        <f t="shared" si="26"/>
        <v>43156.25</v>
      </c>
      <c r="P520" t="b">
        <v>0</v>
      </c>
      <c r="Q520" t="b">
        <v>1</v>
      </c>
      <c r="R520" t="s">
        <v>71</v>
      </c>
      <c r="S520" t="s">
        <v>2043</v>
      </c>
      <c r="T520" t="s">
        <v>2051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v>101.74563871693867</v>
      </c>
      <c r="G521" t="s">
        <v>20</v>
      </c>
      <c r="H521" s="7">
        <f t="shared" si="24"/>
        <v>101.97518330513255</v>
      </c>
      <c r="I521">
        <v>1773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25"/>
        <v>42012.25</v>
      </c>
      <c r="O521" s="11">
        <f t="shared" si="26"/>
        <v>42026.25</v>
      </c>
      <c r="P521" t="b">
        <v>0</v>
      </c>
      <c r="Q521" t="b">
        <v>1</v>
      </c>
      <c r="R521" t="s">
        <v>23</v>
      </c>
      <c r="S521" t="s">
        <v>2037</v>
      </c>
      <c r="T521" t="s">
        <v>2038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v>425.75</v>
      </c>
      <c r="G522" t="s">
        <v>20</v>
      </c>
      <c r="H522" s="7">
        <f t="shared" si="24"/>
        <v>106.4375</v>
      </c>
      <c r="I522">
        <v>32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25"/>
        <v>43574.208333333328</v>
      </c>
      <c r="O522" s="11">
        <f t="shared" si="26"/>
        <v>43577.208333333328</v>
      </c>
      <c r="P522" t="b">
        <v>0</v>
      </c>
      <c r="Q522" t="b">
        <v>0</v>
      </c>
      <c r="R522" t="s">
        <v>33</v>
      </c>
      <c r="S522" t="s">
        <v>2041</v>
      </c>
      <c r="T522" t="s">
        <v>2042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v>145.53947368421052</v>
      </c>
      <c r="G523" t="s">
        <v>20</v>
      </c>
      <c r="H523" s="7">
        <f t="shared" si="24"/>
        <v>29.975609756097562</v>
      </c>
      <c r="I523">
        <v>369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25"/>
        <v>42605.208333333328</v>
      </c>
      <c r="O523" s="11">
        <f t="shared" si="26"/>
        <v>42611.208333333328</v>
      </c>
      <c r="P523" t="b">
        <v>0</v>
      </c>
      <c r="Q523" t="b">
        <v>1</v>
      </c>
      <c r="R523" t="s">
        <v>53</v>
      </c>
      <c r="S523" t="s">
        <v>2043</v>
      </c>
      <c r="T523" t="s">
        <v>2046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v>32.453465346534657</v>
      </c>
      <c r="G524" t="s">
        <v>14</v>
      </c>
      <c r="H524" s="7">
        <f t="shared" si="24"/>
        <v>85.806282722513089</v>
      </c>
      <c r="I524">
        <v>191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25"/>
        <v>41093.208333333336</v>
      </c>
      <c r="O524" s="11">
        <f t="shared" si="26"/>
        <v>41105.208333333336</v>
      </c>
      <c r="P524" t="b">
        <v>0</v>
      </c>
      <c r="Q524" t="b">
        <v>0</v>
      </c>
      <c r="R524" t="s">
        <v>100</v>
      </c>
      <c r="S524" t="s">
        <v>2043</v>
      </c>
      <c r="T524" t="s">
        <v>2054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v>700.33333333333326</v>
      </c>
      <c r="G525" t="s">
        <v>20</v>
      </c>
      <c r="H525" s="7">
        <f t="shared" si="24"/>
        <v>70.82022471910112</v>
      </c>
      <c r="I525">
        <v>89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25"/>
        <v>40241.25</v>
      </c>
      <c r="O525" s="11">
        <f t="shared" si="26"/>
        <v>40246.25</v>
      </c>
      <c r="P525" t="b">
        <v>0</v>
      </c>
      <c r="Q525" t="b">
        <v>0</v>
      </c>
      <c r="R525" t="s">
        <v>100</v>
      </c>
      <c r="S525" t="s">
        <v>2043</v>
      </c>
      <c r="T525" t="s">
        <v>2054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v>83.904860392967933</v>
      </c>
      <c r="G526" t="s">
        <v>14</v>
      </c>
      <c r="H526" s="7">
        <f t="shared" si="24"/>
        <v>40.998484082870135</v>
      </c>
      <c r="I526">
        <v>1979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25"/>
        <v>40294.208333333336</v>
      </c>
      <c r="O526" s="11">
        <f t="shared" si="26"/>
        <v>40307.208333333336</v>
      </c>
      <c r="P526" t="b">
        <v>0</v>
      </c>
      <c r="Q526" t="b">
        <v>0</v>
      </c>
      <c r="R526" t="s">
        <v>33</v>
      </c>
      <c r="S526" t="s">
        <v>2041</v>
      </c>
      <c r="T526" t="s">
        <v>2042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v>84.19047619047619</v>
      </c>
      <c r="G527" t="s">
        <v>14</v>
      </c>
      <c r="H527" s="7">
        <f t="shared" si="24"/>
        <v>28.063492063492063</v>
      </c>
      <c r="I527">
        <v>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25"/>
        <v>40505.25</v>
      </c>
      <c r="O527" s="11">
        <f t="shared" si="26"/>
        <v>40509.25</v>
      </c>
      <c r="P527" t="b">
        <v>0</v>
      </c>
      <c r="Q527" t="b">
        <v>0</v>
      </c>
      <c r="R527" t="s">
        <v>65</v>
      </c>
      <c r="S527" t="s">
        <v>2039</v>
      </c>
      <c r="T527" t="s">
        <v>2048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v>155.95180722891567</v>
      </c>
      <c r="G528" t="s">
        <v>20</v>
      </c>
      <c r="H528" s="7">
        <f t="shared" si="24"/>
        <v>88.054421768707485</v>
      </c>
      <c r="I528">
        <v>147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25"/>
        <v>42364.25</v>
      </c>
      <c r="O528" s="11">
        <f t="shared" si="26"/>
        <v>42401.25</v>
      </c>
      <c r="P528" t="b">
        <v>0</v>
      </c>
      <c r="Q528" t="b">
        <v>1</v>
      </c>
      <c r="R528" t="s">
        <v>33</v>
      </c>
      <c r="S528" t="s">
        <v>2041</v>
      </c>
      <c r="T528" t="s">
        <v>2042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v>99.619450317124731</v>
      </c>
      <c r="G529" t="s">
        <v>14</v>
      </c>
      <c r="H529" s="7">
        <f t="shared" si="24"/>
        <v>31</v>
      </c>
      <c r="I529">
        <v>6080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25"/>
        <v>42405.25</v>
      </c>
      <c r="O529" s="11">
        <f t="shared" si="26"/>
        <v>42441.25</v>
      </c>
      <c r="P529" t="b">
        <v>0</v>
      </c>
      <c r="Q529" t="b">
        <v>0</v>
      </c>
      <c r="R529" t="s">
        <v>71</v>
      </c>
      <c r="S529" t="s">
        <v>2043</v>
      </c>
      <c r="T529" t="s">
        <v>2051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v>80.300000000000011</v>
      </c>
      <c r="G530" t="s">
        <v>14</v>
      </c>
      <c r="H530" s="7">
        <f t="shared" si="24"/>
        <v>90.337500000000006</v>
      </c>
      <c r="I530">
        <v>80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25"/>
        <v>41601.25</v>
      </c>
      <c r="O530" s="11">
        <f t="shared" si="26"/>
        <v>41646.25</v>
      </c>
      <c r="P530" t="b">
        <v>0</v>
      </c>
      <c r="Q530" t="b">
        <v>0</v>
      </c>
      <c r="R530" t="s">
        <v>60</v>
      </c>
      <c r="S530" t="s">
        <v>2037</v>
      </c>
      <c r="T530" t="s">
        <v>2047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v>11.254901960784313</v>
      </c>
      <c r="G531" t="s">
        <v>14</v>
      </c>
      <c r="H531" s="7">
        <f t="shared" si="24"/>
        <v>63.777777777777779</v>
      </c>
      <c r="I531">
        <v>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25"/>
        <v>41769.208333333336</v>
      </c>
      <c r="O531" s="11">
        <f t="shared" si="26"/>
        <v>41797.208333333336</v>
      </c>
      <c r="P531" t="b">
        <v>0</v>
      </c>
      <c r="Q531" t="b">
        <v>0</v>
      </c>
      <c r="R531" t="s">
        <v>89</v>
      </c>
      <c r="S531" t="s">
        <v>2052</v>
      </c>
      <c r="T531" t="s">
        <v>2053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v>91.740952380952379</v>
      </c>
      <c r="G532" t="s">
        <v>14</v>
      </c>
      <c r="H532" s="7">
        <f t="shared" si="24"/>
        <v>53.995515695067262</v>
      </c>
      <c r="I532">
        <v>1784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25"/>
        <v>40421.208333333336</v>
      </c>
      <c r="O532" s="11">
        <f t="shared" si="26"/>
        <v>40435.208333333336</v>
      </c>
      <c r="P532" t="b">
        <v>0</v>
      </c>
      <c r="Q532" t="b">
        <v>1</v>
      </c>
      <c r="R532" t="s">
        <v>119</v>
      </c>
      <c r="S532" t="s">
        <v>2049</v>
      </c>
      <c r="T532" t="s">
        <v>2055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v>95.521156936261391</v>
      </c>
      <c r="G533" t="s">
        <v>47</v>
      </c>
      <c r="H533" s="7">
        <f t="shared" si="24"/>
        <v>48.993956043956047</v>
      </c>
      <c r="I533">
        <v>3640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25"/>
        <v>41589.25</v>
      </c>
      <c r="O533" s="11">
        <f t="shared" si="26"/>
        <v>41645.25</v>
      </c>
      <c r="P533" t="b">
        <v>0</v>
      </c>
      <c r="Q533" t="b">
        <v>0</v>
      </c>
      <c r="R533" t="s">
        <v>89</v>
      </c>
      <c r="S533" t="s">
        <v>2052</v>
      </c>
      <c r="T533" t="s">
        <v>2053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v>502.87499999999994</v>
      </c>
      <c r="G534" t="s">
        <v>20</v>
      </c>
      <c r="H534" s="7">
        <f t="shared" si="24"/>
        <v>63.857142857142854</v>
      </c>
      <c r="I534">
        <v>126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25"/>
        <v>43125.25</v>
      </c>
      <c r="O534" s="11">
        <f t="shared" si="26"/>
        <v>43126.25</v>
      </c>
      <c r="P534" t="b">
        <v>0</v>
      </c>
      <c r="Q534" t="b">
        <v>0</v>
      </c>
      <c r="R534" t="s">
        <v>33</v>
      </c>
      <c r="S534" t="s">
        <v>2041</v>
      </c>
      <c r="T534" t="s">
        <v>2042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v>159.24394463667818</v>
      </c>
      <c r="G535" t="s">
        <v>20</v>
      </c>
      <c r="H535" s="7">
        <f t="shared" si="24"/>
        <v>82.996393146979258</v>
      </c>
      <c r="I535">
        <v>2218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25"/>
        <v>41479.208333333336</v>
      </c>
      <c r="O535" s="11">
        <f t="shared" si="26"/>
        <v>41515.208333333336</v>
      </c>
      <c r="P535" t="b">
        <v>0</v>
      </c>
      <c r="Q535" t="b">
        <v>0</v>
      </c>
      <c r="R535" t="s">
        <v>60</v>
      </c>
      <c r="S535" t="s">
        <v>2037</v>
      </c>
      <c r="T535" t="s">
        <v>2047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v>15.022446689113355</v>
      </c>
      <c r="G536" t="s">
        <v>14</v>
      </c>
      <c r="H536" s="7">
        <f t="shared" si="24"/>
        <v>55.08230452674897</v>
      </c>
      <c r="I536">
        <v>243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25"/>
        <v>43329.208333333328</v>
      </c>
      <c r="O536" s="11">
        <f t="shared" si="26"/>
        <v>43330.208333333328</v>
      </c>
      <c r="P536" t="b">
        <v>0</v>
      </c>
      <c r="Q536" t="b">
        <v>1</v>
      </c>
      <c r="R536" t="s">
        <v>53</v>
      </c>
      <c r="S536" t="s">
        <v>2043</v>
      </c>
      <c r="T536" t="s">
        <v>2046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v>482.03846153846149</v>
      </c>
      <c r="G537" t="s">
        <v>20</v>
      </c>
      <c r="H537" s="7">
        <f t="shared" si="24"/>
        <v>62.044554455445542</v>
      </c>
      <c r="I537">
        <v>202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25"/>
        <v>43259.208333333328</v>
      </c>
      <c r="O537" s="11">
        <f t="shared" si="26"/>
        <v>43261.208333333328</v>
      </c>
      <c r="P537" t="b">
        <v>0</v>
      </c>
      <c r="Q537" t="b">
        <v>1</v>
      </c>
      <c r="R537" t="s">
        <v>33</v>
      </c>
      <c r="S537" t="s">
        <v>2041</v>
      </c>
      <c r="T537" t="s">
        <v>2042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v>149.96938775510205</v>
      </c>
      <c r="G538" t="s">
        <v>20</v>
      </c>
      <c r="H538" s="7">
        <f t="shared" si="24"/>
        <v>104.97857142857143</v>
      </c>
      <c r="I538">
        <v>140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25"/>
        <v>40414.208333333336</v>
      </c>
      <c r="O538" s="11">
        <f t="shared" si="26"/>
        <v>40440.208333333336</v>
      </c>
      <c r="P538" t="b">
        <v>0</v>
      </c>
      <c r="Q538" t="b">
        <v>0</v>
      </c>
      <c r="R538" t="s">
        <v>119</v>
      </c>
      <c r="S538" t="s">
        <v>2049</v>
      </c>
      <c r="T538" t="s">
        <v>2055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v>117.22156398104266</v>
      </c>
      <c r="G539" t="s">
        <v>20</v>
      </c>
      <c r="H539" s="7">
        <f t="shared" si="24"/>
        <v>94.044676806083643</v>
      </c>
      <c r="I539">
        <v>1052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25"/>
        <v>43342.208333333328</v>
      </c>
      <c r="O539" s="11">
        <f t="shared" si="26"/>
        <v>43365.208333333328</v>
      </c>
      <c r="P539" t="b">
        <v>1</v>
      </c>
      <c r="Q539" t="b">
        <v>1</v>
      </c>
      <c r="R539" t="s">
        <v>42</v>
      </c>
      <c r="S539" t="s">
        <v>2043</v>
      </c>
      <c r="T539" t="s">
        <v>2044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v>37.695968274950431</v>
      </c>
      <c r="G540" t="s">
        <v>14</v>
      </c>
      <c r="H540" s="7">
        <f t="shared" si="24"/>
        <v>44.007716049382715</v>
      </c>
      <c r="I540">
        <v>1296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25"/>
        <v>41539.208333333336</v>
      </c>
      <c r="O540" s="11">
        <f t="shared" si="26"/>
        <v>41555.208333333336</v>
      </c>
      <c r="P540" t="b">
        <v>0</v>
      </c>
      <c r="Q540" t="b">
        <v>0</v>
      </c>
      <c r="R540" t="s">
        <v>292</v>
      </c>
      <c r="S540" t="s">
        <v>2052</v>
      </c>
      <c r="T540" t="s">
        <v>2063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v>72.653061224489804</v>
      </c>
      <c r="G541" t="s">
        <v>14</v>
      </c>
      <c r="H541" s="7">
        <f t="shared" si="24"/>
        <v>92.467532467532465</v>
      </c>
      <c r="I541">
        <v>77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25"/>
        <v>43647.208333333328</v>
      </c>
      <c r="O541" s="11">
        <f t="shared" si="26"/>
        <v>43653.208333333328</v>
      </c>
      <c r="P541" t="b">
        <v>0</v>
      </c>
      <c r="Q541" t="b">
        <v>1</v>
      </c>
      <c r="R541" t="s">
        <v>17</v>
      </c>
      <c r="S541" t="s">
        <v>2035</v>
      </c>
      <c r="T541" t="s">
        <v>2036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v>265.98113207547169</v>
      </c>
      <c r="G542" t="s">
        <v>20</v>
      </c>
      <c r="H542" s="7">
        <f t="shared" si="24"/>
        <v>57.072874493927124</v>
      </c>
      <c r="I542">
        <v>247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25"/>
        <v>43225.208333333328</v>
      </c>
      <c r="O542" s="11">
        <f t="shared" si="26"/>
        <v>43247.208333333328</v>
      </c>
      <c r="P542" t="b">
        <v>0</v>
      </c>
      <c r="Q542" t="b">
        <v>0</v>
      </c>
      <c r="R542" t="s">
        <v>122</v>
      </c>
      <c r="S542" t="s">
        <v>2056</v>
      </c>
      <c r="T542" t="s">
        <v>2057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v>24.205617977528089</v>
      </c>
      <c r="G543" t="s">
        <v>14</v>
      </c>
      <c r="H543" s="7">
        <f t="shared" si="24"/>
        <v>109.07848101265823</v>
      </c>
      <c r="I543">
        <v>395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25"/>
        <v>42165.208333333328</v>
      </c>
      <c r="O543" s="11">
        <f t="shared" si="26"/>
        <v>42191.208333333328</v>
      </c>
      <c r="P543" t="b">
        <v>0</v>
      </c>
      <c r="Q543" t="b">
        <v>0</v>
      </c>
      <c r="R543" t="s">
        <v>292</v>
      </c>
      <c r="S543" t="s">
        <v>2052</v>
      </c>
      <c r="T543" t="s">
        <v>2063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v>2.5064935064935066</v>
      </c>
      <c r="G544" t="s">
        <v>14</v>
      </c>
      <c r="H544" s="7">
        <f t="shared" si="24"/>
        <v>39.387755102040813</v>
      </c>
      <c r="I544">
        <v>49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25"/>
        <v>42391.25</v>
      </c>
      <c r="O544" s="11">
        <f t="shared" si="26"/>
        <v>42421.25</v>
      </c>
      <c r="P544" t="b">
        <v>0</v>
      </c>
      <c r="Q544" t="b">
        <v>0</v>
      </c>
      <c r="R544" t="s">
        <v>60</v>
      </c>
      <c r="S544" t="s">
        <v>2037</v>
      </c>
      <c r="T544" t="s">
        <v>2047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v>16.329799764428738</v>
      </c>
      <c r="G545" t="s">
        <v>14</v>
      </c>
      <c r="H545" s="7">
        <f t="shared" si="24"/>
        <v>77.022222222222226</v>
      </c>
      <c r="I545">
        <v>180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25"/>
        <v>41528.208333333336</v>
      </c>
      <c r="O545" s="11">
        <f t="shared" si="26"/>
        <v>41543.208333333336</v>
      </c>
      <c r="P545" t="b">
        <v>0</v>
      </c>
      <c r="Q545" t="b">
        <v>0</v>
      </c>
      <c r="R545" t="s">
        <v>89</v>
      </c>
      <c r="S545" t="s">
        <v>2052</v>
      </c>
      <c r="T545" t="s">
        <v>2053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v>276.5</v>
      </c>
      <c r="G546" t="s">
        <v>20</v>
      </c>
      <c r="H546" s="7">
        <f t="shared" si="24"/>
        <v>92.166666666666671</v>
      </c>
      <c r="I546">
        <v>84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25"/>
        <v>42377.25</v>
      </c>
      <c r="O546" s="11">
        <f t="shared" si="26"/>
        <v>42390.25</v>
      </c>
      <c r="P546" t="b">
        <v>0</v>
      </c>
      <c r="Q546" t="b">
        <v>0</v>
      </c>
      <c r="R546" t="s">
        <v>23</v>
      </c>
      <c r="S546" t="s">
        <v>2037</v>
      </c>
      <c r="T546" t="s">
        <v>2038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v>88.803571428571431</v>
      </c>
      <c r="G547" t="s">
        <v>14</v>
      </c>
      <c r="H547" s="7">
        <f t="shared" si="24"/>
        <v>61.007063197026021</v>
      </c>
      <c r="I547">
        <v>2690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25"/>
        <v>43824.25</v>
      </c>
      <c r="O547" s="11">
        <f t="shared" si="26"/>
        <v>43844.25</v>
      </c>
      <c r="P547" t="b">
        <v>0</v>
      </c>
      <c r="Q547" t="b">
        <v>0</v>
      </c>
      <c r="R547" t="s">
        <v>33</v>
      </c>
      <c r="S547" t="s">
        <v>2041</v>
      </c>
      <c r="T547" t="s">
        <v>2042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v>163.57142857142856</v>
      </c>
      <c r="G548" t="s">
        <v>20</v>
      </c>
      <c r="H548" s="7">
        <f t="shared" si="24"/>
        <v>78.068181818181813</v>
      </c>
      <c r="I548">
        <v>88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25"/>
        <v>43360.208333333328</v>
      </c>
      <c r="O548" s="11">
        <f t="shared" si="26"/>
        <v>43363.208333333328</v>
      </c>
      <c r="P548" t="b">
        <v>0</v>
      </c>
      <c r="Q548" t="b">
        <v>1</v>
      </c>
      <c r="R548" t="s">
        <v>33</v>
      </c>
      <c r="S548" t="s">
        <v>2041</v>
      </c>
      <c r="T548" t="s">
        <v>2042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v>969</v>
      </c>
      <c r="G549" t="s">
        <v>20</v>
      </c>
      <c r="H549" s="7">
        <f t="shared" si="24"/>
        <v>80.75</v>
      </c>
      <c r="I549">
        <v>156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25"/>
        <v>42029.25</v>
      </c>
      <c r="O549" s="11">
        <f t="shared" si="26"/>
        <v>42041.25</v>
      </c>
      <c r="P549" t="b">
        <v>0</v>
      </c>
      <c r="Q549" t="b">
        <v>0</v>
      </c>
      <c r="R549" t="s">
        <v>53</v>
      </c>
      <c r="S549" t="s">
        <v>2043</v>
      </c>
      <c r="T549" t="s">
        <v>2046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v>270.91376701966715</v>
      </c>
      <c r="G550" t="s">
        <v>20</v>
      </c>
      <c r="H550" s="7">
        <f t="shared" si="24"/>
        <v>59.991289782244557</v>
      </c>
      <c r="I550">
        <v>2985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25"/>
        <v>42461.208333333328</v>
      </c>
      <c r="O550" s="11">
        <f t="shared" si="26"/>
        <v>42474.208333333328</v>
      </c>
      <c r="P550" t="b">
        <v>0</v>
      </c>
      <c r="Q550" t="b">
        <v>0</v>
      </c>
      <c r="R550" t="s">
        <v>33</v>
      </c>
      <c r="S550" t="s">
        <v>2041</v>
      </c>
      <c r="T550" t="s">
        <v>2042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v>284.21355932203392</v>
      </c>
      <c r="G551" t="s">
        <v>20</v>
      </c>
      <c r="H551" s="7">
        <f t="shared" si="24"/>
        <v>110.03018372703411</v>
      </c>
      <c r="I551">
        <v>762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25"/>
        <v>41422.208333333336</v>
      </c>
      <c r="O551" s="11">
        <f t="shared" si="26"/>
        <v>41431.208333333336</v>
      </c>
      <c r="P551" t="b">
        <v>0</v>
      </c>
      <c r="Q551" t="b">
        <v>0</v>
      </c>
      <c r="R551" t="s">
        <v>65</v>
      </c>
      <c r="S551" t="s">
        <v>2039</v>
      </c>
      <c r="T551" t="s">
        <v>2048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v>4</v>
      </c>
      <c r="G552" t="s">
        <v>74</v>
      </c>
      <c r="H552" s="7">
        <f t="shared" si="24"/>
        <v>4</v>
      </c>
      <c r="I552">
        <v>1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25"/>
        <v>40968.25</v>
      </c>
      <c r="O552" s="11">
        <f t="shared" si="26"/>
        <v>40989.208333333336</v>
      </c>
      <c r="P552" t="b">
        <v>0</v>
      </c>
      <c r="Q552" t="b">
        <v>0</v>
      </c>
      <c r="R552" t="s">
        <v>60</v>
      </c>
      <c r="S552" t="s">
        <v>2037</v>
      </c>
      <c r="T552" t="s">
        <v>2047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v>58.6329816768462</v>
      </c>
      <c r="G553" t="s">
        <v>14</v>
      </c>
      <c r="H553" s="7">
        <f t="shared" si="24"/>
        <v>37.99856063332134</v>
      </c>
      <c r="I553">
        <v>2779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25"/>
        <v>41993.25</v>
      </c>
      <c r="O553" s="11">
        <f t="shared" si="26"/>
        <v>42033.25</v>
      </c>
      <c r="P553" t="b">
        <v>0</v>
      </c>
      <c r="Q553" t="b">
        <v>1</v>
      </c>
      <c r="R553" t="s">
        <v>28</v>
      </c>
      <c r="S553" t="s">
        <v>2039</v>
      </c>
      <c r="T553" t="s">
        <v>2040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v>98.51111111111112</v>
      </c>
      <c r="G554" t="s">
        <v>14</v>
      </c>
      <c r="H554" s="7">
        <f t="shared" si="24"/>
        <v>96.369565217391298</v>
      </c>
      <c r="I554">
        <v>92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25"/>
        <v>42700.25</v>
      </c>
      <c r="O554" s="11">
        <f t="shared" si="26"/>
        <v>42702.25</v>
      </c>
      <c r="P554" t="b">
        <v>0</v>
      </c>
      <c r="Q554" t="b">
        <v>0</v>
      </c>
      <c r="R554" t="s">
        <v>33</v>
      </c>
      <c r="S554" t="s">
        <v>2041</v>
      </c>
      <c r="T554" t="s">
        <v>2042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v>43.975381008206334</v>
      </c>
      <c r="G555" t="s">
        <v>14</v>
      </c>
      <c r="H555" s="7">
        <f t="shared" si="24"/>
        <v>72.978599221789878</v>
      </c>
      <c r="I555">
        <v>1028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25"/>
        <v>40545.25</v>
      </c>
      <c r="O555" s="11">
        <f t="shared" si="26"/>
        <v>40546.25</v>
      </c>
      <c r="P555" t="b">
        <v>0</v>
      </c>
      <c r="Q555" t="b">
        <v>0</v>
      </c>
      <c r="R555" t="s">
        <v>23</v>
      </c>
      <c r="S555" t="s">
        <v>2037</v>
      </c>
      <c r="T555" t="s">
        <v>2038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v>151.66315789473683</v>
      </c>
      <c r="G556" t="s">
        <v>20</v>
      </c>
      <c r="H556" s="7">
        <f t="shared" si="24"/>
        <v>26.007220216606498</v>
      </c>
      <c r="I556">
        <v>554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25"/>
        <v>42723.25</v>
      </c>
      <c r="O556" s="11">
        <f t="shared" si="26"/>
        <v>42729.25</v>
      </c>
      <c r="P556" t="b">
        <v>0</v>
      </c>
      <c r="Q556" t="b">
        <v>0</v>
      </c>
      <c r="R556" t="s">
        <v>60</v>
      </c>
      <c r="S556" t="s">
        <v>2037</v>
      </c>
      <c r="T556" t="s">
        <v>2047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v>223.63492063492063</v>
      </c>
      <c r="G557" t="s">
        <v>20</v>
      </c>
      <c r="H557" s="7">
        <f t="shared" si="24"/>
        <v>104.36296296296297</v>
      </c>
      <c r="I557">
        <v>135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25"/>
        <v>41731.208333333336</v>
      </c>
      <c r="O557" s="11">
        <f t="shared" si="26"/>
        <v>41762.208333333336</v>
      </c>
      <c r="P557" t="b">
        <v>0</v>
      </c>
      <c r="Q557" t="b">
        <v>0</v>
      </c>
      <c r="R557" t="s">
        <v>23</v>
      </c>
      <c r="S557" t="s">
        <v>2037</v>
      </c>
      <c r="T557" t="s">
        <v>2038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v>239.75</v>
      </c>
      <c r="G558" t="s">
        <v>20</v>
      </c>
      <c r="H558" s="7">
        <f t="shared" si="24"/>
        <v>102.18852459016394</v>
      </c>
      <c r="I558">
        <v>122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25"/>
        <v>40792.208333333336</v>
      </c>
      <c r="O558" s="11">
        <f t="shared" si="26"/>
        <v>40799.208333333336</v>
      </c>
      <c r="P558" t="b">
        <v>0</v>
      </c>
      <c r="Q558" t="b">
        <v>1</v>
      </c>
      <c r="R558" t="s">
        <v>206</v>
      </c>
      <c r="S558" t="s">
        <v>2049</v>
      </c>
      <c r="T558" t="s">
        <v>2061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v>199.33333333333334</v>
      </c>
      <c r="G559" t="s">
        <v>20</v>
      </c>
      <c r="H559" s="7">
        <f t="shared" si="24"/>
        <v>54.117647058823529</v>
      </c>
      <c r="I559">
        <v>221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25"/>
        <v>42279.208333333328</v>
      </c>
      <c r="O559" s="11">
        <f t="shared" si="26"/>
        <v>42282.208333333328</v>
      </c>
      <c r="P559" t="b">
        <v>0</v>
      </c>
      <c r="Q559" t="b">
        <v>1</v>
      </c>
      <c r="R559" t="s">
        <v>474</v>
      </c>
      <c r="S559" t="s">
        <v>2043</v>
      </c>
      <c r="T559" t="s">
        <v>2065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v>137.34482758620689</v>
      </c>
      <c r="G560" t="s">
        <v>20</v>
      </c>
      <c r="H560" s="7">
        <f t="shared" si="24"/>
        <v>63.222222222222221</v>
      </c>
      <c r="I560">
        <v>126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25"/>
        <v>42424.25</v>
      </c>
      <c r="O560" s="11">
        <f t="shared" si="26"/>
        <v>42467.208333333328</v>
      </c>
      <c r="P560" t="b">
        <v>0</v>
      </c>
      <c r="Q560" t="b">
        <v>0</v>
      </c>
      <c r="R560" t="s">
        <v>33</v>
      </c>
      <c r="S560" t="s">
        <v>2041</v>
      </c>
      <c r="T560" t="s">
        <v>2042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v>100.9696106362773</v>
      </c>
      <c r="G561" t="s">
        <v>20</v>
      </c>
      <c r="H561" s="7">
        <f t="shared" si="24"/>
        <v>104.03228962818004</v>
      </c>
      <c r="I561">
        <v>1022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25"/>
        <v>42584.208333333328</v>
      </c>
      <c r="O561" s="11">
        <f t="shared" si="26"/>
        <v>42591.208333333328</v>
      </c>
      <c r="P561" t="b">
        <v>0</v>
      </c>
      <c r="Q561" t="b">
        <v>0</v>
      </c>
      <c r="R561" t="s">
        <v>33</v>
      </c>
      <c r="S561" t="s">
        <v>2041</v>
      </c>
      <c r="T561" t="s">
        <v>2042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v>794.16</v>
      </c>
      <c r="G562" t="s">
        <v>20</v>
      </c>
      <c r="H562" s="7">
        <f t="shared" si="24"/>
        <v>49.994334277620396</v>
      </c>
      <c r="I562">
        <v>3177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25"/>
        <v>40865.25</v>
      </c>
      <c r="O562" s="11">
        <f t="shared" si="26"/>
        <v>40905.25</v>
      </c>
      <c r="P562" t="b">
        <v>0</v>
      </c>
      <c r="Q562" t="b">
        <v>0</v>
      </c>
      <c r="R562" t="s">
        <v>71</v>
      </c>
      <c r="S562" t="s">
        <v>2043</v>
      </c>
      <c r="T562" t="s">
        <v>2051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v>369.7</v>
      </c>
      <c r="G563" t="s">
        <v>20</v>
      </c>
      <c r="H563" s="7">
        <f t="shared" si="24"/>
        <v>56.015151515151516</v>
      </c>
      <c r="I563">
        <v>198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25"/>
        <v>40833.208333333336</v>
      </c>
      <c r="O563" s="11">
        <f t="shared" si="26"/>
        <v>40835.208333333336</v>
      </c>
      <c r="P563" t="b">
        <v>0</v>
      </c>
      <c r="Q563" t="b">
        <v>0</v>
      </c>
      <c r="R563" t="s">
        <v>33</v>
      </c>
      <c r="S563" t="s">
        <v>2041</v>
      </c>
      <c r="T563" t="s">
        <v>2042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v>12.818181818181817</v>
      </c>
      <c r="G564" t="s">
        <v>14</v>
      </c>
      <c r="H564" s="7">
        <f t="shared" si="24"/>
        <v>48.807692307692307</v>
      </c>
      <c r="I564">
        <v>26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25"/>
        <v>43536.208333333328</v>
      </c>
      <c r="O564" s="11">
        <f t="shared" si="26"/>
        <v>43538.208333333328</v>
      </c>
      <c r="P564" t="b">
        <v>0</v>
      </c>
      <c r="Q564" t="b">
        <v>0</v>
      </c>
      <c r="R564" t="s">
        <v>23</v>
      </c>
      <c r="S564" t="s">
        <v>2037</v>
      </c>
      <c r="T564" t="s">
        <v>2038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v>138.02702702702703</v>
      </c>
      <c r="G565" t="s">
        <v>20</v>
      </c>
      <c r="H565" s="7">
        <f t="shared" si="24"/>
        <v>60.082352941176474</v>
      </c>
      <c r="I565">
        <v>85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25"/>
        <v>43417.25</v>
      </c>
      <c r="O565" s="11">
        <f t="shared" si="26"/>
        <v>43437.25</v>
      </c>
      <c r="P565" t="b">
        <v>0</v>
      </c>
      <c r="Q565" t="b">
        <v>0</v>
      </c>
      <c r="R565" t="s">
        <v>42</v>
      </c>
      <c r="S565" t="s">
        <v>2043</v>
      </c>
      <c r="T565" t="s">
        <v>2044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v>83.813278008298752</v>
      </c>
      <c r="G566" t="s">
        <v>14</v>
      </c>
      <c r="H566" s="7">
        <f t="shared" si="24"/>
        <v>78.990502793296088</v>
      </c>
      <c r="I566">
        <v>1790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25"/>
        <v>42078.208333333328</v>
      </c>
      <c r="O566" s="11">
        <f t="shared" si="26"/>
        <v>42086.208333333328</v>
      </c>
      <c r="P566" t="b">
        <v>0</v>
      </c>
      <c r="Q566" t="b">
        <v>0</v>
      </c>
      <c r="R566" t="s">
        <v>33</v>
      </c>
      <c r="S566" t="s">
        <v>2041</v>
      </c>
      <c r="T566" t="s">
        <v>2042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v>204.60063224446787</v>
      </c>
      <c r="G567" t="s">
        <v>20</v>
      </c>
      <c r="H567" s="7">
        <f t="shared" si="24"/>
        <v>53.99499443826474</v>
      </c>
      <c r="I567">
        <v>3596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25"/>
        <v>40862.25</v>
      </c>
      <c r="O567" s="11">
        <f t="shared" si="26"/>
        <v>40882.25</v>
      </c>
      <c r="P567" t="b">
        <v>0</v>
      </c>
      <c r="Q567" t="b">
        <v>0</v>
      </c>
      <c r="R567" t="s">
        <v>33</v>
      </c>
      <c r="S567" t="s">
        <v>2041</v>
      </c>
      <c r="T567" t="s">
        <v>2042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v>44.344086021505376</v>
      </c>
      <c r="G568" t="s">
        <v>14</v>
      </c>
      <c r="H568" s="7">
        <f t="shared" si="24"/>
        <v>111.45945945945945</v>
      </c>
      <c r="I568">
        <v>37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25"/>
        <v>42424.25</v>
      </c>
      <c r="O568" s="11">
        <f t="shared" si="26"/>
        <v>42447.208333333328</v>
      </c>
      <c r="P568" t="b">
        <v>0</v>
      </c>
      <c r="Q568" t="b">
        <v>1</v>
      </c>
      <c r="R568" t="s">
        <v>50</v>
      </c>
      <c r="S568" t="s">
        <v>2037</v>
      </c>
      <c r="T568" t="s">
        <v>2045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v>218.60294117647058</v>
      </c>
      <c r="G569" t="s">
        <v>20</v>
      </c>
      <c r="H569" s="7">
        <f t="shared" si="24"/>
        <v>60.922131147540981</v>
      </c>
      <c r="I569">
        <v>244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25"/>
        <v>41830.208333333336</v>
      </c>
      <c r="O569" s="11">
        <f t="shared" si="26"/>
        <v>41832.208333333336</v>
      </c>
      <c r="P569" t="b">
        <v>0</v>
      </c>
      <c r="Q569" t="b">
        <v>0</v>
      </c>
      <c r="R569" t="s">
        <v>23</v>
      </c>
      <c r="S569" t="s">
        <v>2037</v>
      </c>
      <c r="T569" t="s">
        <v>2038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v>186.03314917127071</v>
      </c>
      <c r="G570" t="s">
        <v>20</v>
      </c>
      <c r="H570" s="7">
        <f t="shared" si="24"/>
        <v>26.0015444015444</v>
      </c>
      <c r="I570">
        <v>5180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25"/>
        <v>40374.208333333336</v>
      </c>
      <c r="O570" s="11">
        <f t="shared" si="26"/>
        <v>40419.208333333336</v>
      </c>
      <c r="P570" t="b">
        <v>0</v>
      </c>
      <c r="Q570" t="b">
        <v>0</v>
      </c>
      <c r="R570" t="s">
        <v>33</v>
      </c>
      <c r="S570" t="s">
        <v>2041</v>
      </c>
      <c r="T570" t="s">
        <v>2042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v>237.33830845771143</v>
      </c>
      <c r="G571" t="s">
        <v>20</v>
      </c>
      <c r="H571" s="7">
        <f t="shared" si="24"/>
        <v>80.993208828522924</v>
      </c>
      <c r="I571">
        <v>589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25"/>
        <v>40554.25</v>
      </c>
      <c r="O571" s="11">
        <f t="shared" si="26"/>
        <v>40566.25</v>
      </c>
      <c r="P571" t="b">
        <v>0</v>
      </c>
      <c r="Q571" t="b">
        <v>0</v>
      </c>
      <c r="R571" t="s">
        <v>71</v>
      </c>
      <c r="S571" t="s">
        <v>2043</v>
      </c>
      <c r="T571" t="s">
        <v>2051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v>305.65384615384613</v>
      </c>
      <c r="G572" t="s">
        <v>20</v>
      </c>
      <c r="H572" s="7">
        <f t="shared" si="24"/>
        <v>34.995963302752294</v>
      </c>
      <c r="I572">
        <v>2725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25"/>
        <v>41993.25</v>
      </c>
      <c r="O572" s="11">
        <f t="shared" si="26"/>
        <v>41999.25</v>
      </c>
      <c r="P572" t="b">
        <v>0</v>
      </c>
      <c r="Q572" t="b">
        <v>1</v>
      </c>
      <c r="R572" t="s">
        <v>23</v>
      </c>
      <c r="S572" t="s">
        <v>2037</v>
      </c>
      <c r="T572" t="s">
        <v>2038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v>94.142857142857139</v>
      </c>
      <c r="G573" t="s">
        <v>14</v>
      </c>
      <c r="H573" s="7">
        <f t="shared" si="24"/>
        <v>94.142857142857139</v>
      </c>
      <c r="I573">
        <v>35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25"/>
        <v>42174.208333333328</v>
      </c>
      <c r="O573" s="11">
        <f t="shared" si="26"/>
        <v>42221.208333333328</v>
      </c>
      <c r="P573" t="b">
        <v>0</v>
      </c>
      <c r="Q573" t="b">
        <v>0</v>
      </c>
      <c r="R573" t="s">
        <v>100</v>
      </c>
      <c r="S573" t="s">
        <v>2043</v>
      </c>
      <c r="T573" t="s">
        <v>2054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v>54.400000000000006</v>
      </c>
      <c r="G574" t="s">
        <v>74</v>
      </c>
      <c r="H574" s="7">
        <f t="shared" si="24"/>
        <v>52.085106382978722</v>
      </c>
      <c r="I574">
        <v>94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25"/>
        <v>42275.208333333328</v>
      </c>
      <c r="O574" s="11">
        <f t="shared" si="26"/>
        <v>42291.208333333328</v>
      </c>
      <c r="P574" t="b">
        <v>0</v>
      </c>
      <c r="Q574" t="b">
        <v>1</v>
      </c>
      <c r="R574" t="s">
        <v>23</v>
      </c>
      <c r="S574" t="s">
        <v>2037</v>
      </c>
      <c r="T574" t="s">
        <v>2038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v>111.88059701492537</v>
      </c>
      <c r="G575" t="s">
        <v>20</v>
      </c>
      <c r="H575" s="7">
        <f t="shared" si="24"/>
        <v>24.986666666666668</v>
      </c>
      <c r="I575">
        <v>300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25"/>
        <v>41761.208333333336</v>
      </c>
      <c r="O575" s="11">
        <f t="shared" si="26"/>
        <v>41763.208333333336</v>
      </c>
      <c r="P575" t="b">
        <v>0</v>
      </c>
      <c r="Q575" t="b">
        <v>0</v>
      </c>
      <c r="R575" t="s">
        <v>1029</v>
      </c>
      <c r="S575" t="s">
        <v>2066</v>
      </c>
      <c r="T575" t="s">
        <v>2067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v>369.14814814814815</v>
      </c>
      <c r="G576" t="s">
        <v>20</v>
      </c>
      <c r="H576" s="7">
        <f t="shared" si="24"/>
        <v>69.215277777777771</v>
      </c>
      <c r="I576">
        <v>144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25"/>
        <v>43806.25</v>
      </c>
      <c r="O576" s="11">
        <f t="shared" si="26"/>
        <v>43816.25</v>
      </c>
      <c r="P576" t="b">
        <v>0</v>
      </c>
      <c r="Q576" t="b">
        <v>1</v>
      </c>
      <c r="R576" t="s">
        <v>17</v>
      </c>
      <c r="S576" t="s">
        <v>2035</v>
      </c>
      <c r="T576" t="s">
        <v>2036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v>62.930372148859547</v>
      </c>
      <c r="G577" t="s">
        <v>14</v>
      </c>
      <c r="H577" s="7">
        <f t="shared" si="24"/>
        <v>93.944444444444443</v>
      </c>
      <c r="I577">
        <v>558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25"/>
        <v>41779.208333333336</v>
      </c>
      <c r="O577" s="11">
        <f t="shared" si="26"/>
        <v>41782.208333333336</v>
      </c>
      <c r="P577" t="b">
        <v>0</v>
      </c>
      <c r="Q577" t="b">
        <v>1</v>
      </c>
      <c r="R577" t="s">
        <v>33</v>
      </c>
      <c r="S577" t="s">
        <v>2041</v>
      </c>
      <c r="T577" t="s">
        <v>2042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v>64.927835051546396</v>
      </c>
      <c r="G578" t="s">
        <v>14</v>
      </c>
      <c r="H578" s="7">
        <f t="shared" si="24"/>
        <v>98.40625</v>
      </c>
      <c r="I578">
        <v>64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25"/>
        <v>43040.208333333328</v>
      </c>
      <c r="O578" s="11">
        <f t="shared" si="26"/>
        <v>43057.25</v>
      </c>
      <c r="P578" t="b">
        <v>0</v>
      </c>
      <c r="Q578" t="b">
        <v>0</v>
      </c>
      <c r="R578" t="s">
        <v>33</v>
      </c>
      <c r="S578" t="s">
        <v>2041</v>
      </c>
      <c r="T578" t="s">
        <v>2042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v>18.853658536585368</v>
      </c>
      <c r="G579" t="s">
        <v>74</v>
      </c>
      <c r="H579" s="7">
        <f t="shared" ref="H579:H642" si="27">AVERAGE(E579/I579)</f>
        <v>41.783783783783782</v>
      </c>
      <c r="I579">
        <v>37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N642" si="28">(((L579/60)/60)/24)+DATE(1970,1,1)</f>
        <v>40613.25</v>
      </c>
      <c r="O579" s="11">
        <f t="shared" ref="O579:O642" si="2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2037</v>
      </c>
      <c r="T579" t="s">
        <v>2060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v>16.754404145077721</v>
      </c>
      <c r="G580" t="s">
        <v>14</v>
      </c>
      <c r="H580" s="7">
        <f t="shared" si="27"/>
        <v>65.991836734693877</v>
      </c>
      <c r="I580">
        <v>245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28"/>
        <v>40878.25</v>
      </c>
      <c r="O580" s="11">
        <f t="shared" si="29"/>
        <v>40881.25</v>
      </c>
      <c r="P580" t="b">
        <v>0</v>
      </c>
      <c r="Q580" t="b">
        <v>0</v>
      </c>
      <c r="R580" t="s">
        <v>474</v>
      </c>
      <c r="S580" t="s">
        <v>2043</v>
      </c>
      <c r="T580" t="s">
        <v>2065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v>101.11290322580646</v>
      </c>
      <c r="G581" t="s">
        <v>20</v>
      </c>
      <c r="H581" s="7">
        <f t="shared" si="27"/>
        <v>72.05747126436782</v>
      </c>
      <c r="I581">
        <v>87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28"/>
        <v>40762.208333333336</v>
      </c>
      <c r="O581" s="11">
        <f t="shared" si="29"/>
        <v>40774.208333333336</v>
      </c>
      <c r="P581" t="b">
        <v>0</v>
      </c>
      <c r="Q581" t="b">
        <v>0</v>
      </c>
      <c r="R581" t="s">
        <v>159</v>
      </c>
      <c r="S581" t="s">
        <v>2037</v>
      </c>
      <c r="T581" t="s">
        <v>2060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v>341.5022831050228</v>
      </c>
      <c r="G582" t="s">
        <v>20</v>
      </c>
      <c r="H582" s="7">
        <f t="shared" si="27"/>
        <v>48.003209242618745</v>
      </c>
      <c r="I582">
        <v>3116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28"/>
        <v>41696.25</v>
      </c>
      <c r="O582" s="11">
        <f t="shared" si="29"/>
        <v>41704.25</v>
      </c>
      <c r="P582" t="b">
        <v>0</v>
      </c>
      <c r="Q582" t="b">
        <v>0</v>
      </c>
      <c r="R582" t="s">
        <v>33</v>
      </c>
      <c r="S582" t="s">
        <v>2041</v>
      </c>
      <c r="T582" t="s">
        <v>2042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v>64.016666666666666</v>
      </c>
      <c r="G583" t="s">
        <v>14</v>
      </c>
      <c r="H583" s="7">
        <f t="shared" si="27"/>
        <v>54.098591549295776</v>
      </c>
      <c r="I583">
        <v>71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28"/>
        <v>40662.208333333336</v>
      </c>
      <c r="O583" s="11">
        <f t="shared" si="29"/>
        <v>40677.208333333336</v>
      </c>
      <c r="P583" t="b">
        <v>0</v>
      </c>
      <c r="Q583" t="b">
        <v>0</v>
      </c>
      <c r="R583" t="s">
        <v>28</v>
      </c>
      <c r="S583" t="s">
        <v>2039</v>
      </c>
      <c r="T583" t="s">
        <v>2040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v>52.080459770114942</v>
      </c>
      <c r="G584" t="s">
        <v>14</v>
      </c>
      <c r="H584" s="7">
        <f t="shared" si="27"/>
        <v>107.88095238095238</v>
      </c>
      <c r="I584">
        <v>42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28"/>
        <v>42165.208333333328</v>
      </c>
      <c r="O584" s="11">
        <f t="shared" si="29"/>
        <v>42170.208333333328</v>
      </c>
      <c r="P584" t="b">
        <v>0</v>
      </c>
      <c r="Q584" t="b">
        <v>1</v>
      </c>
      <c r="R584" t="s">
        <v>89</v>
      </c>
      <c r="S584" t="s">
        <v>2052</v>
      </c>
      <c r="T584" t="s">
        <v>2053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v>322.40211640211641</v>
      </c>
      <c r="G585" t="s">
        <v>20</v>
      </c>
      <c r="H585" s="7">
        <f t="shared" si="27"/>
        <v>67.034103410341032</v>
      </c>
      <c r="I585">
        <v>909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28"/>
        <v>40959.25</v>
      </c>
      <c r="O585" s="11">
        <f t="shared" si="29"/>
        <v>40976.25</v>
      </c>
      <c r="P585" t="b">
        <v>0</v>
      </c>
      <c r="Q585" t="b">
        <v>0</v>
      </c>
      <c r="R585" t="s">
        <v>42</v>
      </c>
      <c r="S585" t="s">
        <v>2043</v>
      </c>
      <c r="T585" t="s">
        <v>2044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v>119.50810185185186</v>
      </c>
      <c r="G586" t="s">
        <v>20</v>
      </c>
      <c r="H586" s="7">
        <f t="shared" si="27"/>
        <v>64.01425914445133</v>
      </c>
      <c r="I586">
        <v>1613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28"/>
        <v>41024.208333333336</v>
      </c>
      <c r="O586" s="11">
        <f t="shared" si="29"/>
        <v>41038.208333333336</v>
      </c>
      <c r="P586" t="b">
        <v>0</v>
      </c>
      <c r="Q586" t="b">
        <v>0</v>
      </c>
      <c r="R586" t="s">
        <v>28</v>
      </c>
      <c r="S586" t="s">
        <v>2039</v>
      </c>
      <c r="T586" t="s">
        <v>2040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v>146.79775280898878</v>
      </c>
      <c r="G587" t="s">
        <v>20</v>
      </c>
      <c r="H587" s="7">
        <f t="shared" si="27"/>
        <v>96.066176470588232</v>
      </c>
      <c r="I587">
        <v>136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28"/>
        <v>40255.208333333336</v>
      </c>
      <c r="O587" s="11">
        <f t="shared" si="29"/>
        <v>40265.208333333336</v>
      </c>
      <c r="P587" t="b">
        <v>0</v>
      </c>
      <c r="Q587" t="b">
        <v>0</v>
      </c>
      <c r="R587" t="s">
        <v>206</v>
      </c>
      <c r="S587" t="s">
        <v>2049</v>
      </c>
      <c r="T587" t="s">
        <v>2061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v>950.57142857142856</v>
      </c>
      <c r="G588" t="s">
        <v>20</v>
      </c>
      <c r="H588" s="7">
        <f t="shared" si="27"/>
        <v>51.184615384615384</v>
      </c>
      <c r="I588">
        <v>130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28"/>
        <v>40499.25</v>
      </c>
      <c r="O588" s="11">
        <f t="shared" si="29"/>
        <v>40518.25</v>
      </c>
      <c r="P588" t="b">
        <v>0</v>
      </c>
      <c r="Q588" t="b">
        <v>0</v>
      </c>
      <c r="R588" t="s">
        <v>23</v>
      </c>
      <c r="S588" t="s">
        <v>2037</v>
      </c>
      <c r="T588" t="s">
        <v>2038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v>72.893617021276597</v>
      </c>
      <c r="G589" t="s">
        <v>14</v>
      </c>
      <c r="H589" s="7">
        <f t="shared" si="27"/>
        <v>43.92307692307692</v>
      </c>
      <c r="I589">
        <v>156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28"/>
        <v>43484.25</v>
      </c>
      <c r="O589" s="11">
        <f t="shared" si="29"/>
        <v>43536.208333333328</v>
      </c>
      <c r="P589" t="b">
        <v>0</v>
      </c>
      <c r="Q589" t="b">
        <v>1</v>
      </c>
      <c r="R589" t="s">
        <v>17</v>
      </c>
      <c r="S589" t="s">
        <v>2035</v>
      </c>
      <c r="T589" t="s">
        <v>2036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v>79.008248730964468</v>
      </c>
      <c r="G590" t="s">
        <v>14</v>
      </c>
      <c r="H590" s="7">
        <f t="shared" si="27"/>
        <v>91.021198830409361</v>
      </c>
      <c r="I590">
        <v>1368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28"/>
        <v>40262.208333333336</v>
      </c>
      <c r="O590" s="11">
        <f t="shared" si="29"/>
        <v>40293.208333333336</v>
      </c>
      <c r="P590" t="b">
        <v>0</v>
      </c>
      <c r="Q590" t="b">
        <v>0</v>
      </c>
      <c r="R590" t="s">
        <v>33</v>
      </c>
      <c r="S590" t="s">
        <v>2041</v>
      </c>
      <c r="T590" t="s">
        <v>2042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v>64.721518987341781</v>
      </c>
      <c r="G591" t="s">
        <v>14</v>
      </c>
      <c r="H591" s="7">
        <f t="shared" si="27"/>
        <v>50.127450980392155</v>
      </c>
      <c r="I591">
        <v>102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28"/>
        <v>42190.208333333328</v>
      </c>
      <c r="O591" s="11">
        <f t="shared" si="29"/>
        <v>42197.208333333328</v>
      </c>
      <c r="P591" t="b">
        <v>0</v>
      </c>
      <c r="Q591" t="b">
        <v>0</v>
      </c>
      <c r="R591" t="s">
        <v>42</v>
      </c>
      <c r="S591" t="s">
        <v>2043</v>
      </c>
      <c r="T591" t="s">
        <v>2044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v>82.028169014084511</v>
      </c>
      <c r="G592" t="s">
        <v>14</v>
      </c>
      <c r="H592" s="7">
        <f t="shared" si="27"/>
        <v>67.720930232558146</v>
      </c>
      <c r="I592">
        <v>86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28"/>
        <v>41994.25</v>
      </c>
      <c r="O592" s="11">
        <f t="shared" si="29"/>
        <v>42005.25</v>
      </c>
      <c r="P592" t="b">
        <v>0</v>
      </c>
      <c r="Q592" t="b">
        <v>0</v>
      </c>
      <c r="R592" t="s">
        <v>133</v>
      </c>
      <c r="S592" t="s">
        <v>2049</v>
      </c>
      <c r="T592" t="s">
        <v>2058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v>1037.6666666666667</v>
      </c>
      <c r="G593" t="s">
        <v>20</v>
      </c>
      <c r="H593" s="7">
        <f t="shared" si="27"/>
        <v>61.03921568627451</v>
      </c>
      <c r="I593">
        <v>102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28"/>
        <v>40373.208333333336</v>
      </c>
      <c r="O593" s="11">
        <f t="shared" si="29"/>
        <v>40383.208333333336</v>
      </c>
      <c r="P593" t="b">
        <v>0</v>
      </c>
      <c r="Q593" t="b">
        <v>0</v>
      </c>
      <c r="R593" t="s">
        <v>89</v>
      </c>
      <c r="S593" t="s">
        <v>2052</v>
      </c>
      <c r="T593" t="s">
        <v>2053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v>12.910076530612244</v>
      </c>
      <c r="G594" t="s">
        <v>14</v>
      </c>
      <c r="H594" s="7">
        <f t="shared" si="27"/>
        <v>80.011857707509876</v>
      </c>
      <c r="I594">
        <v>253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28"/>
        <v>41789.208333333336</v>
      </c>
      <c r="O594" s="11">
        <f t="shared" si="29"/>
        <v>41798.208333333336</v>
      </c>
      <c r="P594" t="b">
        <v>0</v>
      </c>
      <c r="Q594" t="b">
        <v>0</v>
      </c>
      <c r="R594" t="s">
        <v>33</v>
      </c>
      <c r="S594" t="s">
        <v>2041</v>
      </c>
      <c r="T594" t="s">
        <v>2042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v>154.84210526315789</v>
      </c>
      <c r="G595" t="s">
        <v>20</v>
      </c>
      <c r="H595" s="7">
        <f t="shared" si="27"/>
        <v>47.001497753369947</v>
      </c>
      <c r="I595">
        <v>4006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28"/>
        <v>41724.208333333336</v>
      </c>
      <c r="O595" s="11">
        <f t="shared" si="29"/>
        <v>41737.208333333336</v>
      </c>
      <c r="P595" t="b">
        <v>0</v>
      </c>
      <c r="Q595" t="b">
        <v>0</v>
      </c>
      <c r="R595" t="s">
        <v>71</v>
      </c>
      <c r="S595" t="s">
        <v>2043</v>
      </c>
      <c r="T595" t="s">
        <v>2051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v>7.0991735537190088</v>
      </c>
      <c r="G596" t="s">
        <v>14</v>
      </c>
      <c r="H596" s="7">
        <f t="shared" si="27"/>
        <v>71.127388535031841</v>
      </c>
      <c r="I596">
        <v>157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28"/>
        <v>42548.208333333328</v>
      </c>
      <c r="O596" s="11">
        <f t="shared" si="29"/>
        <v>42551.208333333328</v>
      </c>
      <c r="P596" t="b">
        <v>0</v>
      </c>
      <c r="Q596" t="b">
        <v>1</v>
      </c>
      <c r="R596" t="s">
        <v>33</v>
      </c>
      <c r="S596" t="s">
        <v>2041</v>
      </c>
      <c r="T596" t="s">
        <v>2042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v>208.52773826458036</v>
      </c>
      <c r="G597" t="s">
        <v>20</v>
      </c>
      <c r="H597" s="7">
        <f t="shared" si="27"/>
        <v>89.99079189686924</v>
      </c>
      <c r="I597">
        <v>1629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28"/>
        <v>40253.208333333336</v>
      </c>
      <c r="O597" s="11">
        <f t="shared" si="29"/>
        <v>40274.208333333336</v>
      </c>
      <c r="P597" t="b">
        <v>0</v>
      </c>
      <c r="Q597" t="b">
        <v>1</v>
      </c>
      <c r="R597" t="s">
        <v>33</v>
      </c>
      <c r="S597" t="s">
        <v>2041</v>
      </c>
      <c r="T597" t="s">
        <v>2042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v>99.683544303797461</v>
      </c>
      <c r="G598" t="s">
        <v>14</v>
      </c>
      <c r="H598" s="7">
        <f t="shared" si="27"/>
        <v>43.032786885245905</v>
      </c>
      <c r="I598">
        <v>183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28"/>
        <v>42434.25</v>
      </c>
      <c r="O598" s="11">
        <f t="shared" si="29"/>
        <v>42441.25</v>
      </c>
      <c r="P598" t="b">
        <v>0</v>
      </c>
      <c r="Q598" t="b">
        <v>1</v>
      </c>
      <c r="R598" t="s">
        <v>53</v>
      </c>
      <c r="S598" t="s">
        <v>2043</v>
      </c>
      <c r="T598" t="s">
        <v>2046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v>201.59756097560978</v>
      </c>
      <c r="G599" t="s">
        <v>20</v>
      </c>
      <c r="H599" s="7">
        <f t="shared" si="27"/>
        <v>67.997714808043881</v>
      </c>
      <c r="I599">
        <v>2188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28"/>
        <v>43786.25</v>
      </c>
      <c r="O599" s="11">
        <f t="shared" si="29"/>
        <v>43804.25</v>
      </c>
      <c r="P599" t="b">
        <v>0</v>
      </c>
      <c r="Q599" t="b">
        <v>0</v>
      </c>
      <c r="R599" t="s">
        <v>33</v>
      </c>
      <c r="S599" t="s">
        <v>2041</v>
      </c>
      <c r="T599" t="s">
        <v>2042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v>162.09032258064516</v>
      </c>
      <c r="G600" t="s">
        <v>20</v>
      </c>
      <c r="H600" s="7">
        <f t="shared" si="27"/>
        <v>73.004566210045667</v>
      </c>
      <c r="I600">
        <v>2409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28"/>
        <v>40344.208333333336</v>
      </c>
      <c r="O600" s="11">
        <f t="shared" si="29"/>
        <v>40373.208333333336</v>
      </c>
      <c r="P600" t="b">
        <v>0</v>
      </c>
      <c r="Q600" t="b">
        <v>0</v>
      </c>
      <c r="R600" t="s">
        <v>23</v>
      </c>
      <c r="S600" t="s">
        <v>2037</v>
      </c>
      <c r="T600" t="s">
        <v>2038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v>3.6436208125445471</v>
      </c>
      <c r="G601" t="s">
        <v>14</v>
      </c>
      <c r="H601" s="7">
        <f t="shared" si="27"/>
        <v>62.341463414634148</v>
      </c>
      <c r="I601">
        <v>82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28"/>
        <v>42047.25</v>
      </c>
      <c r="O601" s="11">
        <f t="shared" si="29"/>
        <v>42055.25</v>
      </c>
      <c r="P601" t="b">
        <v>0</v>
      </c>
      <c r="Q601" t="b">
        <v>0</v>
      </c>
      <c r="R601" t="s">
        <v>42</v>
      </c>
      <c r="S601" t="s">
        <v>2043</v>
      </c>
      <c r="T601" t="s">
        <v>2044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v>5</v>
      </c>
      <c r="G602" t="s">
        <v>14</v>
      </c>
      <c r="H602" s="7">
        <f t="shared" si="27"/>
        <v>5</v>
      </c>
      <c r="I602">
        <v>1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28"/>
        <v>41485.208333333336</v>
      </c>
      <c r="O602" s="11">
        <f t="shared" si="29"/>
        <v>41497.208333333336</v>
      </c>
      <c r="P602" t="b">
        <v>0</v>
      </c>
      <c r="Q602" t="b">
        <v>0</v>
      </c>
      <c r="R602" t="s">
        <v>17</v>
      </c>
      <c r="S602" t="s">
        <v>2035</v>
      </c>
      <c r="T602" t="s">
        <v>2036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v>206.63492063492063</v>
      </c>
      <c r="G603" t="s">
        <v>20</v>
      </c>
      <c r="H603" s="7">
        <f t="shared" si="27"/>
        <v>67.103092783505161</v>
      </c>
      <c r="I603">
        <v>194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28"/>
        <v>41789.208333333336</v>
      </c>
      <c r="O603" s="11">
        <f t="shared" si="29"/>
        <v>41806.208333333336</v>
      </c>
      <c r="P603" t="b">
        <v>1</v>
      </c>
      <c r="Q603" t="b">
        <v>0</v>
      </c>
      <c r="R603" t="s">
        <v>65</v>
      </c>
      <c r="S603" t="s">
        <v>2039</v>
      </c>
      <c r="T603" t="s">
        <v>2048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v>128.23628691983123</v>
      </c>
      <c r="G604" t="s">
        <v>20</v>
      </c>
      <c r="H604" s="7">
        <f t="shared" si="27"/>
        <v>79.978947368421046</v>
      </c>
      <c r="I604">
        <v>1140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28"/>
        <v>42160.208333333328</v>
      </c>
      <c r="O604" s="11">
        <f t="shared" si="29"/>
        <v>42171.208333333328</v>
      </c>
      <c r="P604" t="b">
        <v>0</v>
      </c>
      <c r="Q604" t="b">
        <v>0</v>
      </c>
      <c r="R604" t="s">
        <v>33</v>
      </c>
      <c r="S604" t="s">
        <v>2041</v>
      </c>
      <c r="T604" t="s">
        <v>2042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v>119.66037735849055</v>
      </c>
      <c r="G605" t="s">
        <v>20</v>
      </c>
      <c r="H605" s="7">
        <f t="shared" si="27"/>
        <v>62.176470588235297</v>
      </c>
      <c r="I605">
        <v>102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28"/>
        <v>43573.208333333328</v>
      </c>
      <c r="O605" s="11">
        <f t="shared" si="29"/>
        <v>43600.208333333328</v>
      </c>
      <c r="P605" t="b">
        <v>0</v>
      </c>
      <c r="Q605" t="b">
        <v>0</v>
      </c>
      <c r="R605" t="s">
        <v>33</v>
      </c>
      <c r="S605" t="s">
        <v>2041</v>
      </c>
      <c r="T605" t="s">
        <v>2042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v>170.73055242390078</v>
      </c>
      <c r="G606" t="s">
        <v>20</v>
      </c>
      <c r="H606" s="7">
        <f t="shared" si="27"/>
        <v>53.005950297514879</v>
      </c>
      <c r="I606">
        <v>2857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28"/>
        <v>40565.25</v>
      </c>
      <c r="O606" s="11">
        <f t="shared" si="29"/>
        <v>40586.25</v>
      </c>
      <c r="P606" t="b">
        <v>0</v>
      </c>
      <c r="Q606" t="b">
        <v>0</v>
      </c>
      <c r="R606" t="s">
        <v>33</v>
      </c>
      <c r="S606" t="s">
        <v>2041</v>
      </c>
      <c r="T606" t="s">
        <v>2042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v>187.21212121212122</v>
      </c>
      <c r="G607" t="s">
        <v>20</v>
      </c>
      <c r="H607" s="7">
        <f t="shared" si="27"/>
        <v>57.738317757009348</v>
      </c>
      <c r="I607">
        <v>107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28"/>
        <v>42280.208333333328</v>
      </c>
      <c r="O607" s="11">
        <f t="shared" si="29"/>
        <v>42321.25</v>
      </c>
      <c r="P607" t="b">
        <v>0</v>
      </c>
      <c r="Q607" t="b">
        <v>0</v>
      </c>
      <c r="R607" t="s">
        <v>68</v>
      </c>
      <c r="S607" t="s">
        <v>2049</v>
      </c>
      <c r="T607" t="s">
        <v>2050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v>188.38235294117646</v>
      </c>
      <c r="G608" t="s">
        <v>20</v>
      </c>
      <c r="H608" s="7">
        <f t="shared" si="27"/>
        <v>40.03125</v>
      </c>
      <c r="I608">
        <v>160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28"/>
        <v>42436.25</v>
      </c>
      <c r="O608" s="11">
        <f t="shared" si="29"/>
        <v>42447.208333333328</v>
      </c>
      <c r="P608" t="b">
        <v>0</v>
      </c>
      <c r="Q608" t="b">
        <v>0</v>
      </c>
      <c r="R608" t="s">
        <v>23</v>
      </c>
      <c r="S608" t="s">
        <v>2037</v>
      </c>
      <c r="T608" t="s">
        <v>2038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v>131.29869186046511</v>
      </c>
      <c r="G609" t="s">
        <v>20</v>
      </c>
      <c r="H609" s="7">
        <f t="shared" si="27"/>
        <v>81.016591928251117</v>
      </c>
      <c r="I609">
        <v>2230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28"/>
        <v>41721.208333333336</v>
      </c>
      <c r="O609" s="11">
        <f t="shared" si="29"/>
        <v>41723.208333333336</v>
      </c>
      <c r="P609" t="b">
        <v>0</v>
      </c>
      <c r="Q609" t="b">
        <v>0</v>
      </c>
      <c r="R609" t="s">
        <v>17</v>
      </c>
      <c r="S609" t="s">
        <v>2035</v>
      </c>
      <c r="T609" t="s">
        <v>2036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v>283.97435897435901</v>
      </c>
      <c r="G610" t="s">
        <v>20</v>
      </c>
      <c r="H610" s="7">
        <f t="shared" si="27"/>
        <v>35.047468354430379</v>
      </c>
      <c r="I610">
        <v>316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28"/>
        <v>43530.25</v>
      </c>
      <c r="O610" s="11">
        <f t="shared" si="29"/>
        <v>43534.25</v>
      </c>
      <c r="P610" t="b">
        <v>0</v>
      </c>
      <c r="Q610" t="b">
        <v>1</v>
      </c>
      <c r="R610" t="s">
        <v>159</v>
      </c>
      <c r="S610" t="s">
        <v>2037</v>
      </c>
      <c r="T610" t="s">
        <v>2060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v>120.41999999999999</v>
      </c>
      <c r="G611" t="s">
        <v>20</v>
      </c>
      <c r="H611" s="7">
        <f t="shared" si="27"/>
        <v>102.92307692307692</v>
      </c>
      <c r="I611">
        <v>117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28"/>
        <v>43481.25</v>
      </c>
      <c r="O611" s="11">
        <f t="shared" si="29"/>
        <v>43498.25</v>
      </c>
      <c r="P611" t="b">
        <v>0</v>
      </c>
      <c r="Q611" t="b">
        <v>0</v>
      </c>
      <c r="R611" t="s">
        <v>474</v>
      </c>
      <c r="S611" t="s">
        <v>2043</v>
      </c>
      <c r="T611" t="s">
        <v>2065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v>419.0560747663551</v>
      </c>
      <c r="G612" t="s">
        <v>20</v>
      </c>
      <c r="H612" s="7">
        <f t="shared" si="27"/>
        <v>27.998126756166094</v>
      </c>
      <c r="I612">
        <v>6406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28"/>
        <v>41259.25</v>
      </c>
      <c r="O612" s="11">
        <f t="shared" si="29"/>
        <v>41273.25</v>
      </c>
      <c r="P612" t="b">
        <v>0</v>
      </c>
      <c r="Q612" t="b">
        <v>0</v>
      </c>
      <c r="R612" t="s">
        <v>33</v>
      </c>
      <c r="S612" t="s">
        <v>2041</v>
      </c>
      <c r="T612" t="s">
        <v>2042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v>13.853658536585368</v>
      </c>
      <c r="G613" t="s">
        <v>74</v>
      </c>
      <c r="H613" s="7">
        <f t="shared" si="27"/>
        <v>75.733333333333334</v>
      </c>
      <c r="I613">
        <v>15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28"/>
        <v>41480.208333333336</v>
      </c>
      <c r="O613" s="11">
        <f t="shared" si="29"/>
        <v>41492.208333333336</v>
      </c>
      <c r="P613" t="b">
        <v>0</v>
      </c>
      <c r="Q613" t="b">
        <v>0</v>
      </c>
      <c r="R613" t="s">
        <v>33</v>
      </c>
      <c r="S613" t="s">
        <v>2041</v>
      </c>
      <c r="T613" t="s">
        <v>2042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v>139.43548387096774</v>
      </c>
      <c r="G614" t="s">
        <v>20</v>
      </c>
      <c r="H614" s="7">
        <f t="shared" si="27"/>
        <v>45.026041666666664</v>
      </c>
      <c r="I614">
        <v>192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28"/>
        <v>40474.208333333336</v>
      </c>
      <c r="O614" s="11">
        <f t="shared" si="29"/>
        <v>40497.25</v>
      </c>
      <c r="P614" t="b">
        <v>0</v>
      </c>
      <c r="Q614" t="b">
        <v>0</v>
      </c>
      <c r="R614" t="s">
        <v>50</v>
      </c>
      <c r="S614" t="s">
        <v>2037</v>
      </c>
      <c r="T614" t="s">
        <v>2045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v>174</v>
      </c>
      <c r="G615" t="s">
        <v>20</v>
      </c>
      <c r="H615" s="7">
        <f t="shared" si="27"/>
        <v>73.615384615384613</v>
      </c>
      <c r="I615">
        <v>26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28"/>
        <v>42973.208333333328</v>
      </c>
      <c r="O615" s="11">
        <f t="shared" si="29"/>
        <v>42982.208333333328</v>
      </c>
      <c r="P615" t="b">
        <v>0</v>
      </c>
      <c r="Q615" t="b">
        <v>0</v>
      </c>
      <c r="R615" t="s">
        <v>33</v>
      </c>
      <c r="S615" t="s">
        <v>2041</v>
      </c>
      <c r="T615" t="s">
        <v>2042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v>155.49056603773585</v>
      </c>
      <c r="G616" t="s">
        <v>20</v>
      </c>
      <c r="H616" s="7">
        <f t="shared" si="27"/>
        <v>56.991701244813278</v>
      </c>
      <c r="I616">
        <v>723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28"/>
        <v>42746.25</v>
      </c>
      <c r="O616" s="11">
        <f t="shared" si="29"/>
        <v>42764.25</v>
      </c>
      <c r="P616" t="b">
        <v>0</v>
      </c>
      <c r="Q616" t="b">
        <v>0</v>
      </c>
      <c r="R616" t="s">
        <v>33</v>
      </c>
      <c r="S616" t="s">
        <v>2041</v>
      </c>
      <c r="T616" t="s">
        <v>2042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v>170.44705882352943</v>
      </c>
      <c r="G617" t="s">
        <v>20</v>
      </c>
      <c r="H617" s="7">
        <f t="shared" si="27"/>
        <v>85.223529411764702</v>
      </c>
      <c r="I617">
        <v>170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28"/>
        <v>42489.208333333328</v>
      </c>
      <c r="O617" s="11">
        <f t="shared" si="29"/>
        <v>42499.208333333328</v>
      </c>
      <c r="P617" t="b">
        <v>0</v>
      </c>
      <c r="Q617" t="b">
        <v>0</v>
      </c>
      <c r="R617" t="s">
        <v>33</v>
      </c>
      <c r="S617" t="s">
        <v>2041</v>
      </c>
      <c r="T617" t="s">
        <v>2042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v>189.515625</v>
      </c>
      <c r="G618" t="s">
        <v>20</v>
      </c>
      <c r="H618" s="7">
        <f t="shared" si="27"/>
        <v>50.962184873949582</v>
      </c>
      <c r="I618">
        <v>238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28"/>
        <v>41537.208333333336</v>
      </c>
      <c r="O618" s="11">
        <f t="shared" si="29"/>
        <v>41538.208333333336</v>
      </c>
      <c r="P618" t="b">
        <v>0</v>
      </c>
      <c r="Q618" t="b">
        <v>1</v>
      </c>
      <c r="R618" t="s">
        <v>60</v>
      </c>
      <c r="S618" t="s">
        <v>2037</v>
      </c>
      <c r="T618" t="s">
        <v>2047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v>249.71428571428572</v>
      </c>
      <c r="G619" t="s">
        <v>20</v>
      </c>
      <c r="H619" s="7">
        <f t="shared" si="27"/>
        <v>63.563636363636363</v>
      </c>
      <c r="I619">
        <v>55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28"/>
        <v>41794.208333333336</v>
      </c>
      <c r="O619" s="11">
        <f t="shared" si="29"/>
        <v>41804.208333333336</v>
      </c>
      <c r="P619" t="b">
        <v>0</v>
      </c>
      <c r="Q619" t="b">
        <v>0</v>
      </c>
      <c r="R619" t="s">
        <v>33</v>
      </c>
      <c r="S619" t="s">
        <v>2041</v>
      </c>
      <c r="T619" t="s">
        <v>2042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v>48.860523665659613</v>
      </c>
      <c r="G620" t="s">
        <v>14</v>
      </c>
      <c r="H620" s="7">
        <f t="shared" si="27"/>
        <v>80.999165275459092</v>
      </c>
      <c r="I620">
        <v>1198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28"/>
        <v>41396.208333333336</v>
      </c>
      <c r="O620" s="11">
        <f t="shared" si="29"/>
        <v>41417.208333333336</v>
      </c>
      <c r="P620" t="b">
        <v>0</v>
      </c>
      <c r="Q620" t="b">
        <v>0</v>
      </c>
      <c r="R620" t="s">
        <v>68</v>
      </c>
      <c r="S620" t="s">
        <v>2049</v>
      </c>
      <c r="T620" t="s">
        <v>2050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v>28.461970393057683</v>
      </c>
      <c r="G621" t="s">
        <v>14</v>
      </c>
      <c r="H621" s="7">
        <f t="shared" si="27"/>
        <v>86.044753086419746</v>
      </c>
      <c r="I621">
        <v>648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28"/>
        <v>40669.208333333336</v>
      </c>
      <c r="O621" s="11">
        <f t="shared" si="29"/>
        <v>40670.208333333336</v>
      </c>
      <c r="P621" t="b">
        <v>1</v>
      </c>
      <c r="Q621" t="b">
        <v>1</v>
      </c>
      <c r="R621" t="s">
        <v>33</v>
      </c>
      <c r="S621" t="s">
        <v>2041</v>
      </c>
      <c r="T621" t="s">
        <v>2042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v>268.02325581395348</v>
      </c>
      <c r="G622" t="s">
        <v>20</v>
      </c>
      <c r="H622" s="7">
        <f t="shared" si="27"/>
        <v>90.0390625</v>
      </c>
      <c r="I622">
        <v>128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28"/>
        <v>42559.208333333328</v>
      </c>
      <c r="O622" s="11">
        <f t="shared" si="29"/>
        <v>42563.208333333328</v>
      </c>
      <c r="P622" t="b">
        <v>0</v>
      </c>
      <c r="Q622" t="b">
        <v>0</v>
      </c>
      <c r="R622" t="s">
        <v>122</v>
      </c>
      <c r="S622" t="s">
        <v>2056</v>
      </c>
      <c r="T622" t="s">
        <v>2057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v>619.80078125</v>
      </c>
      <c r="G623" t="s">
        <v>20</v>
      </c>
      <c r="H623" s="7">
        <f t="shared" si="27"/>
        <v>74.006063432835816</v>
      </c>
      <c r="I623">
        <v>2144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28"/>
        <v>42626.208333333328</v>
      </c>
      <c r="O623" s="11">
        <f t="shared" si="29"/>
        <v>42631.208333333328</v>
      </c>
      <c r="P623" t="b">
        <v>0</v>
      </c>
      <c r="Q623" t="b">
        <v>0</v>
      </c>
      <c r="R623" t="s">
        <v>33</v>
      </c>
      <c r="S623" t="s">
        <v>2041</v>
      </c>
      <c r="T623" t="s">
        <v>2042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v>3.1301587301587301</v>
      </c>
      <c r="G624" t="s">
        <v>14</v>
      </c>
      <c r="H624" s="7">
        <f t="shared" si="27"/>
        <v>92.4375</v>
      </c>
      <c r="I624">
        <v>64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28"/>
        <v>43205.208333333328</v>
      </c>
      <c r="O624" s="11">
        <f t="shared" si="29"/>
        <v>43231.208333333328</v>
      </c>
      <c r="P624" t="b">
        <v>0</v>
      </c>
      <c r="Q624" t="b">
        <v>0</v>
      </c>
      <c r="R624" t="s">
        <v>60</v>
      </c>
      <c r="S624" t="s">
        <v>2037</v>
      </c>
      <c r="T624" t="s">
        <v>2047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v>159.92152704135739</v>
      </c>
      <c r="G625" t="s">
        <v>20</v>
      </c>
      <c r="H625" s="7">
        <f t="shared" si="27"/>
        <v>55.999257333828446</v>
      </c>
      <c r="I625">
        <v>2693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28"/>
        <v>42201.208333333328</v>
      </c>
      <c r="O625" s="11">
        <f t="shared" si="29"/>
        <v>42206.208333333328</v>
      </c>
      <c r="P625" t="b">
        <v>0</v>
      </c>
      <c r="Q625" t="b">
        <v>0</v>
      </c>
      <c r="R625" t="s">
        <v>33</v>
      </c>
      <c r="S625" t="s">
        <v>2041</v>
      </c>
      <c r="T625" t="s">
        <v>2042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v>279.39215686274508</v>
      </c>
      <c r="G626" t="s">
        <v>20</v>
      </c>
      <c r="H626" s="7">
        <f t="shared" si="27"/>
        <v>32.983796296296298</v>
      </c>
      <c r="I626">
        <v>432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28"/>
        <v>42029.25</v>
      </c>
      <c r="O626" s="11">
        <f t="shared" si="29"/>
        <v>42035.25</v>
      </c>
      <c r="P626" t="b">
        <v>0</v>
      </c>
      <c r="Q626" t="b">
        <v>0</v>
      </c>
      <c r="R626" t="s">
        <v>122</v>
      </c>
      <c r="S626" t="s">
        <v>2056</v>
      </c>
      <c r="T626" t="s">
        <v>2057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v>77.373333333333335</v>
      </c>
      <c r="G627" t="s">
        <v>14</v>
      </c>
      <c r="H627" s="7">
        <f t="shared" si="27"/>
        <v>93.596774193548384</v>
      </c>
      <c r="I627">
        <v>62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28"/>
        <v>43857.25</v>
      </c>
      <c r="O627" s="11">
        <f t="shared" si="29"/>
        <v>43871.25</v>
      </c>
      <c r="P627" t="b">
        <v>0</v>
      </c>
      <c r="Q627" t="b">
        <v>0</v>
      </c>
      <c r="R627" t="s">
        <v>33</v>
      </c>
      <c r="S627" t="s">
        <v>2041</v>
      </c>
      <c r="T627" t="s">
        <v>2042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v>206.32812500000003</v>
      </c>
      <c r="G628" t="s">
        <v>20</v>
      </c>
      <c r="H628" s="7">
        <f t="shared" si="27"/>
        <v>69.867724867724874</v>
      </c>
      <c r="I628">
        <v>189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28"/>
        <v>40449.208333333336</v>
      </c>
      <c r="O628" s="11">
        <f t="shared" si="29"/>
        <v>40458.208333333336</v>
      </c>
      <c r="P628" t="b">
        <v>0</v>
      </c>
      <c r="Q628" t="b">
        <v>1</v>
      </c>
      <c r="R628" t="s">
        <v>33</v>
      </c>
      <c r="S628" t="s">
        <v>2041</v>
      </c>
      <c r="T628" t="s">
        <v>2042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v>694.25</v>
      </c>
      <c r="G629" t="s">
        <v>20</v>
      </c>
      <c r="H629" s="7">
        <f t="shared" si="27"/>
        <v>72.129870129870127</v>
      </c>
      <c r="I629">
        <v>154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28"/>
        <v>40345.208333333336</v>
      </c>
      <c r="O629" s="11">
        <f t="shared" si="29"/>
        <v>40369.208333333336</v>
      </c>
      <c r="P629" t="b">
        <v>1</v>
      </c>
      <c r="Q629" t="b">
        <v>0</v>
      </c>
      <c r="R629" t="s">
        <v>17</v>
      </c>
      <c r="S629" t="s">
        <v>2035</v>
      </c>
      <c r="T629" t="s">
        <v>2036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v>151.78947368421052</v>
      </c>
      <c r="G630" t="s">
        <v>20</v>
      </c>
      <c r="H630" s="7">
        <f t="shared" si="27"/>
        <v>30.041666666666668</v>
      </c>
      <c r="I630">
        <v>96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28"/>
        <v>40455.208333333336</v>
      </c>
      <c r="O630" s="11">
        <f t="shared" si="29"/>
        <v>40458.208333333336</v>
      </c>
      <c r="P630" t="b">
        <v>0</v>
      </c>
      <c r="Q630" t="b">
        <v>0</v>
      </c>
      <c r="R630" t="s">
        <v>60</v>
      </c>
      <c r="S630" t="s">
        <v>2037</v>
      </c>
      <c r="T630" t="s">
        <v>2047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v>64.58207217694995</v>
      </c>
      <c r="G631" t="s">
        <v>14</v>
      </c>
      <c r="H631" s="7">
        <f t="shared" si="27"/>
        <v>73.968000000000004</v>
      </c>
      <c r="I631">
        <v>750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28"/>
        <v>42557.208333333328</v>
      </c>
      <c r="O631" s="11">
        <f t="shared" si="29"/>
        <v>42559.208333333328</v>
      </c>
      <c r="P631" t="b">
        <v>0</v>
      </c>
      <c r="Q631" t="b">
        <v>1</v>
      </c>
      <c r="R631" t="s">
        <v>33</v>
      </c>
      <c r="S631" t="s">
        <v>2041</v>
      </c>
      <c r="T631" t="s">
        <v>2042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v>62.873684210526314</v>
      </c>
      <c r="G632" t="s">
        <v>74</v>
      </c>
      <c r="H632" s="7">
        <f t="shared" si="27"/>
        <v>68.65517241379311</v>
      </c>
      <c r="I632">
        <v>87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28"/>
        <v>43586.208333333328</v>
      </c>
      <c r="O632" s="11">
        <f t="shared" si="29"/>
        <v>43597.208333333328</v>
      </c>
      <c r="P632" t="b">
        <v>0</v>
      </c>
      <c r="Q632" t="b">
        <v>1</v>
      </c>
      <c r="R632" t="s">
        <v>33</v>
      </c>
      <c r="S632" t="s">
        <v>2041</v>
      </c>
      <c r="T632" t="s">
        <v>2042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v>310.39864864864865</v>
      </c>
      <c r="G633" t="s">
        <v>20</v>
      </c>
      <c r="H633" s="7">
        <f t="shared" si="27"/>
        <v>59.992164544564154</v>
      </c>
      <c r="I633">
        <v>3063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28"/>
        <v>43550.208333333328</v>
      </c>
      <c r="O633" s="11">
        <f t="shared" si="29"/>
        <v>43554.208333333328</v>
      </c>
      <c r="P633" t="b">
        <v>0</v>
      </c>
      <c r="Q633" t="b">
        <v>0</v>
      </c>
      <c r="R633" t="s">
        <v>33</v>
      </c>
      <c r="S633" t="s">
        <v>2041</v>
      </c>
      <c r="T633" t="s">
        <v>2042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v>42.859916782246884</v>
      </c>
      <c r="G634" t="s">
        <v>47</v>
      </c>
      <c r="H634" s="7">
        <f t="shared" si="27"/>
        <v>111.15827338129496</v>
      </c>
      <c r="I634">
        <v>278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28"/>
        <v>41945.208333333336</v>
      </c>
      <c r="O634" s="11">
        <f t="shared" si="29"/>
        <v>41963.25</v>
      </c>
      <c r="P634" t="b">
        <v>0</v>
      </c>
      <c r="Q634" t="b">
        <v>0</v>
      </c>
      <c r="R634" t="s">
        <v>33</v>
      </c>
      <c r="S634" t="s">
        <v>2041</v>
      </c>
      <c r="T634" t="s">
        <v>2042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v>83.119402985074629</v>
      </c>
      <c r="G635" t="s">
        <v>14</v>
      </c>
      <c r="H635" s="7">
        <f t="shared" si="27"/>
        <v>53.038095238095238</v>
      </c>
      <c r="I635">
        <v>105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28"/>
        <v>42315.25</v>
      </c>
      <c r="O635" s="11">
        <f t="shared" si="29"/>
        <v>42319.25</v>
      </c>
      <c r="P635" t="b">
        <v>0</v>
      </c>
      <c r="Q635" t="b">
        <v>0</v>
      </c>
      <c r="R635" t="s">
        <v>71</v>
      </c>
      <c r="S635" t="s">
        <v>2043</v>
      </c>
      <c r="T635" t="s">
        <v>2051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v>78.531302876480552</v>
      </c>
      <c r="G636" t="s">
        <v>74</v>
      </c>
      <c r="H636" s="7">
        <f t="shared" si="27"/>
        <v>55.985524728588658</v>
      </c>
      <c r="I636">
        <v>1658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28"/>
        <v>42819.208333333328</v>
      </c>
      <c r="O636" s="11">
        <f t="shared" si="29"/>
        <v>42833.208333333328</v>
      </c>
      <c r="P636" t="b">
        <v>0</v>
      </c>
      <c r="Q636" t="b">
        <v>0</v>
      </c>
      <c r="R636" t="s">
        <v>269</v>
      </c>
      <c r="S636" t="s">
        <v>2043</v>
      </c>
      <c r="T636" t="s">
        <v>2062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v>114.09352517985612</v>
      </c>
      <c r="G637" t="s">
        <v>20</v>
      </c>
      <c r="H637" s="7">
        <f t="shared" si="27"/>
        <v>69.986760812003524</v>
      </c>
      <c r="I637">
        <v>2266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28"/>
        <v>41314.25</v>
      </c>
      <c r="O637" s="11">
        <f t="shared" si="29"/>
        <v>41346.208333333336</v>
      </c>
      <c r="P637" t="b">
        <v>0</v>
      </c>
      <c r="Q637" t="b">
        <v>0</v>
      </c>
      <c r="R637" t="s">
        <v>269</v>
      </c>
      <c r="S637" t="s">
        <v>2043</v>
      </c>
      <c r="T637" t="s">
        <v>2062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v>64.537683358624179</v>
      </c>
      <c r="G638" t="s">
        <v>14</v>
      </c>
      <c r="H638" s="7">
        <f t="shared" si="27"/>
        <v>48.998079877112133</v>
      </c>
      <c r="I638">
        <v>2604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28"/>
        <v>40926.25</v>
      </c>
      <c r="O638" s="11">
        <f t="shared" si="29"/>
        <v>40971.25</v>
      </c>
      <c r="P638" t="b">
        <v>0</v>
      </c>
      <c r="Q638" t="b">
        <v>1</v>
      </c>
      <c r="R638" t="s">
        <v>71</v>
      </c>
      <c r="S638" t="s">
        <v>2043</v>
      </c>
      <c r="T638" t="s">
        <v>2051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v>79.411764705882348</v>
      </c>
      <c r="G639" t="s">
        <v>14</v>
      </c>
      <c r="H639" s="7">
        <f t="shared" si="27"/>
        <v>103.84615384615384</v>
      </c>
      <c r="I639">
        <v>65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28"/>
        <v>42688.25</v>
      </c>
      <c r="O639" s="11">
        <f t="shared" si="29"/>
        <v>42696.25</v>
      </c>
      <c r="P639" t="b">
        <v>0</v>
      </c>
      <c r="Q639" t="b">
        <v>0</v>
      </c>
      <c r="R639" t="s">
        <v>33</v>
      </c>
      <c r="S639" t="s">
        <v>2041</v>
      </c>
      <c r="T639" t="s">
        <v>2042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v>11.419117647058824</v>
      </c>
      <c r="G640" t="s">
        <v>14</v>
      </c>
      <c r="H640" s="7">
        <f t="shared" si="27"/>
        <v>99.127659574468083</v>
      </c>
      <c r="I640">
        <v>94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28"/>
        <v>40386.208333333336</v>
      </c>
      <c r="O640" s="11">
        <f t="shared" si="29"/>
        <v>40398.208333333336</v>
      </c>
      <c r="P640" t="b">
        <v>0</v>
      </c>
      <c r="Q640" t="b">
        <v>1</v>
      </c>
      <c r="R640" t="s">
        <v>33</v>
      </c>
      <c r="S640" t="s">
        <v>2041</v>
      </c>
      <c r="T640" t="s">
        <v>2042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v>56.186046511627907</v>
      </c>
      <c r="G641" t="s">
        <v>47</v>
      </c>
      <c r="H641" s="7">
        <f t="shared" si="27"/>
        <v>107.37777777777778</v>
      </c>
      <c r="I641">
        <v>45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28"/>
        <v>43309.208333333328</v>
      </c>
      <c r="O641" s="11">
        <f t="shared" si="29"/>
        <v>43309.208333333328</v>
      </c>
      <c r="P641" t="b">
        <v>0</v>
      </c>
      <c r="Q641" t="b">
        <v>1</v>
      </c>
      <c r="R641" t="s">
        <v>53</v>
      </c>
      <c r="S641" t="s">
        <v>2043</v>
      </c>
      <c r="T641" t="s">
        <v>2046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v>16.501669449081803</v>
      </c>
      <c r="G642" t="s">
        <v>14</v>
      </c>
      <c r="H642" s="7">
        <f t="shared" si="27"/>
        <v>76.922178988326849</v>
      </c>
      <c r="I642">
        <v>257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28"/>
        <v>42387.25</v>
      </c>
      <c r="O642" s="11">
        <f t="shared" si="29"/>
        <v>42390.25</v>
      </c>
      <c r="P642" t="b">
        <v>0</v>
      </c>
      <c r="Q642" t="b">
        <v>0</v>
      </c>
      <c r="R642" t="s">
        <v>33</v>
      </c>
      <c r="S642" t="s">
        <v>2041</v>
      </c>
      <c r="T642" t="s">
        <v>2042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v>119.96808510638297</v>
      </c>
      <c r="G643" t="s">
        <v>20</v>
      </c>
      <c r="H643" s="7">
        <f t="shared" ref="H643:H706" si="30">AVERAGE(E643/I643)</f>
        <v>58.128865979381445</v>
      </c>
      <c r="I643">
        <v>194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ref="N643:N706" si="31">(((L643/60)/60)/24)+DATE(1970,1,1)</f>
        <v>42786.25</v>
      </c>
      <c r="O643" s="11">
        <f t="shared" ref="O643:O706" si="32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2041</v>
      </c>
      <c r="T643" t="s">
        <v>2042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v>145.45652173913044</v>
      </c>
      <c r="G644" t="s">
        <v>20</v>
      </c>
      <c r="H644" s="7">
        <f t="shared" si="30"/>
        <v>103.73643410852713</v>
      </c>
      <c r="I644">
        <v>129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31"/>
        <v>43451.25</v>
      </c>
      <c r="O644" s="11">
        <f t="shared" si="32"/>
        <v>43460.25</v>
      </c>
      <c r="P644" t="b">
        <v>0</v>
      </c>
      <c r="Q644" t="b">
        <v>0</v>
      </c>
      <c r="R644" t="s">
        <v>65</v>
      </c>
      <c r="S644" t="s">
        <v>2039</v>
      </c>
      <c r="T644" t="s">
        <v>2048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v>221.38255033557047</v>
      </c>
      <c r="G645" t="s">
        <v>20</v>
      </c>
      <c r="H645" s="7">
        <f t="shared" si="30"/>
        <v>87.962666666666664</v>
      </c>
      <c r="I645">
        <v>375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31"/>
        <v>42795.25</v>
      </c>
      <c r="O645" s="11">
        <f t="shared" si="32"/>
        <v>42813.208333333328</v>
      </c>
      <c r="P645" t="b">
        <v>0</v>
      </c>
      <c r="Q645" t="b">
        <v>0</v>
      </c>
      <c r="R645" t="s">
        <v>33</v>
      </c>
      <c r="S645" t="s">
        <v>2041</v>
      </c>
      <c r="T645" t="s">
        <v>2042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v>48.396694214876035</v>
      </c>
      <c r="G646" t="s">
        <v>14</v>
      </c>
      <c r="H646" s="7">
        <f t="shared" si="30"/>
        <v>28</v>
      </c>
      <c r="I646">
        <v>2928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31"/>
        <v>43452.25</v>
      </c>
      <c r="O646" s="11">
        <f t="shared" si="32"/>
        <v>43468.25</v>
      </c>
      <c r="P646" t="b">
        <v>0</v>
      </c>
      <c r="Q646" t="b">
        <v>0</v>
      </c>
      <c r="R646" t="s">
        <v>33</v>
      </c>
      <c r="S646" t="s">
        <v>2041</v>
      </c>
      <c r="T646" t="s">
        <v>2042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v>92.911504424778755</v>
      </c>
      <c r="G647" t="s">
        <v>14</v>
      </c>
      <c r="H647" s="7">
        <f t="shared" si="30"/>
        <v>37.999361294443261</v>
      </c>
      <c r="I647">
        <v>4697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31"/>
        <v>43369.208333333328</v>
      </c>
      <c r="O647" s="11">
        <f t="shared" si="32"/>
        <v>43390.208333333328</v>
      </c>
      <c r="P647" t="b">
        <v>0</v>
      </c>
      <c r="Q647" t="b">
        <v>1</v>
      </c>
      <c r="R647" t="s">
        <v>23</v>
      </c>
      <c r="S647" t="s">
        <v>2037</v>
      </c>
      <c r="T647" t="s">
        <v>2038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v>88.599797365754824</v>
      </c>
      <c r="G648" t="s">
        <v>14</v>
      </c>
      <c r="H648" s="7">
        <f t="shared" si="30"/>
        <v>29.999313893653515</v>
      </c>
      <c r="I648">
        <v>2915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31"/>
        <v>41346.208333333336</v>
      </c>
      <c r="O648" s="11">
        <f t="shared" si="32"/>
        <v>41357.208333333336</v>
      </c>
      <c r="P648" t="b">
        <v>0</v>
      </c>
      <c r="Q648" t="b">
        <v>0</v>
      </c>
      <c r="R648" t="s">
        <v>89</v>
      </c>
      <c r="S648" t="s">
        <v>2052</v>
      </c>
      <c r="T648" t="s">
        <v>2053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v>41.4</v>
      </c>
      <c r="G649" t="s">
        <v>14</v>
      </c>
      <c r="H649" s="7">
        <f t="shared" si="30"/>
        <v>103.5</v>
      </c>
      <c r="I649">
        <v>18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31"/>
        <v>43199.208333333328</v>
      </c>
      <c r="O649" s="11">
        <f t="shared" si="32"/>
        <v>43223.208333333328</v>
      </c>
      <c r="P649" t="b">
        <v>0</v>
      </c>
      <c r="Q649" t="b">
        <v>0</v>
      </c>
      <c r="R649" t="s">
        <v>206</v>
      </c>
      <c r="S649" t="s">
        <v>2049</v>
      </c>
      <c r="T649" t="s">
        <v>2061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v>63.056795131845846</v>
      </c>
      <c r="G650" t="s">
        <v>74</v>
      </c>
      <c r="H650" s="7">
        <f t="shared" si="30"/>
        <v>85.994467496542185</v>
      </c>
      <c r="I650">
        <v>723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31"/>
        <v>42922.208333333328</v>
      </c>
      <c r="O650" s="11">
        <f t="shared" si="32"/>
        <v>42940.208333333328</v>
      </c>
      <c r="P650" t="b">
        <v>1</v>
      </c>
      <c r="Q650" t="b">
        <v>0</v>
      </c>
      <c r="R650" t="s">
        <v>17</v>
      </c>
      <c r="S650" t="s">
        <v>2035</v>
      </c>
      <c r="T650" t="s">
        <v>2036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v>48.482333607230892</v>
      </c>
      <c r="G651" t="s">
        <v>14</v>
      </c>
      <c r="H651" s="7">
        <f t="shared" si="30"/>
        <v>98.011627906976742</v>
      </c>
      <c r="I651">
        <v>602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31"/>
        <v>40471.208333333336</v>
      </c>
      <c r="O651" s="11">
        <f t="shared" si="32"/>
        <v>40482.208333333336</v>
      </c>
      <c r="P651" t="b">
        <v>1</v>
      </c>
      <c r="Q651" t="b">
        <v>1</v>
      </c>
      <c r="R651" t="s">
        <v>33</v>
      </c>
      <c r="S651" t="s">
        <v>2041</v>
      </c>
      <c r="T651" t="s">
        <v>2042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v>2</v>
      </c>
      <c r="G652" t="s">
        <v>14</v>
      </c>
      <c r="H652" s="7">
        <f t="shared" si="30"/>
        <v>2</v>
      </c>
      <c r="I652">
        <v>1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31"/>
        <v>41828.208333333336</v>
      </c>
      <c r="O652" s="11">
        <f t="shared" si="32"/>
        <v>41855.208333333336</v>
      </c>
      <c r="P652" t="b">
        <v>0</v>
      </c>
      <c r="Q652" t="b">
        <v>0</v>
      </c>
      <c r="R652" t="s">
        <v>159</v>
      </c>
      <c r="S652" t="s">
        <v>2037</v>
      </c>
      <c r="T652" t="s">
        <v>2060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v>88.47941026944585</v>
      </c>
      <c r="G653" t="s">
        <v>14</v>
      </c>
      <c r="H653" s="7">
        <f t="shared" si="30"/>
        <v>44.994570837642193</v>
      </c>
      <c r="I653">
        <v>3868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31"/>
        <v>41692.25</v>
      </c>
      <c r="O653" s="11">
        <f t="shared" si="32"/>
        <v>41707.25</v>
      </c>
      <c r="P653" t="b">
        <v>0</v>
      </c>
      <c r="Q653" t="b">
        <v>0</v>
      </c>
      <c r="R653" t="s">
        <v>100</v>
      </c>
      <c r="S653" t="s">
        <v>2043</v>
      </c>
      <c r="T653" t="s">
        <v>2054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v>126.84</v>
      </c>
      <c r="G654" t="s">
        <v>20</v>
      </c>
      <c r="H654" s="7">
        <f t="shared" si="30"/>
        <v>31.012224938875306</v>
      </c>
      <c r="I654">
        <v>409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31"/>
        <v>42587.208333333328</v>
      </c>
      <c r="O654" s="11">
        <f t="shared" si="32"/>
        <v>42630.208333333328</v>
      </c>
      <c r="P654" t="b">
        <v>0</v>
      </c>
      <c r="Q654" t="b">
        <v>0</v>
      </c>
      <c r="R654" t="s">
        <v>28</v>
      </c>
      <c r="S654" t="s">
        <v>2039</v>
      </c>
      <c r="T654" t="s">
        <v>2040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v>2338.833333333333</v>
      </c>
      <c r="G655" t="s">
        <v>20</v>
      </c>
      <c r="H655" s="7">
        <f t="shared" si="30"/>
        <v>59.970085470085472</v>
      </c>
      <c r="I655">
        <v>234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31"/>
        <v>42468.208333333328</v>
      </c>
      <c r="O655" s="11">
        <f t="shared" si="32"/>
        <v>42470.208333333328</v>
      </c>
      <c r="P655" t="b">
        <v>0</v>
      </c>
      <c r="Q655" t="b">
        <v>0</v>
      </c>
      <c r="R655" t="s">
        <v>28</v>
      </c>
      <c r="S655" t="s">
        <v>2039</v>
      </c>
      <c r="T655" t="s">
        <v>2040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v>508.38857142857148</v>
      </c>
      <c r="G656" t="s">
        <v>20</v>
      </c>
      <c r="H656" s="7">
        <f t="shared" si="30"/>
        <v>58.9973474801061</v>
      </c>
      <c r="I656">
        <v>3016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31"/>
        <v>42240.208333333328</v>
      </c>
      <c r="O656" s="11">
        <f t="shared" si="32"/>
        <v>42245.208333333328</v>
      </c>
      <c r="P656" t="b">
        <v>0</v>
      </c>
      <c r="Q656" t="b">
        <v>0</v>
      </c>
      <c r="R656" t="s">
        <v>148</v>
      </c>
      <c r="S656" t="s">
        <v>2037</v>
      </c>
      <c r="T656" t="s">
        <v>2059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v>191.47826086956522</v>
      </c>
      <c r="G657" t="s">
        <v>20</v>
      </c>
      <c r="H657" s="7">
        <f t="shared" si="30"/>
        <v>50.045454545454547</v>
      </c>
      <c r="I657">
        <v>264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31"/>
        <v>42796.25</v>
      </c>
      <c r="O657" s="11">
        <f t="shared" si="32"/>
        <v>42809.208333333328</v>
      </c>
      <c r="P657" t="b">
        <v>1</v>
      </c>
      <c r="Q657" t="b">
        <v>0</v>
      </c>
      <c r="R657" t="s">
        <v>122</v>
      </c>
      <c r="S657" t="s">
        <v>2056</v>
      </c>
      <c r="T657" t="s">
        <v>2057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v>42.127533783783782</v>
      </c>
      <c r="G658" t="s">
        <v>14</v>
      </c>
      <c r="H658" s="7">
        <f t="shared" si="30"/>
        <v>98.966269841269835</v>
      </c>
      <c r="I658">
        <v>504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31"/>
        <v>43097.25</v>
      </c>
      <c r="O658" s="11">
        <f t="shared" si="32"/>
        <v>43102.25</v>
      </c>
      <c r="P658" t="b">
        <v>0</v>
      </c>
      <c r="Q658" t="b">
        <v>0</v>
      </c>
      <c r="R658" t="s">
        <v>17</v>
      </c>
      <c r="S658" t="s">
        <v>2035</v>
      </c>
      <c r="T658" t="s">
        <v>2036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v>8.24</v>
      </c>
      <c r="G659" t="s">
        <v>14</v>
      </c>
      <c r="H659" s="7">
        <f t="shared" si="30"/>
        <v>58.857142857142854</v>
      </c>
      <c r="I659">
        <v>14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31"/>
        <v>43096.25</v>
      </c>
      <c r="O659" s="11">
        <f t="shared" si="32"/>
        <v>43112.25</v>
      </c>
      <c r="P659" t="b">
        <v>0</v>
      </c>
      <c r="Q659" t="b">
        <v>0</v>
      </c>
      <c r="R659" t="s">
        <v>474</v>
      </c>
      <c r="S659" t="s">
        <v>2043</v>
      </c>
      <c r="T659" t="s">
        <v>2065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v>60.064638783269963</v>
      </c>
      <c r="G660" t="s">
        <v>74</v>
      </c>
      <c r="H660" s="7">
        <f t="shared" si="30"/>
        <v>81.010256410256417</v>
      </c>
      <c r="I660">
        <v>390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31"/>
        <v>42246.208333333328</v>
      </c>
      <c r="O660" s="11">
        <f t="shared" si="32"/>
        <v>42269.208333333328</v>
      </c>
      <c r="P660" t="b">
        <v>0</v>
      </c>
      <c r="Q660" t="b">
        <v>0</v>
      </c>
      <c r="R660" t="s">
        <v>23</v>
      </c>
      <c r="S660" t="s">
        <v>2037</v>
      </c>
      <c r="T660" t="s">
        <v>2038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v>47.232808616404313</v>
      </c>
      <c r="G661" t="s">
        <v>14</v>
      </c>
      <c r="H661" s="7">
        <f t="shared" si="30"/>
        <v>76.013333333333335</v>
      </c>
      <c r="I661">
        <v>750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31"/>
        <v>40570.25</v>
      </c>
      <c r="O661" s="11">
        <f t="shared" si="32"/>
        <v>40571.25</v>
      </c>
      <c r="P661" t="b">
        <v>0</v>
      </c>
      <c r="Q661" t="b">
        <v>0</v>
      </c>
      <c r="R661" t="s">
        <v>42</v>
      </c>
      <c r="S661" t="s">
        <v>2043</v>
      </c>
      <c r="T661" t="s">
        <v>2044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v>81.736263736263737</v>
      </c>
      <c r="G662" t="s">
        <v>14</v>
      </c>
      <c r="H662" s="7">
        <f t="shared" si="30"/>
        <v>96.597402597402592</v>
      </c>
      <c r="I662">
        <v>77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31"/>
        <v>42237.208333333328</v>
      </c>
      <c r="O662" s="11">
        <f t="shared" si="32"/>
        <v>42246.208333333328</v>
      </c>
      <c r="P662" t="b">
        <v>1</v>
      </c>
      <c r="Q662" t="b">
        <v>0</v>
      </c>
      <c r="R662" t="s">
        <v>33</v>
      </c>
      <c r="S662" t="s">
        <v>2041</v>
      </c>
      <c r="T662" t="s">
        <v>2042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v>54.187265917603</v>
      </c>
      <c r="G663" t="s">
        <v>14</v>
      </c>
      <c r="H663" s="7">
        <f t="shared" si="30"/>
        <v>76.957446808510639</v>
      </c>
      <c r="I663">
        <v>752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31"/>
        <v>40996.208333333336</v>
      </c>
      <c r="O663" s="11">
        <f t="shared" si="32"/>
        <v>41026.208333333336</v>
      </c>
      <c r="P663" t="b">
        <v>0</v>
      </c>
      <c r="Q663" t="b">
        <v>0</v>
      </c>
      <c r="R663" t="s">
        <v>159</v>
      </c>
      <c r="S663" t="s">
        <v>2037</v>
      </c>
      <c r="T663" t="s">
        <v>2060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v>97.868131868131869</v>
      </c>
      <c r="G664" t="s">
        <v>14</v>
      </c>
      <c r="H664" s="7">
        <f t="shared" si="30"/>
        <v>67.984732824427482</v>
      </c>
      <c r="I664">
        <v>131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31"/>
        <v>43443.25</v>
      </c>
      <c r="O664" s="11">
        <f t="shared" si="32"/>
        <v>43447.25</v>
      </c>
      <c r="P664" t="b">
        <v>0</v>
      </c>
      <c r="Q664" t="b">
        <v>0</v>
      </c>
      <c r="R664" t="s">
        <v>33</v>
      </c>
      <c r="S664" t="s">
        <v>2041</v>
      </c>
      <c r="T664" t="s">
        <v>2042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v>77.239999999999995</v>
      </c>
      <c r="G665" t="s">
        <v>14</v>
      </c>
      <c r="H665" s="7">
        <f t="shared" si="30"/>
        <v>88.781609195402297</v>
      </c>
      <c r="I665">
        <v>87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31"/>
        <v>40458.208333333336</v>
      </c>
      <c r="O665" s="11">
        <f t="shared" si="32"/>
        <v>40481.208333333336</v>
      </c>
      <c r="P665" t="b">
        <v>0</v>
      </c>
      <c r="Q665" t="b">
        <v>0</v>
      </c>
      <c r="R665" t="s">
        <v>33</v>
      </c>
      <c r="S665" t="s">
        <v>2041</v>
      </c>
      <c r="T665" t="s">
        <v>2042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v>33.464735516372798</v>
      </c>
      <c r="G666" t="s">
        <v>14</v>
      </c>
      <c r="H666" s="7">
        <f t="shared" si="30"/>
        <v>24.99623706491063</v>
      </c>
      <c r="I666">
        <v>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31"/>
        <v>40959.25</v>
      </c>
      <c r="O666" s="11">
        <f t="shared" si="32"/>
        <v>40969.25</v>
      </c>
      <c r="P666" t="b">
        <v>0</v>
      </c>
      <c r="Q666" t="b">
        <v>0</v>
      </c>
      <c r="R666" t="s">
        <v>159</v>
      </c>
      <c r="S666" t="s">
        <v>2037</v>
      </c>
      <c r="T666" t="s">
        <v>2060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v>239.58823529411765</v>
      </c>
      <c r="G667" t="s">
        <v>20</v>
      </c>
      <c r="H667" s="7">
        <f t="shared" si="30"/>
        <v>44.922794117647058</v>
      </c>
      <c r="I667">
        <v>272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31"/>
        <v>40733.208333333336</v>
      </c>
      <c r="O667" s="11">
        <f t="shared" si="32"/>
        <v>40747.208333333336</v>
      </c>
      <c r="P667" t="b">
        <v>0</v>
      </c>
      <c r="Q667" t="b">
        <v>1</v>
      </c>
      <c r="R667" t="s">
        <v>42</v>
      </c>
      <c r="S667" t="s">
        <v>2043</v>
      </c>
      <c r="T667" t="s">
        <v>2044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v>64.032258064516128</v>
      </c>
      <c r="G668" t="s">
        <v>74</v>
      </c>
      <c r="H668" s="7">
        <f t="shared" si="30"/>
        <v>79.400000000000006</v>
      </c>
      <c r="I668">
        <v>25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31"/>
        <v>41516.208333333336</v>
      </c>
      <c r="O668" s="11">
        <f t="shared" si="32"/>
        <v>41522.208333333336</v>
      </c>
      <c r="P668" t="b">
        <v>0</v>
      </c>
      <c r="Q668" t="b">
        <v>1</v>
      </c>
      <c r="R668" t="s">
        <v>33</v>
      </c>
      <c r="S668" t="s">
        <v>2041</v>
      </c>
      <c r="T668" t="s">
        <v>2042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v>176.15942028985506</v>
      </c>
      <c r="G669" t="s">
        <v>20</v>
      </c>
      <c r="H669" s="7">
        <f t="shared" si="30"/>
        <v>29.009546539379475</v>
      </c>
      <c r="I669">
        <v>419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31"/>
        <v>41892.208333333336</v>
      </c>
      <c r="O669" s="11">
        <f t="shared" si="32"/>
        <v>41901.208333333336</v>
      </c>
      <c r="P669" t="b">
        <v>0</v>
      </c>
      <c r="Q669" t="b">
        <v>0</v>
      </c>
      <c r="R669" t="s">
        <v>1029</v>
      </c>
      <c r="S669" t="s">
        <v>2066</v>
      </c>
      <c r="T669" t="s">
        <v>2067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v>20.33818181818182</v>
      </c>
      <c r="G670" t="s">
        <v>14</v>
      </c>
      <c r="H670" s="7">
        <f t="shared" si="30"/>
        <v>73.59210526315789</v>
      </c>
      <c r="I670">
        <v>76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31"/>
        <v>41122.208333333336</v>
      </c>
      <c r="O670" s="11">
        <f t="shared" si="32"/>
        <v>41134.208333333336</v>
      </c>
      <c r="P670" t="b">
        <v>0</v>
      </c>
      <c r="Q670" t="b">
        <v>0</v>
      </c>
      <c r="R670" t="s">
        <v>33</v>
      </c>
      <c r="S670" t="s">
        <v>2041</v>
      </c>
      <c r="T670" t="s">
        <v>2042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v>358.64754098360658</v>
      </c>
      <c r="G671" t="s">
        <v>20</v>
      </c>
      <c r="H671" s="7">
        <f t="shared" si="30"/>
        <v>107.97038864898211</v>
      </c>
      <c r="I671">
        <v>1621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31"/>
        <v>42912.208333333328</v>
      </c>
      <c r="O671" s="11">
        <f t="shared" si="32"/>
        <v>42921.208333333328</v>
      </c>
      <c r="P671" t="b">
        <v>0</v>
      </c>
      <c r="Q671" t="b">
        <v>0</v>
      </c>
      <c r="R671" t="s">
        <v>33</v>
      </c>
      <c r="S671" t="s">
        <v>2041</v>
      </c>
      <c r="T671" t="s">
        <v>2042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v>468.85802469135803</v>
      </c>
      <c r="G672" t="s">
        <v>20</v>
      </c>
      <c r="H672" s="7">
        <f t="shared" si="30"/>
        <v>68.987284287011803</v>
      </c>
      <c r="I672">
        <v>1101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31"/>
        <v>42425.25</v>
      </c>
      <c r="O672" s="11">
        <f t="shared" si="32"/>
        <v>42437.25</v>
      </c>
      <c r="P672" t="b">
        <v>0</v>
      </c>
      <c r="Q672" t="b">
        <v>0</v>
      </c>
      <c r="R672" t="s">
        <v>60</v>
      </c>
      <c r="S672" t="s">
        <v>2037</v>
      </c>
      <c r="T672" t="s">
        <v>2047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v>122.05635245901641</v>
      </c>
      <c r="G673" t="s">
        <v>20</v>
      </c>
      <c r="H673" s="7">
        <f t="shared" si="30"/>
        <v>111.02236719478098</v>
      </c>
      <c r="I673">
        <v>1073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31"/>
        <v>40390.208333333336</v>
      </c>
      <c r="O673" s="11">
        <f t="shared" si="32"/>
        <v>40394.208333333336</v>
      </c>
      <c r="P673" t="b">
        <v>0</v>
      </c>
      <c r="Q673" t="b">
        <v>1</v>
      </c>
      <c r="R673" t="s">
        <v>33</v>
      </c>
      <c r="S673" t="s">
        <v>2041</v>
      </c>
      <c r="T673" t="s">
        <v>2042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v>55.931783729156137</v>
      </c>
      <c r="G674" t="s">
        <v>14</v>
      </c>
      <c r="H674" s="7">
        <f t="shared" si="30"/>
        <v>24.997515808491418</v>
      </c>
      <c r="I674">
        <v>4428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31"/>
        <v>43180.208333333328</v>
      </c>
      <c r="O674" s="11">
        <f t="shared" si="32"/>
        <v>43190.208333333328</v>
      </c>
      <c r="P674" t="b">
        <v>0</v>
      </c>
      <c r="Q674" t="b">
        <v>0</v>
      </c>
      <c r="R674" t="s">
        <v>33</v>
      </c>
      <c r="S674" t="s">
        <v>2041</v>
      </c>
      <c r="T674" t="s">
        <v>2042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v>43.660714285714285</v>
      </c>
      <c r="G675" t="s">
        <v>14</v>
      </c>
      <c r="H675" s="7">
        <f t="shared" si="30"/>
        <v>42.155172413793103</v>
      </c>
      <c r="I675">
        <v>58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31"/>
        <v>42475.208333333328</v>
      </c>
      <c r="O675" s="11">
        <f t="shared" si="32"/>
        <v>42496.208333333328</v>
      </c>
      <c r="P675" t="b">
        <v>0</v>
      </c>
      <c r="Q675" t="b">
        <v>0</v>
      </c>
      <c r="R675" t="s">
        <v>60</v>
      </c>
      <c r="S675" t="s">
        <v>2037</v>
      </c>
      <c r="T675" t="s">
        <v>2047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v>33.53837141183363</v>
      </c>
      <c r="G676" t="s">
        <v>74</v>
      </c>
      <c r="H676" s="7">
        <f t="shared" si="30"/>
        <v>47.003284072249592</v>
      </c>
      <c r="I676">
        <v>1218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31"/>
        <v>40774.208333333336</v>
      </c>
      <c r="O676" s="11">
        <f t="shared" si="32"/>
        <v>40821.208333333336</v>
      </c>
      <c r="P676" t="b">
        <v>0</v>
      </c>
      <c r="Q676" t="b">
        <v>0</v>
      </c>
      <c r="R676" t="s">
        <v>122</v>
      </c>
      <c r="S676" t="s">
        <v>2056</v>
      </c>
      <c r="T676" t="s">
        <v>2057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v>122.97938144329896</v>
      </c>
      <c r="G677" t="s">
        <v>20</v>
      </c>
      <c r="H677" s="7">
        <f t="shared" si="30"/>
        <v>36.0392749244713</v>
      </c>
      <c r="I677">
        <v>331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31"/>
        <v>43719.208333333328</v>
      </c>
      <c r="O677" s="11">
        <f t="shared" si="32"/>
        <v>43726.208333333328</v>
      </c>
      <c r="P677" t="b">
        <v>0</v>
      </c>
      <c r="Q677" t="b">
        <v>0</v>
      </c>
      <c r="R677" t="s">
        <v>1029</v>
      </c>
      <c r="S677" t="s">
        <v>2066</v>
      </c>
      <c r="T677" t="s">
        <v>2067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v>189.74959871589084</v>
      </c>
      <c r="G678" t="s">
        <v>20</v>
      </c>
      <c r="H678" s="7">
        <f t="shared" si="30"/>
        <v>101.03760683760684</v>
      </c>
      <c r="I678">
        <v>1170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31"/>
        <v>41178.208333333336</v>
      </c>
      <c r="O678" s="11">
        <f t="shared" si="32"/>
        <v>41187.208333333336</v>
      </c>
      <c r="P678" t="b">
        <v>0</v>
      </c>
      <c r="Q678" t="b">
        <v>0</v>
      </c>
      <c r="R678" t="s">
        <v>122</v>
      </c>
      <c r="S678" t="s">
        <v>2056</v>
      </c>
      <c r="T678" t="s">
        <v>2057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v>83.622641509433961</v>
      </c>
      <c r="G679" t="s">
        <v>14</v>
      </c>
      <c r="H679" s="7">
        <f t="shared" si="30"/>
        <v>39.927927927927925</v>
      </c>
      <c r="I679">
        <v>111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31"/>
        <v>42561.208333333328</v>
      </c>
      <c r="O679" s="11">
        <f t="shared" si="32"/>
        <v>42611.208333333328</v>
      </c>
      <c r="P679" t="b">
        <v>0</v>
      </c>
      <c r="Q679" t="b">
        <v>0</v>
      </c>
      <c r="R679" t="s">
        <v>119</v>
      </c>
      <c r="S679" t="s">
        <v>2049</v>
      </c>
      <c r="T679" t="s">
        <v>2055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v>17.968844221105527</v>
      </c>
      <c r="G680" t="s">
        <v>74</v>
      </c>
      <c r="H680" s="7">
        <f t="shared" si="30"/>
        <v>83.158139534883716</v>
      </c>
      <c r="I680">
        <v>215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31"/>
        <v>43484.25</v>
      </c>
      <c r="O680" s="11">
        <f t="shared" si="32"/>
        <v>43486.25</v>
      </c>
      <c r="P680" t="b">
        <v>0</v>
      </c>
      <c r="Q680" t="b">
        <v>0</v>
      </c>
      <c r="R680" t="s">
        <v>53</v>
      </c>
      <c r="S680" t="s">
        <v>2043</v>
      </c>
      <c r="T680" t="s">
        <v>2046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v>1036.5</v>
      </c>
      <c r="G681" t="s">
        <v>20</v>
      </c>
      <c r="H681" s="7">
        <f t="shared" si="30"/>
        <v>39.97520661157025</v>
      </c>
      <c r="I681">
        <v>363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31"/>
        <v>43756.208333333328</v>
      </c>
      <c r="O681" s="11">
        <f t="shared" si="32"/>
        <v>43761.208333333328</v>
      </c>
      <c r="P681" t="b">
        <v>0</v>
      </c>
      <c r="Q681" t="b">
        <v>1</v>
      </c>
      <c r="R681" t="s">
        <v>17</v>
      </c>
      <c r="S681" t="s">
        <v>2035</v>
      </c>
      <c r="T681" t="s">
        <v>2036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v>97.405219780219781</v>
      </c>
      <c r="G682" t="s">
        <v>14</v>
      </c>
      <c r="H682" s="7">
        <f t="shared" si="30"/>
        <v>47.993908629441627</v>
      </c>
      <c r="I682">
        <v>2955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31"/>
        <v>43813.25</v>
      </c>
      <c r="O682" s="11">
        <f t="shared" si="32"/>
        <v>43815.25</v>
      </c>
      <c r="P682" t="b">
        <v>0</v>
      </c>
      <c r="Q682" t="b">
        <v>1</v>
      </c>
      <c r="R682" t="s">
        <v>292</v>
      </c>
      <c r="S682" t="s">
        <v>2052</v>
      </c>
      <c r="T682" t="s">
        <v>2063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v>86.386203150461711</v>
      </c>
      <c r="G683" t="s">
        <v>14</v>
      </c>
      <c r="H683" s="7">
        <f t="shared" si="30"/>
        <v>95.978877489438744</v>
      </c>
      <c r="I683">
        <v>1657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31"/>
        <v>40898.25</v>
      </c>
      <c r="O683" s="11">
        <f t="shared" si="32"/>
        <v>40904.25</v>
      </c>
      <c r="P683" t="b">
        <v>0</v>
      </c>
      <c r="Q683" t="b">
        <v>0</v>
      </c>
      <c r="R683" t="s">
        <v>33</v>
      </c>
      <c r="S683" t="s">
        <v>2041</v>
      </c>
      <c r="T683" t="s">
        <v>2042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v>150.16666666666666</v>
      </c>
      <c r="G684" t="s">
        <v>20</v>
      </c>
      <c r="H684" s="7">
        <f t="shared" si="30"/>
        <v>78.728155339805824</v>
      </c>
      <c r="I684">
        <v>103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31"/>
        <v>41619.25</v>
      </c>
      <c r="O684" s="11">
        <f t="shared" si="32"/>
        <v>41628.25</v>
      </c>
      <c r="P684" t="b">
        <v>0</v>
      </c>
      <c r="Q684" t="b">
        <v>0</v>
      </c>
      <c r="R684" t="s">
        <v>33</v>
      </c>
      <c r="S684" t="s">
        <v>2041</v>
      </c>
      <c r="T684" t="s">
        <v>2042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v>358.43478260869563</v>
      </c>
      <c r="G685" t="s">
        <v>20</v>
      </c>
      <c r="H685" s="7">
        <f t="shared" si="30"/>
        <v>56.081632653061227</v>
      </c>
      <c r="I685">
        <v>147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31"/>
        <v>43359.208333333328</v>
      </c>
      <c r="O685" s="11">
        <f t="shared" si="32"/>
        <v>43361.208333333328</v>
      </c>
      <c r="P685" t="b">
        <v>0</v>
      </c>
      <c r="Q685" t="b">
        <v>0</v>
      </c>
      <c r="R685" t="s">
        <v>33</v>
      </c>
      <c r="S685" t="s">
        <v>2041</v>
      </c>
      <c r="T685" t="s">
        <v>2042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v>542.85714285714289</v>
      </c>
      <c r="G686" t="s">
        <v>20</v>
      </c>
      <c r="H686" s="7">
        <f t="shared" si="30"/>
        <v>69.090909090909093</v>
      </c>
      <c r="I686">
        <v>110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31"/>
        <v>40358.208333333336</v>
      </c>
      <c r="O686" s="11">
        <f t="shared" si="32"/>
        <v>40378.208333333336</v>
      </c>
      <c r="P686" t="b">
        <v>0</v>
      </c>
      <c r="Q686" t="b">
        <v>0</v>
      </c>
      <c r="R686" t="s">
        <v>68</v>
      </c>
      <c r="S686" t="s">
        <v>2049</v>
      </c>
      <c r="T686" t="s">
        <v>2050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v>67.500714285714281</v>
      </c>
      <c r="G687" t="s">
        <v>14</v>
      </c>
      <c r="H687" s="7">
        <f t="shared" si="30"/>
        <v>102.05291576673866</v>
      </c>
      <c r="I687">
        <v>926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31"/>
        <v>42239.208333333328</v>
      </c>
      <c r="O687" s="11">
        <f t="shared" si="32"/>
        <v>42263.208333333328</v>
      </c>
      <c r="P687" t="b">
        <v>0</v>
      </c>
      <c r="Q687" t="b">
        <v>0</v>
      </c>
      <c r="R687" t="s">
        <v>33</v>
      </c>
      <c r="S687" t="s">
        <v>2041</v>
      </c>
      <c r="T687" t="s">
        <v>2042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v>191.74666666666667</v>
      </c>
      <c r="G688" t="s">
        <v>20</v>
      </c>
      <c r="H688" s="7">
        <f t="shared" si="30"/>
        <v>107.32089552238806</v>
      </c>
      <c r="I688">
        <v>134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31"/>
        <v>43186.208333333328</v>
      </c>
      <c r="O688" s="11">
        <f t="shared" si="32"/>
        <v>43197.208333333328</v>
      </c>
      <c r="P688" t="b">
        <v>0</v>
      </c>
      <c r="Q688" t="b">
        <v>0</v>
      </c>
      <c r="R688" t="s">
        <v>65</v>
      </c>
      <c r="S688" t="s">
        <v>2039</v>
      </c>
      <c r="T688" t="s">
        <v>2048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v>932</v>
      </c>
      <c r="G689" t="s">
        <v>20</v>
      </c>
      <c r="H689" s="7">
        <f t="shared" si="30"/>
        <v>51.970260223048328</v>
      </c>
      <c r="I689">
        <v>269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31"/>
        <v>42806.25</v>
      </c>
      <c r="O689" s="11">
        <f t="shared" si="32"/>
        <v>42809.208333333328</v>
      </c>
      <c r="P689" t="b">
        <v>0</v>
      </c>
      <c r="Q689" t="b">
        <v>0</v>
      </c>
      <c r="R689" t="s">
        <v>33</v>
      </c>
      <c r="S689" t="s">
        <v>2041</v>
      </c>
      <c r="T689" t="s">
        <v>2042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v>429.27586206896552</v>
      </c>
      <c r="G690" t="s">
        <v>20</v>
      </c>
      <c r="H690" s="7">
        <f t="shared" si="30"/>
        <v>71.137142857142862</v>
      </c>
      <c r="I690">
        <v>175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31"/>
        <v>43475.25</v>
      </c>
      <c r="O690" s="11">
        <f t="shared" si="32"/>
        <v>43491.25</v>
      </c>
      <c r="P690" t="b">
        <v>0</v>
      </c>
      <c r="Q690" t="b">
        <v>1</v>
      </c>
      <c r="R690" t="s">
        <v>269</v>
      </c>
      <c r="S690" t="s">
        <v>2043</v>
      </c>
      <c r="T690" t="s">
        <v>2062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v>100.65753424657535</v>
      </c>
      <c r="G691" t="s">
        <v>20</v>
      </c>
      <c r="H691" s="7">
        <f t="shared" si="30"/>
        <v>106.49275362318841</v>
      </c>
      <c r="I691">
        <v>69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31"/>
        <v>41576.208333333336</v>
      </c>
      <c r="O691" s="11">
        <f t="shared" si="32"/>
        <v>41588.25</v>
      </c>
      <c r="P691" t="b">
        <v>0</v>
      </c>
      <c r="Q691" t="b">
        <v>0</v>
      </c>
      <c r="R691" t="s">
        <v>28</v>
      </c>
      <c r="S691" t="s">
        <v>2039</v>
      </c>
      <c r="T691" t="s">
        <v>2040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v>226.61111111111109</v>
      </c>
      <c r="G692" t="s">
        <v>20</v>
      </c>
      <c r="H692" s="7">
        <f t="shared" si="30"/>
        <v>42.93684210526316</v>
      </c>
      <c r="I692">
        <v>190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31"/>
        <v>40874.25</v>
      </c>
      <c r="O692" s="11">
        <f t="shared" si="32"/>
        <v>40880.25</v>
      </c>
      <c r="P692" t="b">
        <v>0</v>
      </c>
      <c r="Q692" t="b">
        <v>1</v>
      </c>
      <c r="R692" t="s">
        <v>42</v>
      </c>
      <c r="S692" t="s">
        <v>2043</v>
      </c>
      <c r="T692" t="s">
        <v>2044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v>142.38</v>
      </c>
      <c r="G693" t="s">
        <v>20</v>
      </c>
      <c r="H693" s="7">
        <f t="shared" si="30"/>
        <v>30.037974683544302</v>
      </c>
      <c r="I693">
        <v>237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31"/>
        <v>41185.208333333336</v>
      </c>
      <c r="O693" s="11">
        <f t="shared" si="32"/>
        <v>41202.208333333336</v>
      </c>
      <c r="P693" t="b">
        <v>1</v>
      </c>
      <c r="Q693" t="b">
        <v>1</v>
      </c>
      <c r="R693" t="s">
        <v>42</v>
      </c>
      <c r="S693" t="s">
        <v>2043</v>
      </c>
      <c r="T693" t="s">
        <v>2044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v>90.633333333333326</v>
      </c>
      <c r="G694" t="s">
        <v>14</v>
      </c>
      <c r="H694" s="7">
        <f t="shared" si="30"/>
        <v>70.623376623376629</v>
      </c>
      <c r="I694">
        <v>77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31"/>
        <v>43655.208333333328</v>
      </c>
      <c r="O694" s="11">
        <f t="shared" si="32"/>
        <v>43673.208333333328</v>
      </c>
      <c r="P694" t="b">
        <v>0</v>
      </c>
      <c r="Q694" t="b">
        <v>0</v>
      </c>
      <c r="R694" t="s">
        <v>23</v>
      </c>
      <c r="S694" t="s">
        <v>2037</v>
      </c>
      <c r="T694" t="s">
        <v>2038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v>63.966740576496676</v>
      </c>
      <c r="G695" t="s">
        <v>14</v>
      </c>
      <c r="H695" s="7">
        <f t="shared" si="30"/>
        <v>66.016018306636155</v>
      </c>
      <c r="I695">
        <v>1748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31"/>
        <v>43025.208333333328</v>
      </c>
      <c r="O695" s="11">
        <f t="shared" si="32"/>
        <v>43042.208333333328</v>
      </c>
      <c r="P695" t="b">
        <v>0</v>
      </c>
      <c r="Q695" t="b">
        <v>0</v>
      </c>
      <c r="R695" t="s">
        <v>33</v>
      </c>
      <c r="S695" t="s">
        <v>2041</v>
      </c>
      <c r="T695" t="s">
        <v>2042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v>84.131868131868131</v>
      </c>
      <c r="G696" t="s">
        <v>14</v>
      </c>
      <c r="H696" s="7">
        <f t="shared" si="30"/>
        <v>96.911392405063296</v>
      </c>
      <c r="I696">
        <v>79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31"/>
        <v>43066.25</v>
      </c>
      <c r="O696" s="11">
        <f t="shared" si="32"/>
        <v>43103.25</v>
      </c>
      <c r="P696" t="b">
        <v>0</v>
      </c>
      <c r="Q696" t="b">
        <v>0</v>
      </c>
      <c r="R696" t="s">
        <v>33</v>
      </c>
      <c r="S696" t="s">
        <v>2041</v>
      </c>
      <c r="T696" t="s">
        <v>2042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v>133.93478260869566</v>
      </c>
      <c r="G697" t="s">
        <v>20</v>
      </c>
      <c r="H697" s="7">
        <f t="shared" si="30"/>
        <v>62.867346938775512</v>
      </c>
      <c r="I697">
        <v>196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31"/>
        <v>42322.25</v>
      </c>
      <c r="O697" s="11">
        <f t="shared" si="32"/>
        <v>42338.25</v>
      </c>
      <c r="P697" t="b">
        <v>1</v>
      </c>
      <c r="Q697" t="b">
        <v>0</v>
      </c>
      <c r="R697" t="s">
        <v>23</v>
      </c>
      <c r="S697" t="s">
        <v>2037</v>
      </c>
      <c r="T697" t="s">
        <v>2038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v>59.042047531992694</v>
      </c>
      <c r="G698" t="s">
        <v>14</v>
      </c>
      <c r="H698" s="7">
        <f t="shared" si="30"/>
        <v>108.98537682789652</v>
      </c>
      <c r="I698">
        <v>889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31"/>
        <v>42114.208333333328</v>
      </c>
      <c r="O698" s="11">
        <f t="shared" si="32"/>
        <v>42115.208333333328</v>
      </c>
      <c r="P698" t="b">
        <v>0</v>
      </c>
      <c r="Q698" t="b">
        <v>1</v>
      </c>
      <c r="R698" t="s">
        <v>33</v>
      </c>
      <c r="S698" t="s">
        <v>2041</v>
      </c>
      <c r="T698" t="s">
        <v>2042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v>152.80062063615205</v>
      </c>
      <c r="G699" t="s">
        <v>20</v>
      </c>
      <c r="H699" s="7">
        <f t="shared" si="30"/>
        <v>26.999314599040439</v>
      </c>
      <c r="I699">
        <v>7295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31"/>
        <v>43190.208333333328</v>
      </c>
      <c r="O699" s="11">
        <f t="shared" si="32"/>
        <v>43192.208333333328</v>
      </c>
      <c r="P699" t="b">
        <v>0</v>
      </c>
      <c r="Q699" t="b">
        <v>0</v>
      </c>
      <c r="R699" t="s">
        <v>50</v>
      </c>
      <c r="S699" t="s">
        <v>2037</v>
      </c>
      <c r="T699" t="s">
        <v>2045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v>446.69121140142522</v>
      </c>
      <c r="G700" t="s">
        <v>20</v>
      </c>
      <c r="H700" s="7">
        <f t="shared" si="30"/>
        <v>65.004147943311438</v>
      </c>
      <c r="I700">
        <v>2893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31"/>
        <v>40871.25</v>
      </c>
      <c r="O700" s="11">
        <f t="shared" si="32"/>
        <v>40885.25</v>
      </c>
      <c r="P700" t="b">
        <v>0</v>
      </c>
      <c r="Q700" t="b">
        <v>0</v>
      </c>
      <c r="R700" t="s">
        <v>65</v>
      </c>
      <c r="S700" t="s">
        <v>2039</v>
      </c>
      <c r="T700" t="s">
        <v>2048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v>84.391891891891888</v>
      </c>
      <c r="G701" t="s">
        <v>14</v>
      </c>
      <c r="H701" s="7">
        <f t="shared" si="30"/>
        <v>111.51785714285714</v>
      </c>
      <c r="I701">
        <v>56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31"/>
        <v>43641.208333333328</v>
      </c>
      <c r="O701" s="11">
        <f t="shared" si="32"/>
        <v>43642.208333333328</v>
      </c>
      <c r="P701" t="b">
        <v>0</v>
      </c>
      <c r="Q701" t="b">
        <v>0</v>
      </c>
      <c r="R701" t="s">
        <v>53</v>
      </c>
      <c r="S701" t="s">
        <v>2043</v>
      </c>
      <c r="T701" t="s">
        <v>2046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v>3</v>
      </c>
      <c r="G702" t="s">
        <v>14</v>
      </c>
      <c r="H702" s="7">
        <f t="shared" si="30"/>
        <v>3</v>
      </c>
      <c r="I702">
        <v>1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31"/>
        <v>40203.25</v>
      </c>
      <c r="O702" s="11">
        <f t="shared" si="32"/>
        <v>40218.25</v>
      </c>
      <c r="P702" t="b">
        <v>0</v>
      </c>
      <c r="Q702" t="b">
        <v>0</v>
      </c>
      <c r="R702" t="s">
        <v>65</v>
      </c>
      <c r="S702" t="s">
        <v>2039</v>
      </c>
      <c r="T702" t="s">
        <v>2048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v>175.02692307692308</v>
      </c>
      <c r="G703" t="s">
        <v>20</v>
      </c>
      <c r="H703" s="7">
        <f t="shared" si="30"/>
        <v>110.99268292682927</v>
      </c>
      <c r="I703">
        <v>820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31"/>
        <v>40629.208333333336</v>
      </c>
      <c r="O703" s="11">
        <f t="shared" si="32"/>
        <v>40636.208333333336</v>
      </c>
      <c r="P703" t="b">
        <v>1</v>
      </c>
      <c r="Q703" t="b">
        <v>0</v>
      </c>
      <c r="R703" t="s">
        <v>33</v>
      </c>
      <c r="S703" t="s">
        <v>2041</v>
      </c>
      <c r="T703" t="s">
        <v>2042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v>54.137931034482754</v>
      </c>
      <c r="G704" t="s">
        <v>14</v>
      </c>
      <c r="H704" s="7">
        <f t="shared" si="30"/>
        <v>56.746987951807228</v>
      </c>
      <c r="I704">
        <v>83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31"/>
        <v>41477.208333333336</v>
      </c>
      <c r="O704" s="11">
        <f t="shared" si="32"/>
        <v>41482.208333333336</v>
      </c>
      <c r="P704" t="b">
        <v>0</v>
      </c>
      <c r="Q704" t="b">
        <v>0</v>
      </c>
      <c r="R704" t="s">
        <v>65</v>
      </c>
      <c r="S704" t="s">
        <v>2039</v>
      </c>
      <c r="T704" t="s">
        <v>2048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v>311.87381703470032</v>
      </c>
      <c r="G705" t="s">
        <v>20</v>
      </c>
      <c r="H705" s="7">
        <f t="shared" si="30"/>
        <v>97.020608439646708</v>
      </c>
      <c r="I705">
        <v>2038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31"/>
        <v>41020.208333333336</v>
      </c>
      <c r="O705" s="11">
        <f t="shared" si="32"/>
        <v>41037.208333333336</v>
      </c>
      <c r="P705" t="b">
        <v>1</v>
      </c>
      <c r="Q705" t="b">
        <v>1</v>
      </c>
      <c r="R705" t="s">
        <v>206</v>
      </c>
      <c r="S705" t="s">
        <v>2049</v>
      </c>
      <c r="T705" t="s">
        <v>2061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v>122.78160919540231</v>
      </c>
      <c r="G706" t="s">
        <v>20</v>
      </c>
      <c r="H706" s="7">
        <f t="shared" si="30"/>
        <v>92.08620689655173</v>
      </c>
      <c r="I706">
        <v>116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31"/>
        <v>42555.208333333328</v>
      </c>
      <c r="O706" s="11">
        <f t="shared" si="32"/>
        <v>42570.208333333328</v>
      </c>
      <c r="P706" t="b">
        <v>0</v>
      </c>
      <c r="Q706" t="b">
        <v>0</v>
      </c>
      <c r="R706" t="s">
        <v>71</v>
      </c>
      <c r="S706" t="s">
        <v>2043</v>
      </c>
      <c r="T706" t="s">
        <v>2051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v>99.026517383618156</v>
      </c>
      <c r="G707" t="s">
        <v>14</v>
      </c>
      <c r="H707" s="7">
        <f t="shared" ref="H707:H770" si="33">AVERAGE(E707/I707)</f>
        <v>82.986666666666665</v>
      </c>
      <c r="I707">
        <v>2025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ref="N707:N770" si="34">(((L707/60)/60)/24)+DATE(1970,1,1)</f>
        <v>41619.25</v>
      </c>
      <c r="O707" s="11">
        <f t="shared" ref="O707:O770" si="35">(((M707/60)/60)/24)+DATE(1970,1,1)</f>
        <v>41623.25</v>
      </c>
      <c r="P707" t="b">
        <v>0</v>
      </c>
      <c r="Q707" t="b">
        <v>0</v>
      </c>
      <c r="R707" t="s">
        <v>68</v>
      </c>
      <c r="S707" t="s">
        <v>2049</v>
      </c>
      <c r="T707" t="s">
        <v>2050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v>127.84686346863469</v>
      </c>
      <c r="G708" t="s">
        <v>20</v>
      </c>
      <c r="H708" s="7">
        <f t="shared" si="33"/>
        <v>103.03791821561339</v>
      </c>
      <c r="I708">
        <v>1345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34"/>
        <v>43471.25</v>
      </c>
      <c r="O708" s="11">
        <f t="shared" si="35"/>
        <v>43479.25</v>
      </c>
      <c r="P708" t="b">
        <v>0</v>
      </c>
      <c r="Q708" t="b">
        <v>1</v>
      </c>
      <c r="R708" t="s">
        <v>28</v>
      </c>
      <c r="S708" t="s">
        <v>2039</v>
      </c>
      <c r="T708" t="s">
        <v>2040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v>158.61643835616439</v>
      </c>
      <c r="G709" t="s">
        <v>20</v>
      </c>
      <c r="H709" s="7">
        <f t="shared" si="33"/>
        <v>68.922619047619051</v>
      </c>
      <c r="I709">
        <v>168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34"/>
        <v>43442.25</v>
      </c>
      <c r="O709" s="11">
        <f t="shared" si="35"/>
        <v>43478.25</v>
      </c>
      <c r="P709" t="b">
        <v>0</v>
      </c>
      <c r="Q709" t="b">
        <v>0</v>
      </c>
      <c r="R709" t="s">
        <v>53</v>
      </c>
      <c r="S709" t="s">
        <v>2043</v>
      </c>
      <c r="T709" t="s">
        <v>2046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v>707.05882352941171</v>
      </c>
      <c r="G710" t="s">
        <v>20</v>
      </c>
      <c r="H710" s="7">
        <f t="shared" si="33"/>
        <v>87.737226277372258</v>
      </c>
      <c r="I710">
        <v>137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34"/>
        <v>42877.208333333328</v>
      </c>
      <c r="O710" s="11">
        <f t="shared" si="35"/>
        <v>42887.208333333328</v>
      </c>
      <c r="P710" t="b">
        <v>0</v>
      </c>
      <c r="Q710" t="b">
        <v>0</v>
      </c>
      <c r="R710" t="s">
        <v>33</v>
      </c>
      <c r="S710" t="s">
        <v>2041</v>
      </c>
      <c r="T710" t="s">
        <v>2042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v>142.38775510204081</v>
      </c>
      <c r="G711" t="s">
        <v>20</v>
      </c>
      <c r="H711" s="7">
        <f t="shared" si="33"/>
        <v>75.021505376344081</v>
      </c>
      <c r="I711">
        <v>186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34"/>
        <v>41018.208333333336</v>
      </c>
      <c r="O711" s="11">
        <f t="shared" si="35"/>
        <v>41025.208333333336</v>
      </c>
      <c r="P711" t="b">
        <v>0</v>
      </c>
      <c r="Q711" t="b">
        <v>0</v>
      </c>
      <c r="R711" t="s">
        <v>33</v>
      </c>
      <c r="S711" t="s">
        <v>2041</v>
      </c>
      <c r="T711" t="s">
        <v>2042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v>147.86046511627907</v>
      </c>
      <c r="G712" t="s">
        <v>20</v>
      </c>
      <c r="H712" s="7">
        <f t="shared" si="33"/>
        <v>50.863999999999997</v>
      </c>
      <c r="I712">
        <v>125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34"/>
        <v>43295.208333333328</v>
      </c>
      <c r="O712" s="11">
        <f t="shared" si="35"/>
        <v>43302.208333333328</v>
      </c>
      <c r="P712" t="b">
        <v>0</v>
      </c>
      <c r="Q712" t="b">
        <v>1</v>
      </c>
      <c r="R712" t="s">
        <v>33</v>
      </c>
      <c r="S712" t="s">
        <v>2041</v>
      </c>
      <c r="T712" t="s">
        <v>2042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v>20.322580645161288</v>
      </c>
      <c r="G713" t="s">
        <v>14</v>
      </c>
      <c r="H713" s="7">
        <f t="shared" si="33"/>
        <v>90</v>
      </c>
      <c r="I713">
        <v>14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34"/>
        <v>42393.25</v>
      </c>
      <c r="O713" s="11">
        <f t="shared" si="35"/>
        <v>42395.25</v>
      </c>
      <c r="P713" t="b">
        <v>1</v>
      </c>
      <c r="Q713" t="b">
        <v>1</v>
      </c>
      <c r="R713" t="s">
        <v>33</v>
      </c>
      <c r="S713" t="s">
        <v>2041</v>
      </c>
      <c r="T713" t="s">
        <v>2042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v>1840.625</v>
      </c>
      <c r="G714" t="s">
        <v>20</v>
      </c>
      <c r="H714" s="7">
        <f t="shared" si="33"/>
        <v>72.896039603960389</v>
      </c>
      <c r="I714">
        <v>202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34"/>
        <v>42559.208333333328</v>
      </c>
      <c r="O714" s="11">
        <f t="shared" si="35"/>
        <v>42600.208333333328</v>
      </c>
      <c r="P714" t="b">
        <v>0</v>
      </c>
      <c r="Q714" t="b">
        <v>0</v>
      </c>
      <c r="R714" t="s">
        <v>33</v>
      </c>
      <c r="S714" t="s">
        <v>2041</v>
      </c>
      <c r="T714" t="s">
        <v>2042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v>161.94202898550725</v>
      </c>
      <c r="G715" t="s">
        <v>20</v>
      </c>
      <c r="H715" s="7">
        <f t="shared" si="33"/>
        <v>108.48543689320388</v>
      </c>
      <c r="I715">
        <v>103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34"/>
        <v>42604.208333333328</v>
      </c>
      <c r="O715" s="11">
        <f t="shared" si="35"/>
        <v>42616.208333333328</v>
      </c>
      <c r="P715" t="b">
        <v>0</v>
      </c>
      <c r="Q715" t="b">
        <v>0</v>
      </c>
      <c r="R715" t="s">
        <v>133</v>
      </c>
      <c r="S715" t="s">
        <v>2049</v>
      </c>
      <c r="T715" t="s">
        <v>2058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v>472.82077922077923</v>
      </c>
      <c r="G716" t="s">
        <v>20</v>
      </c>
      <c r="H716" s="7">
        <f t="shared" si="33"/>
        <v>101.98095238095237</v>
      </c>
      <c r="I716">
        <v>1785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34"/>
        <v>41870.208333333336</v>
      </c>
      <c r="O716" s="11">
        <f t="shared" si="35"/>
        <v>41871.208333333336</v>
      </c>
      <c r="P716" t="b">
        <v>0</v>
      </c>
      <c r="Q716" t="b">
        <v>0</v>
      </c>
      <c r="R716" t="s">
        <v>23</v>
      </c>
      <c r="S716" t="s">
        <v>2037</v>
      </c>
      <c r="T716" t="s">
        <v>2038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v>24.466101694915253</v>
      </c>
      <c r="G717" t="s">
        <v>14</v>
      </c>
      <c r="H717" s="7">
        <f t="shared" si="33"/>
        <v>44.009146341463413</v>
      </c>
      <c r="I717">
        <v>656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34"/>
        <v>40397.208333333336</v>
      </c>
      <c r="O717" s="11">
        <f t="shared" si="35"/>
        <v>40402.208333333336</v>
      </c>
      <c r="P717" t="b">
        <v>0</v>
      </c>
      <c r="Q717" t="b">
        <v>0</v>
      </c>
      <c r="R717" t="s">
        <v>292</v>
      </c>
      <c r="S717" t="s">
        <v>2052</v>
      </c>
      <c r="T717" t="s">
        <v>2063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v>517.65</v>
      </c>
      <c r="G718" t="s">
        <v>20</v>
      </c>
      <c r="H718" s="7">
        <f t="shared" si="33"/>
        <v>65.942675159235662</v>
      </c>
      <c r="I718">
        <v>157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34"/>
        <v>41465.208333333336</v>
      </c>
      <c r="O718" s="11">
        <f t="shared" si="35"/>
        <v>41493.208333333336</v>
      </c>
      <c r="P718" t="b">
        <v>0</v>
      </c>
      <c r="Q718" t="b">
        <v>1</v>
      </c>
      <c r="R718" t="s">
        <v>33</v>
      </c>
      <c r="S718" t="s">
        <v>2041</v>
      </c>
      <c r="T718" t="s">
        <v>2042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v>247.64285714285714</v>
      </c>
      <c r="G719" t="s">
        <v>20</v>
      </c>
      <c r="H719" s="7">
        <f t="shared" si="33"/>
        <v>24.987387387387386</v>
      </c>
      <c r="I719">
        <v>555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34"/>
        <v>40777.208333333336</v>
      </c>
      <c r="O719" s="11">
        <f t="shared" si="35"/>
        <v>40798.208333333336</v>
      </c>
      <c r="P719" t="b">
        <v>0</v>
      </c>
      <c r="Q719" t="b">
        <v>0</v>
      </c>
      <c r="R719" t="s">
        <v>42</v>
      </c>
      <c r="S719" t="s">
        <v>2043</v>
      </c>
      <c r="T719" t="s">
        <v>2044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v>100.20481927710843</v>
      </c>
      <c r="G720" t="s">
        <v>20</v>
      </c>
      <c r="H720" s="7">
        <f t="shared" si="33"/>
        <v>28.003367003367003</v>
      </c>
      <c r="I720">
        <v>297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34"/>
        <v>41442.208333333336</v>
      </c>
      <c r="O720" s="11">
        <f t="shared" si="35"/>
        <v>41468.208333333336</v>
      </c>
      <c r="P720" t="b">
        <v>0</v>
      </c>
      <c r="Q720" t="b">
        <v>0</v>
      </c>
      <c r="R720" t="s">
        <v>65</v>
      </c>
      <c r="S720" t="s">
        <v>2039</v>
      </c>
      <c r="T720" t="s">
        <v>2048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v>153</v>
      </c>
      <c r="G721" t="s">
        <v>20</v>
      </c>
      <c r="H721" s="7">
        <f t="shared" si="33"/>
        <v>85.829268292682926</v>
      </c>
      <c r="I721">
        <v>123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34"/>
        <v>41058.208333333336</v>
      </c>
      <c r="O721" s="11">
        <f t="shared" si="35"/>
        <v>41069.208333333336</v>
      </c>
      <c r="P721" t="b">
        <v>0</v>
      </c>
      <c r="Q721" t="b">
        <v>0</v>
      </c>
      <c r="R721" t="s">
        <v>119</v>
      </c>
      <c r="S721" t="s">
        <v>2049</v>
      </c>
      <c r="T721" t="s">
        <v>2055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v>37.091954022988503</v>
      </c>
      <c r="G722" t="s">
        <v>74</v>
      </c>
      <c r="H722" s="7">
        <f t="shared" si="33"/>
        <v>84.921052631578945</v>
      </c>
      <c r="I722">
        <v>38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34"/>
        <v>43152.25</v>
      </c>
      <c r="O722" s="11">
        <f t="shared" si="35"/>
        <v>43166.25</v>
      </c>
      <c r="P722" t="b">
        <v>0</v>
      </c>
      <c r="Q722" t="b">
        <v>1</v>
      </c>
      <c r="R722" t="s">
        <v>33</v>
      </c>
      <c r="S722" t="s">
        <v>2041</v>
      </c>
      <c r="T722" t="s">
        <v>2042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v>4.392394822006473</v>
      </c>
      <c r="G723" t="s">
        <v>74</v>
      </c>
      <c r="H723" s="7">
        <f t="shared" si="33"/>
        <v>90.483333333333334</v>
      </c>
      <c r="I723">
        <v>60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34"/>
        <v>43194.208333333328</v>
      </c>
      <c r="O723" s="11">
        <f t="shared" si="35"/>
        <v>43200.208333333328</v>
      </c>
      <c r="P723" t="b">
        <v>0</v>
      </c>
      <c r="Q723" t="b">
        <v>0</v>
      </c>
      <c r="R723" t="s">
        <v>23</v>
      </c>
      <c r="S723" t="s">
        <v>2037</v>
      </c>
      <c r="T723" t="s">
        <v>2038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v>156.50721649484535</v>
      </c>
      <c r="G724" t="s">
        <v>20</v>
      </c>
      <c r="H724" s="7">
        <f t="shared" si="33"/>
        <v>25.00197628458498</v>
      </c>
      <c r="I724">
        <v>3036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34"/>
        <v>43045.25</v>
      </c>
      <c r="O724" s="11">
        <f t="shared" si="35"/>
        <v>43072.25</v>
      </c>
      <c r="P724" t="b">
        <v>0</v>
      </c>
      <c r="Q724" t="b">
        <v>0</v>
      </c>
      <c r="R724" t="s">
        <v>42</v>
      </c>
      <c r="S724" t="s">
        <v>2043</v>
      </c>
      <c r="T724" t="s">
        <v>2044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v>270.40816326530609</v>
      </c>
      <c r="G725" t="s">
        <v>20</v>
      </c>
      <c r="H725" s="7">
        <f t="shared" si="33"/>
        <v>92.013888888888886</v>
      </c>
      <c r="I725">
        <v>144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34"/>
        <v>42431.25</v>
      </c>
      <c r="O725" s="11">
        <f t="shared" si="35"/>
        <v>42452.208333333328</v>
      </c>
      <c r="P725" t="b">
        <v>0</v>
      </c>
      <c r="Q725" t="b">
        <v>0</v>
      </c>
      <c r="R725" t="s">
        <v>33</v>
      </c>
      <c r="S725" t="s">
        <v>2041</v>
      </c>
      <c r="T725" t="s">
        <v>2042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v>134.05952380952382</v>
      </c>
      <c r="G726" t="s">
        <v>20</v>
      </c>
      <c r="H726" s="7">
        <f t="shared" si="33"/>
        <v>93.066115702479337</v>
      </c>
      <c r="I726">
        <v>121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34"/>
        <v>41934.208333333336</v>
      </c>
      <c r="O726" s="11">
        <f t="shared" si="35"/>
        <v>41936.208333333336</v>
      </c>
      <c r="P726" t="b">
        <v>0</v>
      </c>
      <c r="Q726" t="b">
        <v>1</v>
      </c>
      <c r="R726" t="s">
        <v>33</v>
      </c>
      <c r="S726" t="s">
        <v>2041</v>
      </c>
      <c r="T726" t="s">
        <v>2042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v>50.398033126293996</v>
      </c>
      <c r="G727" t="s">
        <v>14</v>
      </c>
      <c r="H727" s="7">
        <f t="shared" si="33"/>
        <v>61.008145363408524</v>
      </c>
      <c r="I727">
        <v>1596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34"/>
        <v>41958.25</v>
      </c>
      <c r="O727" s="11">
        <f t="shared" si="35"/>
        <v>41960.25</v>
      </c>
      <c r="P727" t="b">
        <v>0</v>
      </c>
      <c r="Q727" t="b">
        <v>0</v>
      </c>
      <c r="R727" t="s">
        <v>292</v>
      </c>
      <c r="S727" t="s">
        <v>2052</v>
      </c>
      <c r="T727" t="s">
        <v>2063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v>88.815837937384899</v>
      </c>
      <c r="G728" t="s">
        <v>74</v>
      </c>
      <c r="H728" s="7">
        <f t="shared" si="33"/>
        <v>92.036259541984734</v>
      </c>
      <c r="I728">
        <v>524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34"/>
        <v>40476.208333333336</v>
      </c>
      <c r="O728" s="11">
        <f t="shared" si="35"/>
        <v>40482.208333333336</v>
      </c>
      <c r="P728" t="b">
        <v>0</v>
      </c>
      <c r="Q728" t="b">
        <v>1</v>
      </c>
      <c r="R728" t="s">
        <v>33</v>
      </c>
      <c r="S728" t="s">
        <v>2041</v>
      </c>
      <c r="T728" t="s">
        <v>2042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v>165</v>
      </c>
      <c r="G729" t="s">
        <v>20</v>
      </c>
      <c r="H729" s="7">
        <f t="shared" si="33"/>
        <v>81.132596685082873</v>
      </c>
      <c r="I729">
        <v>181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34"/>
        <v>43485.25</v>
      </c>
      <c r="O729" s="11">
        <f t="shared" si="35"/>
        <v>43543.208333333328</v>
      </c>
      <c r="P729" t="b">
        <v>0</v>
      </c>
      <c r="Q729" t="b">
        <v>0</v>
      </c>
      <c r="R729" t="s">
        <v>28</v>
      </c>
      <c r="S729" t="s">
        <v>2039</v>
      </c>
      <c r="T729" t="s">
        <v>2040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v>17.5</v>
      </c>
      <c r="G730" t="s">
        <v>14</v>
      </c>
      <c r="H730" s="7">
        <f t="shared" si="33"/>
        <v>73.5</v>
      </c>
      <c r="I730">
        <v>10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34"/>
        <v>42515.208333333328</v>
      </c>
      <c r="O730" s="11">
        <f t="shared" si="35"/>
        <v>42526.208333333328</v>
      </c>
      <c r="P730" t="b">
        <v>0</v>
      </c>
      <c r="Q730" t="b">
        <v>0</v>
      </c>
      <c r="R730" t="s">
        <v>33</v>
      </c>
      <c r="S730" t="s">
        <v>2041</v>
      </c>
      <c r="T730" t="s">
        <v>2042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v>185.66071428571428</v>
      </c>
      <c r="G731" t="s">
        <v>20</v>
      </c>
      <c r="H731" s="7">
        <f t="shared" si="33"/>
        <v>85.221311475409834</v>
      </c>
      <c r="I731">
        <v>122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34"/>
        <v>41309.25</v>
      </c>
      <c r="O731" s="11">
        <f t="shared" si="35"/>
        <v>41311.25</v>
      </c>
      <c r="P731" t="b">
        <v>0</v>
      </c>
      <c r="Q731" t="b">
        <v>0</v>
      </c>
      <c r="R731" t="s">
        <v>53</v>
      </c>
      <c r="S731" t="s">
        <v>2043</v>
      </c>
      <c r="T731" t="s">
        <v>2046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v>412.6631944444444</v>
      </c>
      <c r="G732" t="s">
        <v>20</v>
      </c>
      <c r="H732" s="7">
        <f t="shared" si="33"/>
        <v>110.96825396825396</v>
      </c>
      <c r="I732">
        <v>1071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34"/>
        <v>42147.208333333328</v>
      </c>
      <c r="O732" s="11">
        <f t="shared" si="35"/>
        <v>42153.208333333328</v>
      </c>
      <c r="P732" t="b">
        <v>0</v>
      </c>
      <c r="Q732" t="b">
        <v>0</v>
      </c>
      <c r="R732" t="s">
        <v>65</v>
      </c>
      <c r="S732" t="s">
        <v>2039</v>
      </c>
      <c r="T732" t="s">
        <v>2048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v>90.25</v>
      </c>
      <c r="G733" t="s">
        <v>74</v>
      </c>
      <c r="H733" s="7">
        <f t="shared" si="33"/>
        <v>32.968036529680369</v>
      </c>
      <c r="I733">
        <v>219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34"/>
        <v>42939.208333333328</v>
      </c>
      <c r="O733" s="11">
        <f t="shared" si="35"/>
        <v>42940.208333333328</v>
      </c>
      <c r="P733" t="b">
        <v>0</v>
      </c>
      <c r="Q733" t="b">
        <v>0</v>
      </c>
      <c r="R733" t="s">
        <v>28</v>
      </c>
      <c r="S733" t="s">
        <v>2039</v>
      </c>
      <c r="T733" t="s">
        <v>2040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v>91.984615384615381</v>
      </c>
      <c r="G734" t="s">
        <v>14</v>
      </c>
      <c r="H734" s="7">
        <f t="shared" si="33"/>
        <v>96.005352363960753</v>
      </c>
      <c r="I734">
        <v>1121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34"/>
        <v>42816.208333333328</v>
      </c>
      <c r="O734" s="11">
        <f t="shared" si="35"/>
        <v>42839.208333333328</v>
      </c>
      <c r="P734" t="b">
        <v>0</v>
      </c>
      <c r="Q734" t="b">
        <v>1</v>
      </c>
      <c r="R734" t="s">
        <v>23</v>
      </c>
      <c r="S734" t="s">
        <v>2037</v>
      </c>
      <c r="T734" t="s">
        <v>2038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v>527.00632911392404</v>
      </c>
      <c r="G735" t="s">
        <v>20</v>
      </c>
      <c r="H735" s="7">
        <f t="shared" si="33"/>
        <v>84.96632653061225</v>
      </c>
      <c r="I735">
        <v>980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34"/>
        <v>41844.208333333336</v>
      </c>
      <c r="O735" s="11">
        <f t="shared" si="35"/>
        <v>41857.208333333336</v>
      </c>
      <c r="P735" t="b">
        <v>0</v>
      </c>
      <c r="Q735" t="b">
        <v>0</v>
      </c>
      <c r="R735" t="s">
        <v>148</v>
      </c>
      <c r="S735" t="s">
        <v>2037</v>
      </c>
      <c r="T735" t="s">
        <v>2059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v>319.14285714285711</v>
      </c>
      <c r="G736" t="s">
        <v>20</v>
      </c>
      <c r="H736" s="7">
        <f t="shared" si="33"/>
        <v>25.007462686567163</v>
      </c>
      <c r="I736">
        <v>536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34"/>
        <v>42763.25</v>
      </c>
      <c r="O736" s="11">
        <f t="shared" si="35"/>
        <v>42775.25</v>
      </c>
      <c r="P736" t="b">
        <v>0</v>
      </c>
      <c r="Q736" t="b">
        <v>1</v>
      </c>
      <c r="R736" t="s">
        <v>33</v>
      </c>
      <c r="S736" t="s">
        <v>2041</v>
      </c>
      <c r="T736" t="s">
        <v>2042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v>354.18867924528303</v>
      </c>
      <c r="G737" t="s">
        <v>20</v>
      </c>
      <c r="H737" s="7">
        <f t="shared" si="33"/>
        <v>65.998995479658461</v>
      </c>
      <c r="I737">
        <v>1991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34"/>
        <v>42459.208333333328</v>
      </c>
      <c r="O737" s="11">
        <f t="shared" si="35"/>
        <v>42466.208333333328</v>
      </c>
      <c r="P737" t="b">
        <v>0</v>
      </c>
      <c r="Q737" t="b">
        <v>0</v>
      </c>
      <c r="R737" t="s">
        <v>122</v>
      </c>
      <c r="S737" t="s">
        <v>2056</v>
      </c>
      <c r="T737" t="s">
        <v>2057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v>32.896103896103895</v>
      </c>
      <c r="G738" t="s">
        <v>74</v>
      </c>
      <c r="H738" s="7">
        <f t="shared" si="33"/>
        <v>87.34482758620689</v>
      </c>
      <c r="I738">
        <v>29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34"/>
        <v>42055.25</v>
      </c>
      <c r="O738" s="11">
        <f t="shared" si="35"/>
        <v>42059.25</v>
      </c>
      <c r="P738" t="b">
        <v>0</v>
      </c>
      <c r="Q738" t="b">
        <v>0</v>
      </c>
      <c r="R738" t="s">
        <v>68</v>
      </c>
      <c r="S738" t="s">
        <v>2049</v>
      </c>
      <c r="T738" t="s">
        <v>2050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v>135.8918918918919</v>
      </c>
      <c r="G739" t="s">
        <v>20</v>
      </c>
      <c r="H739" s="7">
        <f t="shared" si="33"/>
        <v>27.933333333333334</v>
      </c>
      <c r="I739">
        <v>180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34"/>
        <v>42685.25</v>
      </c>
      <c r="O739" s="11">
        <f t="shared" si="35"/>
        <v>42697.25</v>
      </c>
      <c r="P739" t="b">
        <v>0</v>
      </c>
      <c r="Q739" t="b">
        <v>0</v>
      </c>
      <c r="R739" t="s">
        <v>60</v>
      </c>
      <c r="S739" t="s">
        <v>2037</v>
      </c>
      <c r="T739" t="s">
        <v>2047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v>2.0843373493975905</v>
      </c>
      <c r="G740" t="s">
        <v>14</v>
      </c>
      <c r="H740" s="7">
        <f t="shared" si="33"/>
        <v>103.8</v>
      </c>
      <c r="I740">
        <v>15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34"/>
        <v>41959.25</v>
      </c>
      <c r="O740" s="11">
        <f t="shared" si="35"/>
        <v>41981.25</v>
      </c>
      <c r="P740" t="b">
        <v>0</v>
      </c>
      <c r="Q740" t="b">
        <v>1</v>
      </c>
      <c r="R740" t="s">
        <v>33</v>
      </c>
      <c r="S740" t="s">
        <v>2041</v>
      </c>
      <c r="T740" t="s">
        <v>2042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v>61</v>
      </c>
      <c r="G741" t="s">
        <v>14</v>
      </c>
      <c r="H741" s="7">
        <f t="shared" si="33"/>
        <v>31.937172774869111</v>
      </c>
      <c r="I741">
        <v>191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34"/>
        <v>41089.208333333336</v>
      </c>
      <c r="O741" s="11">
        <f t="shared" si="35"/>
        <v>41090.208333333336</v>
      </c>
      <c r="P741" t="b">
        <v>0</v>
      </c>
      <c r="Q741" t="b">
        <v>0</v>
      </c>
      <c r="R741" t="s">
        <v>60</v>
      </c>
      <c r="S741" t="s">
        <v>2037</v>
      </c>
      <c r="T741" t="s">
        <v>2047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v>30.037735849056602</v>
      </c>
      <c r="G742" t="s">
        <v>14</v>
      </c>
      <c r="H742" s="7">
        <f t="shared" si="33"/>
        <v>99.5</v>
      </c>
      <c r="I742">
        <v>16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34"/>
        <v>42769.25</v>
      </c>
      <c r="O742" s="11">
        <f t="shared" si="35"/>
        <v>42772.25</v>
      </c>
      <c r="P742" t="b">
        <v>0</v>
      </c>
      <c r="Q742" t="b">
        <v>0</v>
      </c>
      <c r="R742" t="s">
        <v>33</v>
      </c>
      <c r="S742" t="s">
        <v>2041</v>
      </c>
      <c r="T742" t="s">
        <v>2042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v>1179.1666666666665</v>
      </c>
      <c r="G743" t="s">
        <v>20</v>
      </c>
      <c r="H743" s="7">
        <f t="shared" si="33"/>
        <v>108.84615384615384</v>
      </c>
      <c r="I743">
        <v>130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34"/>
        <v>40321.208333333336</v>
      </c>
      <c r="O743" s="11">
        <f t="shared" si="35"/>
        <v>40322.208333333336</v>
      </c>
      <c r="P743" t="b">
        <v>0</v>
      </c>
      <c r="Q743" t="b">
        <v>0</v>
      </c>
      <c r="R743" t="s">
        <v>33</v>
      </c>
      <c r="S743" t="s">
        <v>2041</v>
      </c>
      <c r="T743" t="s">
        <v>2042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v>1126.0833333333335</v>
      </c>
      <c r="G744" t="s">
        <v>20</v>
      </c>
      <c r="H744" s="7">
        <f t="shared" si="33"/>
        <v>110.76229508196721</v>
      </c>
      <c r="I744">
        <v>122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34"/>
        <v>40197.25</v>
      </c>
      <c r="O744" s="11">
        <f t="shared" si="35"/>
        <v>40239.25</v>
      </c>
      <c r="P744" t="b">
        <v>0</v>
      </c>
      <c r="Q744" t="b">
        <v>0</v>
      </c>
      <c r="R744" t="s">
        <v>50</v>
      </c>
      <c r="S744" t="s">
        <v>2037</v>
      </c>
      <c r="T744" t="s">
        <v>2045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v>12.923076923076923</v>
      </c>
      <c r="G745" t="s">
        <v>14</v>
      </c>
      <c r="H745" s="7">
        <f t="shared" si="33"/>
        <v>29.647058823529413</v>
      </c>
      <c r="I745">
        <v>17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34"/>
        <v>42298.208333333328</v>
      </c>
      <c r="O745" s="11">
        <f t="shared" si="35"/>
        <v>42304.208333333328</v>
      </c>
      <c r="P745" t="b">
        <v>0</v>
      </c>
      <c r="Q745" t="b">
        <v>1</v>
      </c>
      <c r="R745" t="s">
        <v>33</v>
      </c>
      <c r="S745" t="s">
        <v>2041</v>
      </c>
      <c r="T745" t="s">
        <v>2042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v>712</v>
      </c>
      <c r="G746" t="s">
        <v>20</v>
      </c>
      <c r="H746" s="7">
        <f t="shared" si="33"/>
        <v>101.71428571428571</v>
      </c>
      <c r="I746">
        <v>140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34"/>
        <v>43322.208333333328</v>
      </c>
      <c r="O746" s="11">
        <f t="shared" si="35"/>
        <v>43324.208333333328</v>
      </c>
      <c r="P746" t="b">
        <v>0</v>
      </c>
      <c r="Q746" t="b">
        <v>1</v>
      </c>
      <c r="R746" t="s">
        <v>33</v>
      </c>
      <c r="S746" t="s">
        <v>2041</v>
      </c>
      <c r="T746" t="s">
        <v>2042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v>30.304347826086957</v>
      </c>
      <c r="G747" t="s">
        <v>14</v>
      </c>
      <c r="H747" s="7">
        <f t="shared" si="33"/>
        <v>61.5</v>
      </c>
      <c r="I747">
        <v>34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34"/>
        <v>40328.208333333336</v>
      </c>
      <c r="O747" s="11">
        <f t="shared" si="35"/>
        <v>40355.208333333336</v>
      </c>
      <c r="P747" t="b">
        <v>0</v>
      </c>
      <c r="Q747" t="b">
        <v>0</v>
      </c>
      <c r="R747" t="s">
        <v>65</v>
      </c>
      <c r="S747" t="s">
        <v>2039</v>
      </c>
      <c r="T747" t="s">
        <v>2048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v>212.50896057347671</v>
      </c>
      <c r="G748" t="s">
        <v>20</v>
      </c>
      <c r="H748" s="7">
        <f t="shared" si="33"/>
        <v>35</v>
      </c>
      <c r="I748">
        <v>3388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34"/>
        <v>40825.208333333336</v>
      </c>
      <c r="O748" s="11">
        <f t="shared" si="35"/>
        <v>40830.208333333336</v>
      </c>
      <c r="P748" t="b">
        <v>0</v>
      </c>
      <c r="Q748" t="b">
        <v>0</v>
      </c>
      <c r="R748" t="s">
        <v>28</v>
      </c>
      <c r="S748" t="s">
        <v>2039</v>
      </c>
      <c r="T748" t="s">
        <v>2040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v>228.85714285714286</v>
      </c>
      <c r="G749" t="s">
        <v>20</v>
      </c>
      <c r="H749" s="7">
        <f t="shared" si="33"/>
        <v>40.049999999999997</v>
      </c>
      <c r="I749">
        <v>280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34"/>
        <v>40423.208333333336</v>
      </c>
      <c r="O749" s="11">
        <f t="shared" si="35"/>
        <v>40434.208333333336</v>
      </c>
      <c r="P749" t="b">
        <v>0</v>
      </c>
      <c r="Q749" t="b">
        <v>0</v>
      </c>
      <c r="R749" t="s">
        <v>33</v>
      </c>
      <c r="S749" t="s">
        <v>2041</v>
      </c>
      <c r="T749" t="s">
        <v>2042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v>34.959979476654695</v>
      </c>
      <c r="G750" t="s">
        <v>74</v>
      </c>
      <c r="H750" s="7">
        <f t="shared" si="33"/>
        <v>110.97231270358306</v>
      </c>
      <c r="I750">
        <v>614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34"/>
        <v>40238.25</v>
      </c>
      <c r="O750" s="11">
        <f t="shared" si="35"/>
        <v>40263.208333333336</v>
      </c>
      <c r="P750" t="b">
        <v>0</v>
      </c>
      <c r="Q750" t="b">
        <v>1</v>
      </c>
      <c r="R750" t="s">
        <v>71</v>
      </c>
      <c r="S750" t="s">
        <v>2043</v>
      </c>
      <c r="T750" t="s">
        <v>2051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v>157.29069767441862</v>
      </c>
      <c r="G751" t="s">
        <v>20</v>
      </c>
      <c r="H751" s="7">
        <f t="shared" si="33"/>
        <v>36.959016393442624</v>
      </c>
      <c r="I751">
        <v>366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34"/>
        <v>41920.208333333336</v>
      </c>
      <c r="O751" s="11">
        <f t="shared" si="35"/>
        <v>41932.208333333336</v>
      </c>
      <c r="P751" t="b">
        <v>0</v>
      </c>
      <c r="Q751" t="b">
        <v>1</v>
      </c>
      <c r="R751" t="s">
        <v>65</v>
      </c>
      <c r="S751" t="s">
        <v>2039</v>
      </c>
      <c r="T751" t="s">
        <v>2048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v>1</v>
      </c>
      <c r="G752" t="s">
        <v>14</v>
      </c>
      <c r="H752" s="7">
        <f t="shared" si="33"/>
        <v>1</v>
      </c>
      <c r="I752"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34"/>
        <v>40360.208333333336</v>
      </c>
      <c r="O752" s="11">
        <f t="shared" si="35"/>
        <v>40385.208333333336</v>
      </c>
      <c r="P752" t="b">
        <v>0</v>
      </c>
      <c r="Q752" t="b">
        <v>0</v>
      </c>
      <c r="R752" t="s">
        <v>50</v>
      </c>
      <c r="S752" t="s">
        <v>2037</v>
      </c>
      <c r="T752" t="s">
        <v>2045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v>232.30555555555554</v>
      </c>
      <c r="G753" t="s">
        <v>20</v>
      </c>
      <c r="H753" s="7">
        <f t="shared" si="33"/>
        <v>30.974074074074075</v>
      </c>
      <c r="I753">
        <v>270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34"/>
        <v>42446.208333333328</v>
      </c>
      <c r="O753" s="11">
        <f t="shared" si="35"/>
        <v>42461.208333333328</v>
      </c>
      <c r="P753" t="b">
        <v>1</v>
      </c>
      <c r="Q753" t="b">
        <v>1</v>
      </c>
      <c r="R753" t="s">
        <v>68</v>
      </c>
      <c r="S753" t="s">
        <v>2049</v>
      </c>
      <c r="T753" t="s">
        <v>2050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v>92.448275862068968</v>
      </c>
      <c r="G754" t="s">
        <v>74</v>
      </c>
      <c r="H754" s="7">
        <f t="shared" si="33"/>
        <v>47.035087719298247</v>
      </c>
      <c r="I754">
        <v>114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34"/>
        <v>40395.208333333336</v>
      </c>
      <c r="O754" s="11">
        <f t="shared" si="35"/>
        <v>40413.208333333336</v>
      </c>
      <c r="P754" t="b">
        <v>0</v>
      </c>
      <c r="Q754" t="b">
        <v>1</v>
      </c>
      <c r="R754" t="s">
        <v>33</v>
      </c>
      <c r="S754" t="s">
        <v>2041</v>
      </c>
      <c r="T754" t="s">
        <v>2042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v>256.70212765957444</v>
      </c>
      <c r="G755" t="s">
        <v>20</v>
      </c>
      <c r="H755" s="7">
        <f t="shared" si="33"/>
        <v>88.065693430656935</v>
      </c>
      <c r="I755">
        <v>137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34"/>
        <v>40321.208333333336</v>
      </c>
      <c r="O755" s="11">
        <f t="shared" si="35"/>
        <v>40336.208333333336</v>
      </c>
      <c r="P755" t="b">
        <v>0</v>
      </c>
      <c r="Q755" t="b">
        <v>0</v>
      </c>
      <c r="R755" t="s">
        <v>122</v>
      </c>
      <c r="S755" t="s">
        <v>2056</v>
      </c>
      <c r="T755" t="s">
        <v>2057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v>168.47017045454547</v>
      </c>
      <c r="G756" t="s">
        <v>20</v>
      </c>
      <c r="H756" s="7">
        <f t="shared" si="33"/>
        <v>37.005616224648989</v>
      </c>
      <c r="I756">
        <v>3205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34"/>
        <v>41210.208333333336</v>
      </c>
      <c r="O756" s="11">
        <f t="shared" si="35"/>
        <v>41263.25</v>
      </c>
      <c r="P756" t="b">
        <v>0</v>
      </c>
      <c r="Q756" t="b">
        <v>0</v>
      </c>
      <c r="R756" t="s">
        <v>33</v>
      </c>
      <c r="S756" t="s">
        <v>2041</v>
      </c>
      <c r="T756" t="s">
        <v>2042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v>166.57777777777778</v>
      </c>
      <c r="G757" t="s">
        <v>20</v>
      </c>
      <c r="H757" s="7">
        <f t="shared" si="33"/>
        <v>26.027777777777779</v>
      </c>
      <c r="I757">
        <v>288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34"/>
        <v>43096.25</v>
      </c>
      <c r="O757" s="11">
        <f t="shared" si="35"/>
        <v>43108.25</v>
      </c>
      <c r="P757" t="b">
        <v>0</v>
      </c>
      <c r="Q757" t="b">
        <v>1</v>
      </c>
      <c r="R757" t="s">
        <v>33</v>
      </c>
      <c r="S757" t="s">
        <v>2041</v>
      </c>
      <c r="T757" t="s">
        <v>2042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v>772.07692307692309</v>
      </c>
      <c r="G758" t="s">
        <v>20</v>
      </c>
      <c r="H758" s="7">
        <f t="shared" si="33"/>
        <v>67.817567567567565</v>
      </c>
      <c r="I758">
        <v>148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34"/>
        <v>42024.25</v>
      </c>
      <c r="O758" s="11">
        <f t="shared" si="35"/>
        <v>42030.25</v>
      </c>
      <c r="P758" t="b">
        <v>0</v>
      </c>
      <c r="Q758" t="b">
        <v>0</v>
      </c>
      <c r="R758" t="s">
        <v>33</v>
      </c>
      <c r="S758" t="s">
        <v>2041</v>
      </c>
      <c r="T758" t="s">
        <v>2042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v>406.85714285714283</v>
      </c>
      <c r="G759" t="s">
        <v>20</v>
      </c>
      <c r="H759" s="7">
        <f t="shared" si="33"/>
        <v>49.964912280701753</v>
      </c>
      <c r="I759">
        <v>114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34"/>
        <v>40675.208333333336</v>
      </c>
      <c r="O759" s="11">
        <f t="shared" si="35"/>
        <v>40679.208333333336</v>
      </c>
      <c r="P759" t="b">
        <v>0</v>
      </c>
      <c r="Q759" t="b">
        <v>0</v>
      </c>
      <c r="R759" t="s">
        <v>53</v>
      </c>
      <c r="S759" t="s">
        <v>2043</v>
      </c>
      <c r="T759" t="s">
        <v>2046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v>564.20608108108115</v>
      </c>
      <c r="G760" t="s">
        <v>20</v>
      </c>
      <c r="H760" s="7">
        <f t="shared" si="33"/>
        <v>110.01646903820817</v>
      </c>
      <c r="I760">
        <v>1518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34"/>
        <v>41936.208333333336</v>
      </c>
      <c r="O760" s="11">
        <f t="shared" si="35"/>
        <v>41945.208333333336</v>
      </c>
      <c r="P760" t="b">
        <v>0</v>
      </c>
      <c r="Q760" t="b">
        <v>0</v>
      </c>
      <c r="R760" t="s">
        <v>23</v>
      </c>
      <c r="S760" t="s">
        <v>2037</v>
      </c>
      <c r="T760" t="s">
        <v>2038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v>68.426865671641792</v>
      </c>
      <c r="G761" t="s">
        <v>14</v>
      </c>
      <c r="H761" s="7">
        <f t="shared" si="33"/>
        <v>89.964678178963894</v>
      </c>
      <c r="I761">
        <v>1274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34"/>
        <v>43136.25</v>
      </c>
      <c r="O761" s="11">
        <f t="shared" si="35"/>
        <v>43166.25</v>
      </c>
      <c r="P761" t="b">
        <v>0</v>
      </c>
      <c r="Q761" t="b">
        <v>0</v>
      </c>
      <c r="R761" t="s">
        <v>50</v>
      </c>
      <c r="S761" t="s">
        <v>2037</v>
      </c>
      <c r="T761" t="s">
        <v>2045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v>34.351966873706004</v>
      </c>
      <c r="G762" t="s">
        <v>14</v>
      </c>
      <c r="H762" s="7">
        <f t="shared" si="33"/>
        <v>79.009523809523813</v>
      </c>
      <c r="I762">
        <v>210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34"/>
        <v>43678.208333333328</v>
      </c>
      <c r="O762" s="11">
        <f t="shared" si="35"/>
        <v>43707.208333333328</v>
      </c>
      <c r="P762" t="b">
        <v>0</v>
      </c>
      <c r="Q762" t="b">
        <v>1</v>
      </c>
      <c r="R762" t="s">
        <v>89</v>
      </c>
      <c r="S762" t="s">
        <v>2052</v>
      </c>
      <c r="T762" t="s">
        <v>2053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v>655.4545454545455</v>
      </c>
      <c r="G763" t="s">
        <v>20</v>
      </c>
      <c r="H763" s="7">
        <f t="shared" si="33"/>
        <v>86.867469879518069</v>
      </c>
      <c r="I763">
        <v>166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34"/>
        <v>42938.208333333328</v>
      </c>
      <c r="O763" s="11">
        <f t="shared" si="35"/>
        <v>42943.208333333328</v>
      </c>
      <c r="P763" t="b">
        <v>0</v>
      </c>
      <c r="Q763" t="b">
        <v>0</v>
      </c>
      <c r="R763" t="s">
        <v>23</v>
      </c>
      <c r="S763" t="s">
        <v>2037</v>
      </c>
      <c r="T763" t="s">
        <v>2038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v>177.25714285714284</v>
      </c>
      <c r="G764" t="s">
        <v>20</v>
      </c>
      <c r="H764" s="7">
        <f t="shared" si="33"/>
        <v>62.04</v>
      </c>
      <c r="I764">
        <v>100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34"/>
        <v>41241.25</v>
      </c>
      <c r="O764" s="11">
        <f t="shared" si="35"/>
        <v>41252.25</v>
      </c>
      <c r="P764" t="b">
        <v>0</v>
      </c>
      <c r="Q764" t="b">
        <v>0</v>
      </c>
      <c r="R764" t="s">
        <v>159</v>
      </c>
      <c r="S764" t="s">
        <v>2037</v>
      </c>
      <c r="T764" t="s">
        <v>2060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v>113.17857142857144</v>
      </c>
      <c r="G765" t="s">
        <v>20</v>
      </c>
      <c r="H765" s="7">
        <f t="shared" si="33"/>
        <v>26.970212765957445</v>
      </c>
      <c r="I765">
        <v>235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34"/>
        <v>41037.208333333336</v>
      </c>
      <c r="O765" s="11">
        <f t="shared" si="35"/>
        <v>41072.208333333336</v>
      </c>
      <c r="P765" t="b">
        <v>0</v>
      </c>
      <c r="Q765" t="b">
        <v>1</v>
      </c>
      <c r="R765" t="s">
        <v>33</v>
      </c>
      <c r="S765" t="s">
        <v>2041</v>
      </c>
      <c r="T765" t="s">
        <v>2042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v>728.18181818181824</v>
      </c>
      <c r="G766" t="s">
        <v>20</v>
      </c>
      <c r="H766" s="7">
        <f t="shared" si="33"/>
        <v>54.121621621621621</v>
      </c>
      <c r="I766">
        <v>148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34"/>
        <v>40676.208333333336</v>
      </c>
      <c r="O766" s="11">
        <f t="shared" si="35"/>
        <v>40684.208333333336</v>
      </c>
      <c r="P766" t="b">
        <v>0</v>
      </c>
      <c r="Q766" t="b">
        <v>0</v>
      </c>
      <c r="R766" t="s">
        <v>23</v>
      </c>
      <c r="S766" t="s">
        <v>2037</v>
      </c>
      <c r="T766" t="s">
        <v>2038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v>208.33333333333334</v>
      </c>
      <c r="G767" t="s">
        <v>20</v>
      </c>
      <c r="H767" s="7">
        <f t="shared" si="33"/>
        <v>41.035353535353536</v>
      </c>
      <c r="I767">
        <v>198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34"/>
        <v>42840.208333333328</v>
      </c>
      <c r="O767" s="11">
        <f t="shared" si="35"/>
        <v>42865.208333333328</v>
      </c>
      <c r="P767" t="b">
        <v>1</v>
      </c>
      <c r="Q767" t="b">
        <v>1</v>
      </c>
      <c r="R767" t="s">
        <v>60</v>
      </c>
      <c r="S767" t="s">
        <v>2037</v>
      </c>
      <c r="T767" t="s">
        <v>2047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v>31.171232876712331</v>
      </c>
      <c r="G768" t="s">
        <v>14</v>
      </c>
      <c r="H768" s="7">
        <f t="shared" si="33"/>
        <v>55.052419354838712</v>
      </c>
      <c r="I768">
        <v>248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34"/>
        <v>43362.208333333328</v>
      </c>
      <c r="O768" s="11">
        <f t="shared" si="35"/>
        <v>43363.208333333328</v>
      </c>
      <c r="P768" t="b">
        <v>0</v>
      </c>
      <c r="Q768" t="b">
        <v>0</v>
      </c>
      <c r="R768" t="s">
        <v>474</v>
      </c>
      <c r="S768" t="s">
        <v>2043</v>
      </c>
      <c r="T768" t="s">
        <v>2065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v>56.967078189300416</v>
      </c>
      <c r="G769" t="s">
        <v>14</v>
      </c>
      <c r="H769" s="7">
        <f t="shared" si="33"/>
        <v>107.93762183235867</v>
      </c>
      <c r="I769">
        <v>513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34"/>
        <v>42283.208333333328</v>
      </c>
      <c r="O769" s="11">
        <f t="shared" si="35"/>
        <v>42328.25</v>
      </c>
      <c r="P769" t="b">
        <v>0</v>
      </c>
      <c r="Q769" t="b">
        <v>0</v>
      </c>
      <c r="R769" t="s">
        <v>206</v>
      </c>
      <c r="S769" t="s">
        <v>2049</v>
      </c>
      <c r="T769" t="s">
        <v>2061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v>231</v>
      </c>
      <c r="G770" t="s">
        <v>20</v>
      </c>
      <c r="H770" s="7">
        <f t="shared" si="33"/>
        <v>73.92</v>
      </c>
      <c r="I770">
        <v>150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34"/>
        <v>41619.25</v>
      </c>
      <c r="O770" s="11">
        <f t="shared" si="35"/>
        <v>41634.25</v>
      </c>
      <c r="P770" t="b">
        <v>0</v>
      </c>
      <c r="Q770" t="b">
        <v>0</v>
      </c>
      <c r="R770" t="s">
        <v>33</v>
      </c>
      <c r="S770" t="s">
        <v>2041</v>
      </c>
      <c r="T770" t="s">
        <v>2042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v>86.867834394904463</v>
      </c>
      <c r="G771" t="s">
        <v>14</v>
      </c>
      <c r="H771" s="7">
        <f t="shared" ref="H771:H834" si="36">AVERAGE(E771/I771)</f>
        <v>31.995894428152493</v>
      </c>
      <c r="I771">
        <v>3410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N834" si="37">(((L771/60)/60)/24)+DATE(1970,1,1)</f>
        <v>41501.208333333336</v>
      </c>
      <c r="O771" s="11">
        <f t="shared" ref="O771:O834" si="38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2052</v>
      </c>
      <c r="T771" t="s">
        <v>2053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v>270.74418604651163</v>
      </c>
      <c r="G772" t="s">
        <v>20</v>
      </c>
      <c r="H772" s="7">
        <f t="shared" si="36"/>
        <v>53.898148148148145</v>
      </c>
      <c r="I772">
        <v>216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37"/>
        <v>41743.208333333336</v>
      </c>
      <c r="O772" s="11">
        <f t="shared" si="38"/>
        <v>41750.208333333336</v>
      </c>
      <c r="P772" t="b">
        <v>0</v>
      </c>
      <c r="Q772" t="b">
        <v>1</v>
      </c>
      <c r="R772" t="s">
        <v>33</v>
      </c>
      <c r="S772" t="s">
        <v>2041</v>
      </c>
      <c r="T772" t="s">
        <v>2042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v>49.446428571428569</v>
      </c>
      <c r="G773" t="s">
        <v>74</v>
      </c>
      <c r="H773" s="7">
        <f t="shared" si="36"/>
        <v>106.5</v>
      </c>
      <c r="I773">
        <v>26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37"/>
        <v>43491.25</v>
      </c>
      <c r="O773" s="11">
        <f t="shared" si="38"/>
        <v>43518.25</v>
      </c>
      <c r="P773" t="b">
        <v>0</v>
      </c>
      <c r="Q773" t="b">
        <v>0</v>
      </c>
      <c r="R773" t="s">
        <v>33</v>
      </c>
      <c r="S773" t="s">
        <v>2041</v>
      </c>
      <c r="T773" t="s">
        <v>2042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v>113.3596256684492</v>
      </c>
      <c r="G774" t="s">
        <v>20</v>
      </c>
      <c r="H774" s="7">
        <f t="shared" si="36"/>
        <v>32.999805409612762</v>
      </c>
      <c r="I774">
        <v>5139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37"/>
        <v>43505.25</v>
      </c>
      <c r="O774" s="11">
        <f t="shared" si="38"/>
        <v>43509.25</v>
      </c>
      <c r="P774" t="b">
        <v>0</v>
      </c>
      <c r="Q774" t="b">
        <v>0</v>
      </c>
      <c r="R774" t="s">
        <v>60</v>
      </c>
      <c r="S774" t="s">
        <v>2037</v>
      </c>
      <c r="T774" t="s">
        <v>2047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v>190.55555555555554</v>
      </c>
      <c r="G775" t="s">
        <v>20</v>
      </c>
      <c r="H775" s="7">
        <f t="shared" si="36"/>
        <v>43.00254993625159</v>
      </c>
      <c r="I775">
        <v>2353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37"/>
        <v>42838.208333333328</v>
      </c>
      <c r="O775" s="11">
        <f t="shared" si="38"/>
        <v>42848.208333333328</v>
      </c>
      <c r="P775" t="b">
        <v>0</v>
      </c>
      <c r="Q775" t="b">
        <v>0</v>
      </c>
      <c r="R775" t="s">
        <v>33</v>
      </c>
      <c r="S775" t="s">
        <v>2041</v>
      </c>
      <c r="T775" t="s">
        <v>2042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v>135.5</v>
      </c>
      <c r="G776" t="s">
        <v>20</v>
      </c>
      <c r="H776" s="7">
        <f t="shared" si="36"/>
        <v>86.858974358974365</v>
      </c>
      <c r="I776">
        <v>78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37"/>
        <v>42513.208333333328</v>
      </c>
      <c r="O776" s="11">
        <f t="shared" si="38"/>
        <v>42554.208333333328</v>
      </c>
      <c r="P776" t="b">
        <v>0</v>
      </c>
      <c r="Q776" t="b">
        <v>0</v>
      </c>
      <c r="R776" t="s">
        <v>28</v>
      </c>
      <c r="S776" t="s">
        <v>2039</v>
      </c>
      <c r="T776" t="s">
        <v>2040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v>10.297872340425531</v>
      </c>
      <c r="G777" t="s">
        <v>14</v>
      </c>
      <c r="H777" s="7">
        <f t="shared" si="36"/>
        <v>96.8</v>
      </c>
      <c r="I777">
        <v>10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37"/>
        <v>41949.25</v>
      </c>
      <c r="O777" s="11">
        <f t="shared" si="38"/>
        <v>41959.25</v>
      </c>
      <c r="P777" t="b">
        <v>0</v>
      </c>
      <c r="Q777" t="b">
        <v>0</v>
      </c>
      <c r="R777" t="s">
        <v>23</v>
      </c>
      <c r="S777" t="s">
        <v>2037</v>
      </c>
      <c r="T777" t="s">
        <v>2038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v>65.544223826714799</v>
      </c>
      <c r="G778" t="s">
        <v>14</v>
      </c>
      <c r="H778" s="7">
        <f t="shared" si="36"/>
        <v>32.995456610631528</v>
      </c>
      <c r="I778">
        <v>2201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37"/>
        <v>43650.208333333328</v>
      </c>
      <c r="O778" s="11">
        <f t="shared" si="38"/>
        <v>43668.208333333328</v>
      </c>
      <c r="P778" t="b">
        <v>0</v>
      </c>
      <c r="Q778" t="b">
        <v>0</v>
      </c>
      <c r="R778" t="s">
        <v>33</v>
      </c>
      <c r="S778" t="s">
        <v>2041</v>
      </c>
      <c r="T778" t="s">
        <v>2042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v>49.026652452025587</v>
      </c>
      <c r="G779" t="s">
        <v>14</v>
      </c>
      <c r="H779" s="7">
        <f t="shared" si="36"/>
        <v>68.028106508875737</v>
      </c>
      <c r="I779">
        <v>676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37"/>
        <v>40809.208333333336</v>
      </c>
      <c r="O779" s="11">
        <f t="shared" si="38"/>
        <v>40838.208333333336</v>
      </c>
      <c r="P779" t="b">
        <v>0</v>
      </c>
      <c r="Q779" t="b">
        <v>0</v>
      </c>
      <c r="R779" t="s">
        <v>33</v>
      </c>
      <c r="S779" t="s">
        <v>2041</v>
      </c>
      <c r="T779" t="s">
        <v>2042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v>787.92307692307691</v>
      </c>
      <c r="G780" t="s">
        <v>20</v>
      </c>
      <c r="H780" s="7">
        <f t="shared" si="36"/>
        <v>58.867816091954026</v>
      </c>
      <c r="I780">
        <v>174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37"/>
        <v>40768.208333333336</v>
      </c>
      <c r="O780" s="11">
        <f t="shared" si="38"/>
        <v>40773.208333333336</v>
      </c>
      <c r="P780" t="b">
        <v>0</v>
      </c>
      <c r="Q780" t="b">
        <v>0</v>
      </c>
      <c r="R780" t="s">
        <v>71</v>
      </c>
      <c r="S780" t="s">
        <v>2043</v>
      </c>
      <c r="T780" t="s">
        <v>2051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v>80.306347746090154</v>
      </c>
      <c r="G781" t="s">
        <v>14</v>
      </c>
      <c r="H781" s="7">
        <f t="shared" si="36"/>
        <v>105.04572803850782</v>
      </c>
      <c r="I781">
        <v>831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37"/>
        <v>42230.208333333328</v>
      </c>
      <c r="O781" s="11">
        <f t="shared" si="38"/>
        <v>42239.208333333328</v>
      </c>
      <c r="P781" t="b">
        <v>0</v>
      </c>
      <c r="Q781" t="b">
        <v>1</v>
      </c>
      <c r="R781" t="s">
        <v>33</v>
      </c>
      <c r="S781" t="s">
        <v>2041</v>
      </c>
      <c r="T781" t="s">
        <v>2042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v>106.29411764705883</v>
      </c>
      <c r="G782" t="s">
        <v>20</v>
      </c>
      <c r="H782" s="7">
        <f t="shared" si="36"/>
        <v>33.054878048780488</v>
      </c>
      <c r="I782">
        <v>164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37"/>
        <v>42573.208333333328</v>
      </c>
      <c r="O782" s="11">
        <f t="shared" si="38"/>
        <v>42592.208333333328</v>
      </c>
      <c r="P782" t="b">
        <v>0</v>
      </c>
      <c r="Q782" t="b">
        <v>1</v>
      </c>
      <c r="R782" t="s">
        <v>53</v>
      </c>
      <c r="S782" t="s">
        <v>2043</v>
      </c>
      <c r="T782" t="s">
        <v>2046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v>50.735632183908038</v>
      </c>
      <c r="G783" t="s">
        <v>74</v>
      </c>
      <c r="H783" s="7">
        <f t="shared" si="36"/>
        <v>78.821428571428569</v>
      </c>
      <c r="I783">
        <v>56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37"/>
        <v>40482.208333333336</v>
      </c>
      <c r="O783" s="11">
        <f t="shared" si="38"/>
        <v>40533.25</v>
      </c>
      <c r="P783" t="b">
        <v>0</v>
      </c>
      <c r="Q783" t="b">
        <v>0</v>
      </c>
      <c r="R783" t="s">
        <v>33</v>
      </c>
      <c r="S783" t="s">
        <v>2041</v>
      </c>
      <c r="T783" t="s">
        <v>2042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v>215.31372549019611</v>
      </c>
      <c r="G784" t="s">
        <v>20</v>
      </c>
      <c r="H784" s="7">
        <f t="shared" si="36"/>
        <v>68.204968944099377</v>
      </c>
      <c r="I784">
        <v>161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37"/>
        <v>40603.25</v>
      </c>
      <c r="O784" s="11">
        <f t="shared" si="38"/>
        <v>40631.208333333336</v>
      </c>
      <c r="P784" t="b">
        <v>0</v>
      </c>
      <c r="Q784" t="b">
        <v>1</v>
      </c>
      <c r="R784" t="s">
        <v>71</v>
      </c>
      <c r="S784" t="s">
        <v>2043</v>
      </c>
      <c r="T784" t="s">
        <v>2051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v>141.22972972972974</v>
      </c>
      <c r="G785" t="s">
        <v>20</v>
      </c>
      <c r="H785" s="7">
        <f t="shared" si="36"/>
        <v>75.731884057971016</v>
      </c>
      <c r="I785">
        <v>138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37"/>
        <v>41625.25</v>
      </c>
      <c r="O785" s="11">
        <f t="shared" si="38"/>
        <v>41632.25</v>
      </c>
      <c r="P785" t="b">
        <v>0</v>
      </c>
      <c r="Q785" t="b">
        <v>0</v>
      </c>
      <c r="R785" t="s">
        <v>23</v>
      </c>
      <c r="S785" t="s">
        <v>2037</v>
      </c>
      <c r="T785" t="s">
        <v>2038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v>115.33745781777279</v>
      </c>
      <c r="G786" t="s">
        <v>20</v>
      </c>
      <c r="H786" s="7">
        <f t="shared" si="36"/>
        <v>30.996070133010882</v>
      </c>
      <c r="I786">
        <v>3308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37"/>
        <v>42435.25</v>
      </c>
      <c r="O786" s="11">
        <f t="shared" si="38"/>
        <v>42446.208333333328</v>
      </c>
      <c r="P786" t="b">
        <v>0</v>
      </c>
      <c r="Q786" t="b">
        <v>0</v>
      </c>
      <c r="R786" t="s">
        <v>28</v>
      </c>
      <c r="S786" t="s">
        <v>2039</v>
      </c>
      <c r="T786" t="s">
        <v>2040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v>193.11940298507463</v>
      </c>
      <c r="G787" t="s">
        <v>20</v>
      </c>
      <c r="H787" s="7">
        <f t="shared" si="36"/>
        <v>101.88188976377953</v>
      </c>
      <c r="I787">
        <v>127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37"/>
        <v>43582.208333333328</v>
      </c>
      <c r="O787" s="11">
        <f t="shared" si="38"/>
        <v>43616.208333333328</v>
      </c>
      <c r="P787" t="b">
        <v>0</v>
      </c>
      <c r="Q787" t="b">
        <v>1</v>
      </c>
      <c r="R787" t="s">
        <v>71</v>
      </c>
      <c r="S787" t="s">
        <v>2043</v>
      </c>
      <c r="T787" t="s">
        <v>2051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v>729.73333333333335</v>
      </c>
      <c r="G788" t="s">
        <v>20</v>
      </c>
      <c r="H788" s="7">
        <f t="shared" si="36"/>
        <v>52.879227053140099</v>
      </c>
      <c r="I788">
        <v>207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37"/>
        <v>43186.208333333328</v>
      </c>
      <c r="O788" s="11">
        <f t="shared" si="38"/>
        <v>43193.208333333328</v>
      </c>
      <c r="P788" t="b">
        <v>0</v>
      </c>
      <c r="Q788" t="b">
        <v>1</v>
      </c>
      <c r="R788" t="s">
        <v>159</v>
      </c>
      <c r="S788" t="s">
        <v>2037</v>
      </c>
      <c r="T788" t="s">
        <v>2060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v>99.66339869281046</v>
      </c>
      <c r="G789" t="s">
        <v>14</v>
      </c>
      <c r="H789" s="7">
        <f t="shared" si="36"/>
        <v>71.005820721769496</v>
      </c>
      <c r="I789">
        <v>859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37"/>
        <v>40684.208333333336</v>
      </c>
      <c r="O789" s="11">
        <f t="shared" si="38"/>
        <v>40693.208333333336</v>
      </c>
      <c r="P789" t="b">
        <v>0</v>
      </c>
      <c r="Q789" t="b">
        <v>0</v>
      </c>
      <c r="R789" t="s">
        <v>23</v>
      </c>
      <c r="S789" t="s">
        <v>2037</v>
      </c>
      <c r="T789" t="s">
        <v>2038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v>88.166666666666671</v>
      </c>
      <c r="G790" t="s">
        <v>47</v>
      </c>
      <c r="H790" s="7">
        <f t="shared" si="36"/>
        <v>102.38709677419355</v>
      </c>
      <c r="I790">
        <v>31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37"/>
        <v>41202.208333333336</v>
      </c>
      <c r="O790" s="11">
        <f t="shared" si="38"/>
        <v>41223.25</v>
      </c>
      <c r="P790" t="b">
        <v>0</v>
      </c>
      <c r="Q790" t="b">
        <v>0</v>
      </c>
      <c r="R790" t="s">
        <v>71</v>
      </c>
      <c r="S790" t="s">
        <v>2043</v>
      </c>
      <c r="T790" t="s">
        <v>2051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v>37.233333333333334</v>
      </c>
      <c r="G791" t="s">
        <v>14</v>
      </c>
      <c r="H791" s="7">
        <f t="shared" si="36"/>
        <v>74.466666666666669</v>
      </c>
      <c r="I791">
        <v>45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37"/>
        <v>41786.208333333336</v>
      </c>
      <c r="O791" s="11">
        <f t="shared" si="38"/>
        <v>41823.208333333336</v>
      </c>
      <c r="P791" t="b">
        <v>0</v>
      </c>
      <c r="Q791" t="b">
        <v>0</v>
      </c>
      <c r="R791" t="s">
        <v>33</v>
      </c>
      <c r="S791" t="s">
        <v>2041</v>
      </c>
      <c r="T791" t="s">
        <v>2042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v>30.540075309306079</v>
      </c>
      <c r="G792" t="s">
        <v>74</v>
      </c>
      <c r="H792" s="7">
        <f t="shared" si="36"/>
        <v>51.009883198562441</v>
      </c>
      <c r="I792">
        <v>1113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37"/>
        <v>40223.25</v>
      </c>
      <c r="O792" s="11">
        <f t="shared" si="38"/>
        <v>40229.25</v>
      </c>
      <c r="P792" t="b">
        <v>0</v>
      </c>
      <c r="Q792" t="b">
        <v>0</v>
      </c>
      <c r="R792" t="s">
        <v>33</v>
      </c>
      <c r="S792" t="s">
        <v>2041</v>
      </c>
      <c r="T792" t="s">
        <v>2042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v>25.714285714285712</v>
      </c>
      <c r="G793" t="s">
        <v>14</v>
      </c>
      <c r="H793" s="7">
        <f t="shared" si="36"/>
        <v>90</v>
      </c>
      <c r="I793">
        <v>6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37"/>
        <v>42715.25</v>
      </c>
      <c r="O793" s="11">
        <f t="shared" si="38"/>
        <v>42731.25</v>
      </c>
      <c r="P793" t="b">
        <v>0</v>
      </c>
      <c r="Q793" t="b">
        <v>0</v>
      </c>
      <c r="R793" t="s">
        <v>17</v>
      </c>
      <c r="S793" t="s">
        <v>2035</v>
      </c>
      <c r="T793" t="s">
        <v>2036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v>34</v>
      </c>
      <c r="G794" t="s">
        <v>14</v>
      </c>
      <c r="H794" s="7">
        <f t="shared" si="36"/>
        <v>97.142857142857139</v>
      </c>
      <c r="I794">
        <v>7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37"/>
        <v>41451.208333333336</v>
      </c>
      <c r="O794" s="11">
        <f t="shared" si="38"/>
        <v>41479.208333333336</v>
      </c>
      <c r="P794" t="b">
        <v>0</v>
      </c>
      <c r="Q794" t="b">
        <v>1</v>
      </c>
      <c r="R794" t="s">
        <v>33</v>
      </c>
      <c r="S794" t="s">
        <v>2041</v>
      </c>
      <c r="T794" t="s">
        <v>2042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v>1185.909090909091</v>
      </c>
      <c r="G795" t="s">
        <v>20</v>
      </c>
      <c r="H795" s="7">
        <f t="shared" si="36"/>
        <v>72.071823204419886</v>
      </c>
      <c r="I795">
        <v>181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37"/>
        <v>41450.208333333336</v>
      </c>
      <c r="O795" s="11">
        <f t="shared" si="38"/>
        <v>41454.208333333336</v>
      </c>
      <c r="P795" t="b">
        <v>0</v>
      </c>
      <c r="Q795" t="b">
        <v>0</v>
      </c>
      <c r="R795" t="s">
        <v>68</v>
      </c>
      <c r="S795" t="s">
        <v>2049</v>
      </c>
      <c r="T795" t="s">
        <v>2050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v>125.39393939393939</v>
      </c>
      <c r="G796" t="s">
        <v>20</v>
      </c>
      <c r="H796" s="7">
        <f t="shared" si="36"/>
        <v>75.236363636363635</v>
      </c>
      <c r="I796">
        <v>110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37"/>
        <v>43091.25</v>
      </c>
      <c r="O796" s="11">
        <f t="shared" si="38"/>
        <v>43103.25</v>
      </c>
      <c r="P796" t="b">
        <v>0</v>
      </c>
      <c r="Q796" t="b">
        <v>0</v>
      </c>
      <c r="R796" t="s">
        <v>23</v>
      </c>
      <c r="S796" t="s">
        <v>2037</v>
      </c>
      <c r="T796" t="s">
        <v>2038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v>14.394366197183098</v>
      </c>
      <c r="G797" t="s">
        <v>14</v>
      </c>
      <c r="H797" s="7">
        <f t="shared" si="36"/>
        <v>32.967741935483872</v>
      </c>
      <c r="I797">
        <v>31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37"/>
        <v>42675.208333333328</v>
      </c>
      <c r="O797" s="11">
        <f t="shared" si="38"/>
        <v>42678.208333333328</v>
      </c>
      <c r="P797" t="b">
        <v>0</v>
      </c>
      <c r="Q797" t="b">
        <v>0</v>
      </c>
      <c r="R797" t="s">
        <v>53</v>
      </c>
      <c r="S797" t="s">
        <v>2043</v>
      </c>
      <c r="T797" t="s">
        <v>2046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v>54.807692307692314</v>
      </c>
      <c r="G798" t="s">
        <v>14</v>
      </c>
      <c r="H798" s="7">
        <f t="shared" si="36"/>
        <v>54.807692307692307</v>
      </c>
      <c r="I798">
        <v>78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37"/>
        <v>41859.208333333336</v>
      </c>
      <c r="O798" s="11">
        <f t="shared" si="38"/>
        <v>41866.208333333336</v>
      </c>
      <c r="P798" t="b">
        <v>0</v>
      </c>
      <c r="Q798" t="b">
        <v>1</v>
      </c>
      <c r="R798" t="s">
        <v>292</v>
      </c>
      <c r="S798" t="s">
        <v>2052</v>
      </c>
      <c r="T798" t="s">
        <v>2063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v>109.63157894736841</v>
      </c>
      <c r="G799" t="s">
        <v>20</v>
      </c>
      <c r="H799" s="7">
        <f t="shared" si="36"/>
        <v>45.037837837837834</v>
      </c>
      <c r="I799">
        <v>185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37"/>
        <v>43464.25</v>
      </c>
      <c r="O799" s="11">
        <f t="shared" si="38"/>
        <v>43487.25</v>
      </c>
      <c r="P799" t="b">
        <v>0</v>
      </c>
      <c r="Q799" t="b">
        <v>0</v>
      </c>
      <c r="R799" t="s">
        <v>28</v>
      </c>
      <c r="S799" t="s">
        <v>2039</v>
      </c>
      <c r="T799" t="s">
        <v>2040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v>188.47058823529412</v>
      </c>
      <c r="G800" t="s">
        <v>20</v>
      </c>
      <c r="H800" s="7">
        <f t="shared" si="36"/>
        <v>52.958677685950413</v>
      </c>
      <c r="I800">
        <v>121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37"/>
        <v>41060.208333333336</v>
      </c>
      <c r="O800" s="11">
        <f t="shared" si="38"/>
        <v>41088.208333333336</v>
      </c>
      <c r="P800" t="b">
        <v>0</v>
      </c>
      <c r="Q800" t="b">
        <v>1</v>
      </c>
      <c r="R800" t="s">
        <v>33</v>
      </c>
      <c r="S800" t="s">
        <v>2041</v>
      </c>
      <c r="T800" t="s">
        <v>2042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v>87.008284023668637</v>
      </c>
      <c r="G801" t="s">
        <v>14</v>
      </c>
      <c r="H801" s="7">
        <f t="shared" si="36"/>
        <v>60.017959183673469</v>
      </c>
      <c r="I801">
        <v>1225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37"/>
        <v>42399.25</v>
      </c>
      <c r="O801" s="11">
        <f t="shared" si="38"/>
        <v>42403.25</v>
      </c>
      <c r="P801" t="b">
        <v>0</v>
      </c>
      <c r="Q801" t="b">
        <v>0</v>
      </c>
      <c r="R801" t="s">
        <v>33</v>
      </c>
      <c r="S801" t="s">
        <v>2041</v>
      </c>
      <c r="T801" t="s">
        <v>2042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v>1</v>
      </c>
      <c r="G802" t="s">
        <v>14</v>
      </c>
      <c r="H802" s="7">
        <f t="shared" si="36"/>
        <v>1</v>
      </c>
      <c r="I802"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37"/>
        <v>42167.208333333328</v>
      </c>
      <c r="O802" s="11">
        <f t="shared" si="38"/>
        <v>42171.208333333328</v>
      </c>
      <c r="P802" t="b">
        <v>0</v>
      </c>
      <c r="Q802" t="b">
        <v>0</v>
      </c>
      <c r="R802" t="s">
        <v>23</v>
      </c>
      <c r="S802" t="s">
        <v>2037</v>
      </c>
      <c r="T802" t="s">
        <v>2038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v>202.9130434782609</v>
      </c>
      <c r="G803" t="s">
        <v>20</v>
      </c>
      <c r="H803" s="7">
        <f t="shared" si="36"/>
        <v>44.028301886792455</v>
      </c>
      <c r="I803">
        <v>106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37"/>
        <v>43830.25</v>
      </c>
      <c r="O803" s="11">
        <f t="shared" si="38"/>
        <v>43852.25</v>
      </c>
      <c r="P803" t="b">
        <v>0</v>
      </c>
      <c r="Q803" t="b">
        <v>1</v>
      </c>
      <c r="R803" t="s">
        <v>122</v>
      </c>
      <c r="S803" t="s">
        <v>2056</v>
      </c>
      <c r="T803" t="s">
        <v>2057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v>197.03225806451613</v>
      </c>
      <c r="G804" t="s">
        <v>20</v>
      </c>
      <c r="H804" s="7">
        <f t="shared" si="36"/>
        <v>86.028169014084511</v>
      </c>
      <c r="I804">
        <v>142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37"/>
        <v>43650.208333333328</v>
      </c>
      <c r="O804" s="11">
        <f t="shared" si="38"/>
        <v>43652.208333333328</v>
      </c>
      <c r="P804" t="b">
        <v>0</v>
      </c>
      <c r="Q804" t="b">
        <v>0</v>
      </c>
      <c r="R804" t="s">
        <v>122</v>
      </c>
      <c r="S804" t="s">
        <v>2056</v>
      </c>
      <c r="T804" t="s">
        <v>2057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v>107</v>
      </c>
      <c r="G805" t="s">
        <v>20</v>
      </c>
      <c r="H805" s="7">
        <f t="shared" si="36"/>
        <v>28.012875536480685</v>
      </c>
      <c r="I805">
        <v>233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37"/>
        <v>43492.25</v>
      </c>
      <c r="O805" s="11">
        <f t="shared" si="38"/>
        <v>43526.25</v>
      </c>
      <c r="P805" t="b">
        <v>0</v>
      </c>
      <c r="Q805" t="b">
        <v>0</v>
      </c>
      <c r="R805" t="s">
        <v>33</v>
      </c>
      <c r="S805" t="s">
        <v>2041</v>
      </c>
      <c r="T805" t="s">
        <v>2042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v>268.73076923076923</v>
      </c>
      <c r="G806" t="s">
        <v>20</v>
      </c>
      <c r="H806" s="7">
        <f t="shared" si="36"/>
        <v>32.050458715596328</v>
      </c>
      <c r="I806">
        <v>218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37"/>
        <v>43102.25</v>
      </c>
      <c r="O806" s="11">
        <f t="shared" si="38"/>
        <v>43122.25</v>
      </c>
      <c r="P806" t="b">
        <v>0</v>
      </c>
      <c r="Q806" t="b">
        <v>0</v>
      </c>
      <c r="R806" t="s">
        <v>23</v>
      </c>
      <c r="S806" t="s">
        <v>2037</v>
      </c>
      <c r="T806" t="s">
        <v>2038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v>50.845360824742272</v>
      </c>
      <c r="G807" t="s">
        <v>14</v>
      </c>
      <c r="H807" s="7">
        <f t="shared" si="36"/>
        <v>73.611940298507463</v>
      </c>
      <c r="I807">
        <v>67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37"/>
        <v>41958.25</v>
      </c>
      <c r="O807" s="11">
        <f t="shared" si="38"/>
        <v>42009.25</v>
      </c>
      <c r="P807" t="b">
        <v>0</v>
      </c>
      <c r="Q807" t="b">
        <v>0</v>
      </c>
      <c r="R807" t="s">
        <v>42</v>
      </c>
      <c r="S807" t="s">
        <v>2043</v>
      </c>
      <c r="T807" t="s">
        <v>2044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v>1180.2857142857142</v>
      </c>
      <c r="G808" t="s">
        <v>20</v>
      </c>
      <c r="H808" s="7">
        <f t="shared" si="36"/>
        <v>108.71052631578948</v>
      </c>
      <c r="I808">
        <v>76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37"/>
        <v>40973.25</v>
      </c>
      <c r="O808" s="11">
        <f t="shared" si="38"/>
        <v>40997.208333333336</v>
      </c>
      <c r="P808" t="b">
        <v>0</v>
      </c>
      <c r="Q808" t="b">
        <v>1</v>
      </c>
      <c r="R808" t="s">
        <v>53</v>
      </c>
      <c r="S808" t="s">
        <v>2043</v>
      </c>
      <c r="T808" t="s">
        <v>2046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v>264</v>
      </c>
      <c r="G809" t="s">
        <v>20</v>
      </c>
      <c r="H809" s="7">
        <f t="shared" si="36"/>
        <v>42.97674418604651</v>
      </c>
      <c r="I809">
        <v>43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37"/>
        <v>43753.208333333328</v>
      </c>
      <c r="O809" s="11">
        <f t="shared" si="38"/>
        <v>43797.25</v>
      </c>
      <c r="P809" t="b">
        <v>0</v>
      </c>
      <c r="Q809" t="b">
        <v>1</v>
      </c>
      <c r="R809" t="s">
        <v>33</v>
      </c>
      <c r="S809" t="s">
        <v>2041</v>
      </c>
      <c r="T809" t="s">
        <v>2042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v>30.44230769230769</v>
      </c>
      <c r="G810" t="s">
        <v>14</v>
      </c>
      <c r="H810" s="7">
        <f t="shared" si="36"/>
        <v>83.315789473684205</v>
      </c>
      <c r="I810">
        <v>19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37"/>
        <v>42507.208333333328</v>
      </c>
      <c r="O810" s="11">
        <f t="shared" si="38"/>
        <v>42524.208333333328</v>
      </c>
      <c r="P810" t="b">
        <v>0</v>
      </c>
      <c r="Q810" t="b">
        <v>0</v>
      </c>
      <c r="R810" t="s">
        <v>17</v>
      </c>
      <c r="S810" t="s">
        <v>2035</v>
      </c>
      <c r="T810" t="s">
        <v>2036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v>62.880681818181813</v>
      </c>
      <c r="G811" t="s">
        <v>14</v>
      </c>
      <c r="H811" s="7">
        <f t="shared" si="36"/>
        <v>42</v>
      </c>
      <c r="I811">
        <v>2108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37"/>
        <v>41135.208333333336</v>
      </c>
      <c r="O811" s="11">
        <f t="shared" si="38"/>
        <v>41136.208333333336</v>
      </c>
      <c r="P811" t="b">
        <v>0</v>
      </c>
      <c r="Q811" t="b">
        <v>0</v>
      </c>
      <c r="R811" t="s">
        <v>42</v>
      </c>
      <c r="S811" t="s">
        <v>2043</v>
      </c>
      <c r="T811" t="s">
        <v>2044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v>193.125</v>
      </c>
      <c r="G812" t="s">
        <v>20</v>
      </c>
      <c r="H812" s="7">
        <f t="shared" si="36"/>
        <v>55.927601809954751</v>
      </c>
      <c r="I812">
        <v>221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37"/>
        <v>43067.25</v>
      </c>
      <c r="O812" s="11">
        <f t="shared" si="38"/>
        <v>43077.25</v>
      </c>
      <c r="P812" t="b">
        <v>0</v>
      </c>
      <c r="Q812" t="b">
        <v>1</v>
      </c>
      <c r="R812" t="s">
        <v>33</v>
      </c>
      <c r="S812" t="s">
        <v>2041</v>
      </c>
      <c r="T812" t="s">
        <v>2042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v>77.102702702702715</v>
      </c>
      <c r="G813" t="s">
        <v>14</v>
      </c>
      <c r="H813" s="7">
        <f t="shared" si="36"/>
        <v>105.03681885125184</v>
      </c>
      <c r="I813">
        <v>679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37"/>
        <v>42378.25</v>
      </c>
      <c r="O813" s="11">
        <f t="shared" si="38"/>
        <v>42380.25</v>
      </c>
      <c r="P813" t="b">
        <v>0</v>
      </c>
      <c r="Q813" t="b">
        <v>1</v>
      </c>
      <c r="R813" t="s">
        <v>89</v>
      </c>
      <c r="S813" t="s">
        <v>2052</v>
      </c>
      <c r="T813" t="s">
        <v>2053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v>225.52763819095478</v>
      </c>
      <c r="G814" t="s">
        <v>20</v>
      </c>
      <c r="H814" s="7">
        <f t="shared" si="36"/>
        <v>48</v>
      </c>
      <c r="I814">
        <v>2805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37"/>
        <v>43206.208333333328</v>
      </c>
      <c r="O814" s="11">
        <f t="shared" si="38"/>
        <v>43211.208333333328</v>
      </c>
      <c r="P814" t="b">
        <v>0</v>
      </c>
      <c r="Q814" t="b">
        <v>0</v>
      </c>
      <c r="R814" t="s">
        <v>68</v>
      </c>
      <c r="S814" t="s">
        <v>2049</v>
      </c>
      <c r="T814" t="s">
        <v>2050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v>239.40625</v>
      </c>
      <c r="G815" t="s">
        <v>20</v>
      </c>
      <c r="H815" s="7">
        <f t="shared" si="36"/>
        <v>112.66176470588235</v>
      </c>
      <c r="I815">
        <v>68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37"/>
        <v>41148.208333333336</v>
      </c>
      <c r="O815" s="11">
        <f t="shared" si="38"/>
        <v>41158.208333333336</v>
      </c>
      <c r="P815" t="b">
        <v>0</v>
      </c>
      <c r="Q815" t="b">
        <v>0</v>
      </c>
      <c r="R815" t="s">
        <v>89</v>
      </c>
      <c r="S815" t="s">
        <v>2052</v>
      </c>
      <c r="T815" t="s">
        <v>2053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v>92.1875</v>
      </c>
      <c r="G816" t="s">
        <v>14</v>
      </c>
      <c r="H816" s="7">
        <f t="shared" si="36"/>
        <v>81.944444444444443</v>
      </c>
      <c r="I816">
        <v>36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37"/>
        <v>42517.208333333328</v>
      </c>
      <c r="O816" s="11">
        <f t="shared" si="38"/>
        <v>42519.208333333328</v>
      </c>
      <c r="P816" t="b">
        <v>0</v>
      </c>
      <c r="Q816" t="b">
        <v>1</v>
      </c>
      <c r="R816" t="s">
        <v>23</v>
      </c>
      <c r="S816" t="s">
        <v>2037</v>
      </c>
      <c r="T816" t="s">
        <v>2038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v>130.23333333333335</v>
      </c>
      <c r="G817" t="s">
        <v>20</v>
      </c>
      <c r="H817" s="7">
        <f t="shared" si="36"/>
        <v>64.049180327868854</v>
      </c>
      <c r="I817">
        <v>183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37"/>
        <v>43068.25</v>
      </c>
      <c r="O817" s="11">
        <f t="shared" si="38"/>
        <v>43094.25</v>
      </c>
      <c r="P817" t="b">
        <v>0</v>
      </c>
      <c r="Q817" t="b">
        <v>0</v>
      </c>
      <c r="R817" t="s">
        <v>23</v>
      </c>
      <c r="S817" t="s">
        <v>2037</v>
      </c>
      <c r="T817" t="s">
        <v>2038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v>615.21739130434787</v>
      </c>
      <c r="G818" t="s">
        <v>20</v>
      </c>
      <c r="H818" s="7">
        <f t="shared" si="36"/>
        <v>106.39097744360902</v>
      </c>
      <c r="I818">
        <v>133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37"/>
        <v>41680.25</v>
      </c>
      <c r="O818" s="11">
        <f t="shared" si="38"/>
        <v>41682.25</v>
      </c>
      <c r="P818" t="b">
        <v>1</v>
      </c>
      <c r="Q818" t="b">
        <v>1</v>
      </c>
      <c r="R818" t="s">
        <v>33</v>
      </c>
      <c r="S818" t="s">
        <v>2041</v>
      </c>
      <c r="T818" t="s">
        <v>2042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v>368.79532163742692</v>
      </c>
      <c r="G819" t="s">
        <v>20</v>
      </c>
      <c r="H819" s="7">
        <f t="shared" si="36"/>
        <v>76.011249497790274</v>
      </c>
      <c r="I819">
        <v>2489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37"/>
        <v>43589.208333333328</v>
      </c>
      <c r="O819" s="11">
        <f t="shared" si="38"/>
        <v>43617.208333333328</v>
      </c>
      <c r="P819" t="b">
        <v>0</v>
      </c>
      <c r="Q819" t="b">
        <v>1</v>
      </c>
      <c r="R819" t="s">
        <v>68</v>
      </c>
      <c r="S819" t="s">
        <v>2049</v>
      </c>
      <c r="T819" t="s">
        <v>2050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v>1094.8571428571429</v>
      </c>
      <c r="G820" t="s">
        <v>20</v>
      </c>
      <c r="H820" s="7">
        <f t="shared" si="36"/>
        <v>111.07246376811594</v>
      </c>
      <c r="I820">
        <v>69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37"/>
        <v>43486.25</v>
      </c>
      <c r="O820" s="11">
        <f t="shared" si="38"/>
        <v>43499.25</v>
      </c>
      <c r="P820" t="b">
        <v>0</v>
      </c>
      <c r="Q820" t="b">
        <v>1</v>
      </c>
      <c r="R820" t="s">
        <v>33</v>
      </c>
      <c r="S820" t="s">
        <v>2041</v>
      </c>
      <c r="T820" t="s">
        <v>2042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v>50.662921348314605</v>
      </c>
      <c r="G821" t="s">
        <v>14</v>
      </c>
      <c r="H821" s="7">
        <f t="shared" si="36"/>
        <v>95.936170212765958</v>
      </c>
      <c r="I821">
        <v>47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37"/>
        <v>41237.25</v>
      </c>
      <c r="O821" s="11">
        <f t="shared" si="38"/>
        <v>41252.25</v>
      </c>
      <c r="P821" t="b">
        <v>1</v>
      </c>
      <c r="Q821" t="b">
        <v>0</v>
      </c>
      <c r="R821" t="s">
        <v>89</v>
      </c>
      <c r="S821" t="s">
        <v>2052</v>
      </c>
      <c r="T821" t="s">
        <v>2053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v>800.6</v>
      </c>
      <c r="G822" t="s">
        <v>20</v>
      </c>
      <c r="H822" s="7">
        <f t="shared" si="36"/>
        <v>43.043010752688176</v>
      </c>
      <c r="I822">
        <v>279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37"/>
        <v>43310.208333333328</v>
      </c>
      <c r="O822" s="11">
        <f t="shared" si="38"/>
        <v>43323.208333333328</v>
      </c>
      <c r="P822" t="b">
        <v>0</v>
      </c>
      <c r="Q822" t="b">
        <v>1</v>
      </c>
      <c r="R822" t="s">
        <v>23</v>
      </c>
      <c r="S822" t="s">
        <v>2037</v>
      </c>
      <c r="T822" t="s">
        <v>2038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v>291.28571428571428</v>
      </c>
      <c r="G823" t="s">
        <v>20</v>
      </c>
      <c r="H823" s="7">
        <f t="shared" si="36"/>
        <v>67.966666666666669</v>
      </c>
      <c r="I823">
        <v>210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37"/>
        <v>42794.25</v>
      </c>
      <c r="O823" s="11">
        <f t="shared" si="38"/>
        <v>42807.208333333328</v>
      </c>
      <c r="P823" t="b">
        <v>0</v>
      </c>
      <c r="Q823" t="b">
        <v>0</v>
      </c>
      <c r="R823" t="s">
        <v>42</v>
      </c>
      <c r="S823" t="s">
        <v>2043</v>
      </c>
      <c r="T823" t="s">
        <v>2044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v>349.9666666666667</v>
      </c>
      <c r="G824" t="s">
        <v>20</v>
      </c>
      <c r="H824" s="7">
        <f t="shared" si="36"/>
        <v>89.991428571428571</v>
      </c>
      <c r="I824">
        <v>2100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37"/>
        <v>41698.25</v>
      </c>
      <c r="O824" s="11">
        <f t="shared" si="38"/>
        <v>41715.208333333336</v>
      </c>
      <c r="P824" t="b">
        <v>0</v>
      </c>
      <c r="Q824" t="b">
        <v>0</v>
      </c>
      <c r="R824" t="s">
        <v>23</v>
      </c>
      <c r="S824" t="s">
        <v>2037</v>
      </c>
      <c r="T824" t="s">
        <v>2038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v>357.07317073170731</v>
      </c>
      <c r="G825" t="s">
        <v>20</v>
      </c>
      <c r="H825" s="7">
        <f t="shared" si="36"/>
        <v>58.095238095238095</v>
      </c>
      <c r="I825">
        <v>252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37"/>
        <v>41892.208333333336</v>
      </c>
      <c r="O825" s="11">
        <f t="shared" si="38"/>
        <v>41917.208333333336</v>
      </c>
      <c r="P825" t="b">
        <v>1</v>
      </c>
      <c r="Q825" t="b">
        <v>1</v>
      </c>
      <c r="R825" t="s">
        <v>23</v>
      </c>
      <c r="S825" t="s">
        <v>2037</v>
      </c>
      <c r="T825" t="s">
        <v>2038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v>126.48941176470588</v>
      </c>
      <c r="G826" t="s">
        <v>20</v>
      </c>
      <c r="H826" s="7">
        <f t="shared" si="36"/>
        <v>83.996875000000003</v>
      </c>
      <c r="I826">
        <v>1280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37"/>
        <v>40348.208333333336</v>
      </c>
      <c r="O826" s="11">
        <f t="shared" si="38"/>
        <v>40380.208333333336</v>
      </c>
      <c r="P826" t="b">
        <v>0</v>
      </c>
      <c r="Q826" t="b">
        <v>1</v>
      </c>
      <c r="R826" t="s">
        <v>68</v>
      </c>
      <c r="S826" t="s">
        <v>2049</v>
      </c>
      <c r="T826" t="s">
        <v>2050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v>387.5</v>
      </c>
      <c r="G827" t="s">
        <v>20</v>
      </c>
      <c r="H827" s="7">
        <f t="shared" si="36"/>
        <v>88.853503184713375</v>
      </c>
      <c r="I827">
        <v>157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37"/>
        <v>42941.208333333328</v>
      </c>
      <c r="O827" s="11">
        <f t="shared" si="38"/>
        <v>42953.208333333328</v>
      </c>
      <c r="P827" t="b">
        <v>0</v>
      </c>
      <c r="Q827" t="b">
        <v>0</v>
      </c>
      <c r="R827" t="s">
        <v>100</v>
      </c>
      <c r="S827" t="s">
        <v>2043</v>
      </c>
      <c r="T827" t="s">
        <v>2054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v>457.03571428571428</v>
      </c>
      <c r="G828" t="s">
        <v>20</v>
      </c>
      <c r="H828" s="7">
        <f t="shared" si="36"/>
        <v>65.963917525773198</v>
      </c>
      <c r="I828">
        <v>194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37"/>
        <v>40525.25</v>
      </c>
      <c r="O828" s="11">
        <f t="shared" si="38"/>
        <v>40553.25</v>
      </c>
      <c r="P828" t="b">
        <v>0</v>
      </c>
      <c r="Q828" t="b">
        <v>1</v>
      </c>
      <c r="R828" t="s">
        <v>33</v>
      </c>
      <c r="S828" t="s">
        <v>2041</v>
      </c>
      <c r="T828" t="s">
        <v>2042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v>266.69565217391306</v>
      </c>
      <c r="G829" t="s">
        <v>20</v>
      </c>
      <c r="H829" s="7">
        <f t="shared" si="36"/>
        <v>74.804878048780495</v>
      </c>
      <c r="I829">
        <v>82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37"/>
        <v>40666.208333333336</v>
      </c>
      <c r="O829" s="11">
        <f t="shared" si="38"/>
        <v>40678.208333333336</v>
      </c>
      <c r="P829" t="b">
        <v>0</v>
      </c>
      <c r="Q829" t="b">
        <v>1</v>
      </c>
      <c r="R829" t="s">
        <v>53</v>
      </c>
      <c r="S829" t="s">
        <v>2043</v>
      </c>
      <c r="T829" t="s">
        <v>2046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v>69</v>
      </c>
      <c r="G830" t="s">
        <v>14</v>
      </c>
      <c r="H830" s="7">
        <f t="shared" si="36"/>
        <v>69.98571428571428</v>
      </c>
      <c r="I830">
        <v>70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37"/>
        <v>43340.208333333328</v>
      </c>
      <c r="O830" s="11">
        <f t="shared" si="38"/>
        <v>43365.208333333328</v>
      </c>
      <c r="P830" t="b">
        <v>0</v>
      </c>
      <c r="Q830" t="b">
        <v>0</v>
      </c>
      <c r="R830" t="s">
        <v>33</v>
      </c>
      <c r="S830" t="s">
        <v>2041</v>
      </c>
      <c r="T830" t="s">
        <v>2042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v>51.34375</v>
      </c>
      <c r="G831" t="s">
        <v>14</v>
      </c>
      <c r="H831" s="7">
        <f t="shared" si="36"/>
        <v>32.006493506493506</v>
      </c>
      <c r="I831">
        <v>154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37"/>
        <v>42164.208333333328</v>
      </c>
      <c r="O831" s="11">
        <f t="shared" si="38"/>
        <v>42179.208333333328</v>
      </c>
      <c r="P831" t="b">
        <v>0</v>
      </c>
      <c r="Q831" t="b">
        <v>0</v>
      </c>
      <c r="R831" t="s">
        <v>33</v>
      </c>
      <c r="S831" t="s">
        <v>2041</v>
      </c>
      <c r="T831" t="s">
        <v>2042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v>1.1710526315789473</v>
      </c>
      <c r="G832" t="s">
        <v>14</v>
      </c>
      <c r="H832" s="7">
        <f t="shared" si="36"/>
        <v>64.727272727272734</v>
      </c>
      <c r="I832">
        <v>22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37"/>
        <v>43103.25</v>
      </c>
      <c r="O832" s="11">
        <f t="shared" si="38"/>
        <v>43162.25</v>
      </c>
      <c r="P832" t="b">
        <v>0</v>
      </c>
      <c r="Q832" t="b">
        <v>0</v>
      </c>
      <c r="R832" t="s">
        <v>33</v>
      </c>
      <c r="S832" t="s">
        <v>2041</v>
      </c>
      <c r="T832" t="s">
        <v>2042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v>108.97734294541709</v>
      </c>
      <c r="G833" t="s">
        <v>20</v>
      </c>
      <c r="H833" s="7">
        <f t="shared" si="36"/>
        <v>24.998110087408456</v>
      </c>
      <c r="I833">
        <v>4233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37"/>
        <v>40994.208333333336</v>
      </c>
      <c r="O833" s="11">
        <f t="shared" si="38"/>
        <v>41028.208333333336</v>
      </c>
      <c r="P833" t="b">
        <v>0</v>
      </c>
      <c r="Q833" t="b">
        <v>0</v>
      </c>
      <c r="R833" t="s">
        <v>122</v>
      </c>
      <c r="S833" t="s">
        <v>2056</v>
      </c>
      <c r="T833" t="s">
        <v>2057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v>315.17592592592592</v>
      </c>
      <c r="G834" t="s">
        <v>20</v>
      </c>
      <c r="H834" s="7">
        <f t="shared" si="36"/>
        <v>104.97764070932922</v>
      </c>
      <c r="I834">
        <v>1297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37"/>
        <v>42299.208333333328</v>
      </c>
      <c r="O834" s="11">
        <f t="shared" si="38"/>
        <v>42333.25</v>
      </c>
      <c r="P834" t="b">
        <v>1</v>
      </c>
      <c r="Q834" t="b">
        <v>0</v>
      </c>
      <c r="R834" t="s">
        <v>206</v>
      </c>
      <c r="S834" t="s">
        <v>2049</v>
      </c>
      <c r="T834" t="s">
        <v>2061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v>157.69117647058823</v>
      </c>
      <c r="G835" t="s">
        <v>20</v>
      </c>
      <c r="H835" s="7">
        <f t="shared" ref="H835:H898" si="39">AVERAGE(E835/I835)</f>
        <v>64.987878787878785</v>
      </c>
      <c r="I835">
        <v>165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ref="N835:N898" si="40">(((L835/60)/60)/24)+DATE(1970,1,1)</f>
        <v>40588.25</v>
      </c>
      <c r="O835" s="11">
        <f t="shared" ref="O835:O898" si="41">(((M835/60)/60)/24)+DATE(1970,1,1)</f>
        <v>40599.25</v>
      </c>
      <c r="P835" t="b">
        <v>0</v>
      </c>
      <c r="Q835" t="b">
        <v>0</v>
      </c>
      <c r="R835" t="s">
        <v>206</v>
      </c>
      <c r="S835" t="s">
        <v>2049</v>
      </c>
      <c r="T835" t="s">
        <v>2061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v>153.8082191780822</v>
      </c>
      <c r="G836" t="s">
        <v>20</v>
      </c>
      <c r="H836" s="7">
        <f t="shared" si="39"/>
        <v>94.352941176470594</v>
      </c>
      <c r="I836">
        <v>119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40"/>
        <v>41448.208333333336</v>
      </c>
      <c r="O836" s="11">
        <f t="shared" si="41"/>
        <v>41454.208333333336</v>
      </c>
      <c r="P836" t="b">
        <v>0</v>
      </c>
      <c r="Q836" t="b">
        <v>0</v>
      </c>
      <c r="R836" t="s">
        <v>33</v>
      </c>
      <c r="S836" t="s">
        <v>2041</v>
      </c>
      <c r="T836" t="s">
        <v>2042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v>89.738979118329468</v>
      </c>
      <c r="G837" t="s">
        <v>14</v>
      </c>
      <c r="H837" s="7">
        <f t="shared" si="39"/>
        <v>44.001706484641637</v>
      </c>
      <c r="I837">
        <v>1758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40"/>
        <v>42063.25</v>
      </c>
      <c r="O837" s="11">
        <f t="shared" si="41"/>
        <v>42069.25</v>
      </c>
      <c r="P837" t="b">
        <v>0</v>
      </c>
      <c r="Q837" t="b">
        <v>0</v>
      </c>
      <c r="R837" t="s">
        <v>28</v>
      </c>
      <c r="S837" t="s">
        <v>2039</v>
      </c>
      <c r="T837" t="s">
        <v>2040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v>75.135802469135797</v>
      </c>
      <c r="G838" t="s">
        <v>14</v>
      </c>
      <c r="H838" s="7">
        <f t="shared" si="39"/>
        <v>64.744680851063833</v>
      </c>
      <c r="I838">
        <v>94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40"/>
        <v>40214.25</v>
      </c>
      <c r="O838" s="11">
        <f t="shared" si="41"/>
        <v>40225.25</v>
      </c>
      <c r="P838" t="b">
        <v>0</v>
      </c>
      <c r="Q838" t="b">
        <v>0</v>
      </c>
      <c r="R838" t="s">
        <v>60</v>
      </c>
      <c r="S838" t="s">
        <v>2037</v>
      </c>
      <c r="T838" t="s">
        <v>2047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v>852.88135593220341</v>
      </c>
      <c r="G839" t="s">
        <v>20</v>
      </c>
      <c r="H839" s="7">
        <f t="shared" si="39"/>
        <v>84.00667779632721</v>
      </c>
      <c r="I839">
        <v>1797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40"/>
        <v>40629.208333333336</v>
      </c>
      <c r="O839" s="11">
        <f t="shared" si="41"/>
        <v>40683.208333333336</v>
      </c>
      <c r="P839" t="b">
        <v>0</v>
      </c>
      <c r="Q839" t="b">
        <v>0</v>
      </c>
      <c r="R839" t="s">
        <v>159</v>
      </c>
      <c r="S839" t="s">
        <v>2037</v>
      </c>
      <c r="T839" t="s">
        <v>2060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v>138.90625</v>
      </c>
      <c r="G840" t="s">
        <v>20</v>
      </c>
      <c r="H840" s="7">
        <f t="shared" si="39"/>
        <v>34.061302681992338</v>
      </c>
      <c r="I840">
        <v>261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40"/>
        <v>43370.208333333328</v>
      </c>
      <c r="O840" s="11">
        <f t="shared" si="41"/>
        <v>43379.208333333328</v>
      </c>
      <c r="P840" t="b">
        <v>0</v>
      </c>
      <c r="Q840" t="b">
        <v>0</v>
      </c>
      <c r="R840" t="s">
        <v>33</v>
      </c>
      <c r="S840" t="s">
        <v>2041</v>
      </c>
      <c r="T840" t="s">
        <v>2042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v>190.18181818181819</v>
      </c>
      <c r="G841" t="s">
        <v>20</v>
      </c>
      <c r="H841" s="7">
        <f t="shared" si="39"/>
        <v>93.273885350318466</v>
      </c>
      <c r="I841">
        <v>157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40"/>
        <v>41715.208333333336</v>
      </c>
      <c r="O841" s="11">
        <f t="shared" si="41"/>
        <v>41760.208333333336</v>
      </c>
      <c r="P841" t="b">
        <v>0</v>
      </c>
      <c r="Q841" t="b">
        <v>1</v>
      </c>
      <c r="R841" t="s">
        <v>42</v>
      </c>
      <c r="S841" t="s">
        <v>2043</v>
      </c>
      <c r="T841" t="s">
        <v>2044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v>100.24333619948409</v>
      </c>
      <c r="G842" t="s">
        <v>20</v>
      </c>
      <c r="H842" s="7">
        <f t="shared" si="39"/>
        <v>32.998301726577978</v>
      </c>
      <c r="I842">
        <v>3533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40"/>
        <v>41836.208333333336</v>
      </c>
      <c r="O842" s="11">
        <f t="shared" si="41"/>
        <v>41838.208333333336</v>
      </c>
      <c r="P842" t="b">
        <v>0</v>
      </c>
      <c r="Q842" t="b">
        <v>1</v>
      </c>
      <c r="R842" t="s">
        <v>33</v>
      </c>
      <c r="S842" t="s">
        <v>2041</v>
      </c>
      <c r="T842" t="s">
        <v>2042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v>142.75824175824175</v>
      </c>
      <c r="G843" t="s">
        <v>20</v>
      </c>
      <c r="H843" s="7">
        <f t="shared" si="39"/>
        <v>83.812903225806451</v>
      </c>
      <c r="I843">
        <v>155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40"/>
        <v>42419.25</v>
      </c>
      <c r="O843" s="11">
        <f t="shared" si="41"/>
        <v>42435.25</v>
      </c>
      <c r="P843" t="b">
        <v>0</v>
      </c>
      <c r="Q843" t="b">
        <v>0</v>
      </c>
      <c r="R843" t="s">
        <v>28</v>
      </c>
      <c r="S843" t="s">
        <v>2039</v>
      </c>
      <c r="T843" t="s">
        <v>2040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v>563.13333333333333</v>
      </c>
      <c r="G844" t="s">
        <v>20</v>
      </c>
      <c r="H844" s="7">
        <f t="shared" si="39"/>
        <v>63.992424242424242</v>
      </c>
      <c r="I844">
        <v>132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40"/>
        <v>43266.208333333328</v>
      </c>
      <c r="O844" s="11">
        <f t="shared" si="41"/>
        <v>43269.208333333328</v>
      </c>
      <c r="P844" t="b">
        <v>0</v>
      </c>
      <c r="Q844" t="b">
        <v>0</v>
      </c>
      <c r="R844" t="s">
        <v>65</v>
      </c>
      <c r="S844" t="s">
        <v>2039</v>
      </c>
      <c r="T844" t="s">
        <v>2048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v>30.715909090909086</v>
      </c>
      <c r="G845" t="s">
        <v>14</v>
      </c>
      <c r="H845" s="7">
        <f t="shared" si="39"/>
        <v>81.909090909090907</v>
      </c>
      <c r="I845">
        <v>33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40"/>
        <v>43338.208333333328</v>
      </c>
      <c r="O845" s="11">
        <f t="shared" si="41"/>
        <v>43344.208333333328</v>
      </c>
      <c r="P845" t="b">
        <v>0</v>
      </c>
      <c r="Q845" t="b">
        <v>0</v>
      </c>
      <c r="R845" t="s">
        <v>122</v>
      </c>
      <c r="S845" t="s">
        <v>2056</v>
      </c>
      <c r="T845" t="s">
        <v>2057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v>99.39772727272728</v>
      </c>
      <c r="G846" t="s">
        <v>74</v>
      </c>
      <c r="H846" s="7">
        <f t="shared" si="39"/>
        <v>93.053191489361708</v>
      </c>
      <c r="I846">
        <v>94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40"/>
        <v>40930.25</v>
      </c>
      <c r="O846" s="11">
        <f t="shared" si="41"/>
        <v>40933.25</v>
      </c>
      <c r="P846" t="b">
        <v>0</v>
      </c>
      <c r="Q846" t="b">
        <v>0</v>
      </c>
      <c r="R846" t="s">
        <v>42</v>
      </c>
      <c r="S846" t="s">
        <v>2043</v>
      </c>
      <c r="T846" t="s">
        <v>2044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v>197.54935622317598</v>
      </c>
      <c r="G847" t="s">
        <v>20</v>
      </c>
      <c r="H847" s="7">
        <f t="shared" si="39"/>
        <v>101.98449039881831</v>
      </c>
      <c r="I847">
        <v>1354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40"/>
        <v>43235.208333333328</v>
      </c>
      <c r="O847" s="11">
        <f t="shared" si="41"/>
        <v>43272.208333333328</v>
      </c>
      <c r="P847" t="b">
        <v>0</v>
      </c>
      <c r="Q847" t="b">
        <v>0</v>
      </c>
      <c r="R847" t="s">
        <v>28</v>
      </c>
      <c r="S847" t="s">
        <v>2039</v>
      </c>
      <c r="T847" t="s">
        <v>2040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v>508.5</v>
      </c>
      <c r="G848" t="s">
        <v>20</v>
      </c>
      <c r="H848" s="7">
        <f t="shared" si="39"/>
        <v>105.9375</v>
      </c>
      <c r="I848">
        <v>48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40"/>
        <v>43302.208333333328</v>
      </c>
      <c r="O848" s="11">
        <f t="shared" si="41"/>
        <v>43338.208333333328</v>
      </c>
      <c r="P848" t="b">
        <v>1</v>
      </c>
      <c r="Q848" t="b">
        <v>1</v>
      </c>
      <c r="R848" t="s">
        <v>28</v>
      </c>
      <c r="S848" t="s">
        <v>2039</v>
      </c>
      <c r="T848" t="s">
        <v>2040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v>237.74468085106383</v>
      </c>
      <c r="G849" t="s">
        <v>20</v>
      </c>
      <c r="H849" s="7">
        <f t="shared" si="39"/>
        <v>101.58181818181818</v>
      </c>
      <c r="I849">
        <v>110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40"/>
        <v>43107.25</v>
      </c>
      <c r="O849" s="11">
        <f t="shared" si="41"/>
        <v>43110.25</v>
      </c>
      <c r="P849" t="b">
        <v>0</v>
      </c>
      <c r="Q849" t="b">
        <v>0</v>
      </c>
      <c r="R849" t="s">
        <v>17</v>
      </c>
      <c r="S849" t="s">
        <v>2035</v>
      </c>
      <c r="T849" t="s">
        <v>2036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v>338.46875</v>
      </c>
      <c r="G850" t="s">
        <v>20</v>
      </c>
      <c r="H850" s="7">
        <f t="shared" si="39"/>
        <v>62.970930232558139</v>
      </c>
      <c r="I850">
        <v>172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40"/>
        <v>40341.208333333336</v>
      </c>
      <c r="O850" s="11">
        <f t="shared" si="41"/>
        <v>40350.208333333336</v>
      </c>
      <c r="P850" t="b">
        <v>0</v>
      </c>
      <c r="Q850" t="b">
        <v>0</v>
      </c>
      <c r="R850" t="s">
        <v>53</v>
      </c>
      <c r="S850" t="s">
        <v>2043</v>
      </c>
      <c r="T850" t="s">
        <v>2046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v>133.08955223880596</v>
      </c>
      <c r="G851" t="s">
        <v>20</v>
      </c>
      <c r="H851" s="7">
        <f t="shared" si="39"/>
        <v>29.045602605863191</v>
      </c>
      <c r="I851">
        <v>307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40"/>
        <v>40948.25</v>
      </c>
      <c r="O851" s="11">
        <f t="shared" si="41"/>
        <v>40951.25</v>
      </c>
      <c r="P851" t="b">
        <v>0</v>
      </c>
      <c r="Q851" t="b">
        <v>1</v>
      </c>
      <c r="R851" t="s">
        <v>60</v>
      </c>
      <c r="S851" t="s">
        <v>2037</v>
      </c>
      <c r="T851" t="s">
        <v>2047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v>1</v>
      </c>
      <c r="G852" t="s">
        <v>14</v>
      </c>
      <c r="H852" s="7">
        <f t="shared" si="39"/>
        <v>1</v>
      </c>
      <c r="I852"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40"/>
        <v>40866.25</v>
      </c>
      <c r="O852" s="11">
        <f t="shared" si="41"/>
        <v>40881.25</v>
      </c>
      <c r="P852" t="b">
        <v>1</v>
      </c>
      <c r="Q852" t="b">
        <v>0</v>
      </c>
      <c r="R852" t="s">
        <v>23</v>
      </c>
      <c r="S852" t="s">
        <v>2037</v>
      </c>
      <c r="T852" t="s">
        <v>2038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v>207.79999999999998</v>
      </c>
      <c r="G853" t="s">
        <v>20</v>
      </c>
      <c r="H853" s="7">
        <f t="shared" si="39"/>
        <v>77.924999999999997</v>
      </c>
      <c r="I853">
        <v>160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40"/>
        <v>41031.208333333336</v>
      </c>
      <c r="O853" s="11">
        <f t="shared" si="41"/>
        <v>41064.208333333336</v>
      </c>
      <c r="P853" t="b">
        <v>0</v>
      </c>
      <c r="Q853" t="b">
        <v>0</v>
      </c>
      <c r="R853" t="s">
        <v>50</v>
      </c>
      <c r="S853" t="s">
        <v>2037</v>
      </c>
      <c r="T853" t="s">
        <v>2045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v>51.122448979591837</v>
      </c>
      <c r="G854" t="s">
        <v>14</v>
      </c>
      <c r="H854" s="7">
        <f t="shared" si="39"/>
        <v>80.806451612903231</v>
      </c>
      <c r="I854">
        <v>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40"/>
        <v>40740.208333333336</v>
      </c>
      <c r="O854" s="11">
        <f t="shared" si="41"/>
        <v>40750.208333333336</v>
      </c>
      <c r="P854" t="b">
        <v>0</v>
      </c>
      <c r="Q854" t="b">
        <v>1</v>
      </c>
      <c r="R854" t="s">
        <v>89</v>
      </c>
      <c r="S854" t="s">
        <v>2052</v>
      </c>
      <c r="T854" t="s">
        <v>2053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v>652.05847953216369</v>
      </c>
      <c r="G855" t="s">
        <v>20</v>
      </c>
      <c r="H855" s="7">
        <f t="shared" si="39"/>
        <v>76.006816632583508</v>
      </c>
      <c r="I855">
        <v>1467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40"/>
        <v>40714.208333333336</v>
      </c>
      <c r="O855" s="11">
        <f t="shared" si="41"/>
        <v>40719.208333333336</v>
      </c>
      <c r="P855" t="b">
        <v>0</v>
      </c>
      <c r="Q855" t="b">
        <v>1</v>
      </c>
      <c r="R855" t="s">
        <v>60</v>
      </c>
      <c r="S855" t="s">
        <v>2037</v>
      </c>
      <c r="T855" t="s">
        <v>2047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v>113.63099415204678</v>
      </c>
      <c r="G856" t="s">
        <v>20</v>
      </c>
      <c r="H856" s="7">
        <f t="shared" si="39"/>
        <v>72.993613824192337</v>
      </c>
      <c r="I856">
        <v>2662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40"/>
        <v>43787.25</v>
      </c>
      <c r="O856" s="11">
        <f t="shared" si="41"/>
        <v>43814.25</v>
      </c>
      <c r="P856" t="b">
        <v>0</v>
      </c>
      <c r="Q856" t="b">
        <v>0</v>
      </c>
      <c r="R856" t="s">
        <v>119</v>
      </c>
      <c r="S856" t="s">
        <v>2049</v>
      </c>
      <c r="T856" t="s">
        <v>2055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v>102.37606837606839</v>
      </c>
      <c r="G857" t="s">
        <v>20</v>
      </c>
      <c r="H857" s="7">
        <f t="shared" si="39"/>
        <v>53</v>
      </c>
      <c r="I857">
        <v>452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40"/>
        <v>40712.208333333336</v>
      </c>
      <c r="O857" s="11">
        <f t="shared" si="41"/>
        <v>40743.208333333336</v>
      </c>
      <c r="P857" t="b">
        <v>0</v>
      </c>
      <c r="Q857" t="b">
        <v>0</v>
      </c>
      <c r="R857" t="s">
        <v>33</v>
      </c>
      <c r="S857" t="s">
        <v>2041</v>
      </c>
      <c r="T857" t="s">
        <v>2042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v>356.58333333333331</v>
      </c>
      <c r="G858" t="s">
        <v>20</v>
      </c>
      <c r="H858" s="7">
        <f t="shared" si="39"/>
        <v>54.164556962025316</v>
      </c>
      <c r="I858">
        <v>158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40"/>
        <v>41023.208333333336</v>
      </c>
      <c r="O858" s="11">
        <f t="shared" si="41"/>
        <v>41040.208333333336</v>
      </c>
      <c r="P858" t="b">
        <v>0</v>
      </c>
      <c r="Q858" t="b">
        <v>0</v>
      </c>
      <c r="R858" t="s">
        <v>17</v>
      </c>
      <c r="S858" t="s">
        <v>2035</v>
      </c>
      <c r="T858" t="s">
        <v>2036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v>139.86792452830187</v>
      </c>
      <c r="G859" t="s">
        <v>20</v>
      </c>
      <c r="H859" s="7">
        <f t="shared" si="39"/>
        <v>32.946666666666665</v>
      </c>
      <c r="I859">
        <v>225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40"/>
        <v>40944.25</v>
      </c>
      <c r="O859" s="11">
        <f t="shared" si="41"/>
        <v>40967.25</v>
      </c>
      <c r="P859" t="b">
        <v>1</v>
      </c>
      <c r="Q859" t="b">
        <v>0</v>
      </c>
      <c r="R859" t="s">
        <v>100</v>
      </c>
      <c r="S859" t="s">
        <v>2043</v>
      </c>
      <c r="T859" t="s">
        <v>2054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v>69.45</v>
      </c>
      <c r="G860" t="s">
        <v>14</v>
      </c>
      <c r="H860" s="7">
        <f t="shared" si="39"/>
        <v>79.371428571428567</v>
      </c>
      <c r="I860">
        <v>35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40"/>
        <v>43211.208333333328</v>
      </c>
      <c r="O860" s="11">
        <f t="shared" si="41"/>
        <v>43218.208333333328</v>
      </c>
      <c r="P860" t="b">
        <v>1</v>
      </c>
      <c r="Q860" t="b">
        <v>0</v>
      </c>
      <c r="R860" t="s">
        <v>17</v>
      </c>
      <c r="S860" t="s">
        <v>2035</v>
      </c>
      <c r="T860" t="s">
        <v>2036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v>35.534246575342465</v>
      </c>
      <c r="G861" t="s">
        <v>14</v>
      </c>
      <c r="H861" s="7">
        <f t="shared" si="39"/>
        <v>41.174603174603178</v>
      </c>
      <c r="I861">
        <v>63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40"/>
        <v>41334.25</v>
      </c>
      <c r="O861" s="11">
        <f t="shared" si="41"/>
        <v>41352.208333333336</v>
      </c>
      <c r="P861" t="b">
        <v>0</v>
      </c>
      <c r="Q861" t="b">
        <v>1</v>
      </c>
      <c r="R861" t="s">
        <v>33</v>
      </c>
      <c r="S861" t="s">
        <v>2041</v>
      </c>
      <c r="T861" t="s">
        <v>2042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v>251.65</v>
      </c>
      <c r="G862" t="s">
        <v>20</v>
      </c>
      <c r="H862" s="7">
        <f t="shared" si="39"/>
        <v>77.430769230769229</v>
      </c>
      <c r="I862">
        <v>65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40"/>
        <v>43515.25</v>
      </c>
      <c r="O862" s="11">
        <f t="shared" si="41"/>
        <v>43525.25</v>
      </c>
      <c r="P862" t="b">
        <v>0</v>
      </c>
      <c r="Q862" t="b">
        <v>1</v>
      </c>
      <c r="R862" t="s">
        <v>65</v>
      </c>
      <c r="S862" t="s">
        <v>2039</v>
      </c>
      <c r="T862" t="s">
        <v>2048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v>105.87500000000001</v>
      </c>
      <c r="G863" t="s">
        <v>20</v>
      </c>
      <c r="H863" s="7">
        <f t="shared" si="39"/>
        <v>57.159509202453989</v>
      </c>
      <c r="I863">
        <v>163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40"/>
        <v>40258.208333333336</v>
      </c>
      <c r="O863" s="11">
        <f t="shared" si="41"/>
        <v>40266.208333333336</v>
      </c>
      <c r="P863" t="b">
        <v>0</v>
      </c>
      <c r="Q863" t="b">
        <v>0</v>
      </c>
      <c r="R863" t="s">
        <v>33</v>
      </c>
      <c r="S863" t="s">
        <v>2041</v>
      </c>
      <c r="T863" t="s">
        <v>2042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v>187.42857142857144</v>
      </c>
      <c r="G864" t="s">
        <v>20</v>
      </c>
      <c r="H864" s="7">
        <f t="shared" si="39"/>
        <v>77.17647058823529</v>
      </c>
      <c r="I864">
        <v>85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40"/>
        <v>40756.208333333336</v>
      </c>
      <c r="O864" s="11">
        <f t="shared" si="41"/>
        <v>40760.208333333336</v>
      </c>
      <c r="P864" t="b">
        <v>0</v>
      </c>
      <c r="Q864" t="b">
        <v>0</v>
      </c>
      <c r="R864" t="s">
        <v>33</v>
      </c>
      <c r="S864" t="s">
        <v>2041</v>
      </c>
      <c r="T864" t="s">
        <v>2042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v>386.78571428571428</v>
      </c>
      <c r="G865" t="s">
        <v>20</v>
      </c>
      <c r="H865" s="7">
        <f t="shared" si="39"/>
        <v>24.953917050691246</v>
      </c>
      <c r="I865">
        <v>217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40"/>
        <v>42172.208333333328</v>
      </c>
      <c r="O865" s="11">
        <f t="shared" si="41"/>
        <v>42195.208333333328</v>
      </c>
      <c r="P865" t="b">
        <v>0</v>
      </c>
      <c r="Q865" t="b">
        <v>1</v>
      </c>
      <c r="R865" t="s">
        <v>269</v>
      </c>
      <c r="S865" t="s">
        <v>2043</v>
      </c>
      <c r="T865" t="s">
        <v>2062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v>347.07142857142856</v>
      </c>
      <c r="G866" t="s">
        <v>20</v>
      </c>
      <c r="H866" s="7">
        <f t="shared" si="39"/>
        <v>97.18</v>
      </c>
      <c r="I866">
        <v>150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40"/>
        <v>42601.208333333328</v>
      </c>
      <c r="O866" s="11">
        <f t="shared" si="41"/>
        <v>42606.208333333328</v>
      </c>
      <c r="P866" t="b">
        <v>0</v>
      </c>
      <c r="Q866" t="b">
        <v>0</v>
      </c>
      <c r="R866" t="s">
        <v>100</v>
      </c>
      <c r="S866" t="s">
        <v>2043</v>
      </c>
      <c r="T866" t="s">
        <v>2054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v>185.82098765432099</v>
      </c>
      <c r="G867" t="s">
        <v>20</v>
      </c>
      <c r="H867" s="7">
        <f t="shared" si="39"/>
        <v>46.000916870415651</v>
      </c>
      <c r="I867">
        <v>3272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40"/>
        <v>41897.208333333336</v>
      </c>
      <c r="O867" s="11">
        <f t="shared" si="41"/>
        <v>41906.208333333336</v>
      </c>
      <c r="P867" t="b">
        <v>0</v>
      </c>
      <c r="Q867" t="b">
        <v>0</v>
      </c>
      <c r="R867" t="s">
        <v>33</v>
      </c>
      <c r="S867" t="s">
        <v>2041</v>
      </c>
      <c r="T867" t="s">
        <v>2042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v>43.241247264770237</v>
      </c>
      <c r="G868" t="s">
        <v>74</v>
      </c>
      <c r="H868" s="7">
        <f t="shared" si="39"/>
        <v>88.023385300668153</v>
      </c>
      <c r="I868">
        <v>898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40"/>
        <v>40671.208333333336</v>
      </c>
      <c r="O868" s="11">
        <f t="shared" si="41"/>
        <v>40672.208333333336</v>
      </c>
      <c r="P868" t="b">
        <v>0</v>
      </c>
      <c r="Q868" t="b">
        <v>0</v>
      </c>
      <c r="R868" t="s">
        <v>122</v>
      </c>
      <c r="S868" t="s">
        <v>2056</v>
      </c>
      <c r="T868" t="s">
        <v>2057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v>162.4375</v>
      </c>
      <c r="G869" t="s">
        <v>20</v>
      </c>
      <c r="H869" s="7">
        <f t="shared" si="39"/>
        <v>25.99</v>
      </c>
      <c r="I869">
        <v>300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40"/>
        <v>43382.208333333328</v>
      </c>
      <c r="O869" s="11">
        <f t="shared" si="41"/>
        <v>43388.208333333328</v>
      </c>
      <c r="P869" t="b">
        <v>0</v>
      </c>
      <c r="Q869" t="b">
        <v>0</v>
      </c>
      <c r="R869" t="s">
        <v>17</v>
      </c>
      <c r="S869" t="s">
        <v>2035</v>
      </c>
      <c r="T869" t="s">
        <v>2036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v>184.84285714285716</v>
      </c>
      <c r="G870" t="s">
        <v>20</v>
      </c>
      <c r="H870" s="7">
        <f t="shared" si="39"/>
        <v>102.69047619047619</v>
      </c>
      <c r="I870">
        <v>126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40"/>
        <v>41559.208333333336</v>
      </c>
      <c r="O870" s="11">
        <f t="shared" si="41"/>
        <v>41570.208333333336</v>
      </c>
      <c r="P870" t="b">
        <v>0</v>
      </c>
      <c r="Q870" t="b">
        <v>0</v>
      </c>
      <c r="R870" t="s">
        <v>33</v>
      </c>
      <c r="S870" t="s">
        <v>2041</v>
      </c>
      <c r="T870" t="s">
        <v>2042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v>23.703520691785052</v>
      </c>
      <c r="G871" t="s">
        <v>14</v>
      </c>
      <c r="H871" s="7">
        <f t="shared" si="39"/>
        <v>72.958174904942965</v>
      </c>
      <c r="I871">
        <v>526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40"/>
        <v>40350.208333333336</v>
      </c>
      <c r="O871" s="11">
        <f t="shared" si="41"/>
        <v>40364.208333333336</v>
      </c>
      <c r="P871" t="b">
        <v>0</v>
      </c>
      <c r="Q871" t="b">
        <v>0</v>
      </c>
      <c r="R871" t="s">
        <v>53</v>
      </c>
      <c r="S871" t="s">
        <v>2043</v>
      </c>
      <c r="T871" t="s">
        <v>2046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v>89.870129870129873</v>
      </c>
      <c r="G872" t="s">
        <v>14</v>
      </c>
      <c r="H872" s="7">
        <f t="shared" si="39"/>
        <v>57.190082644628099</v>
      </c>
      <c r="I872">
        <v>121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40"/>
        <v>42240.208333333328</v>
      </c>
      <c r="O872" s="11">
        <f t="shared" si="41"/>
        <v>42265.208333333328</v>
      </c>
      <c r="P872" t="b">
        <v>0</v>
      </c>
      <c r="Q872" t="b">
        <v>0</v>
      </c>
      <c r="R872" t="s">
        <v>33</v>
      </c>
      <c r="S872" t="s">
        <v>2041</v>
      </c>
      <c r="T872" t="s">
        <v>2042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v>272.6041958041958</v>
      </c>
      <c r="G873" t="s">
        <v>20</v>
      </c>
      <c r="H873" s="7">
        <f t="shared" si="39"/>
        <v>84.013793103448279</v>
      </c>
      <c r="I873">
        <v>2320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40"/>
        <v>43040.208333333328</v>
      </c>
      <c r="O873" s="11">
        <f t="shared" si="41"/>
        <v>43058.25</v>
      </c>
      <c r="P873" t="b">
        <v>0</v>
      </c>
      <c r="Q873" t="b">
        <v>1</v>
      </c>
      <c r="R873" t="s">
        <v>33</v>
      </c>
      <c r="S873" t="s">
        <v>2041</v>
      </c>
      <c r="T873" t="s">
        <v>2042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v>170.04255319148936</v>
      </c>
      <c r="G874" t="s">
        <v>20</v>
      </c>
      <c r="H874" s="7">
        <f t="shared" si="39"/>
        <v>98.666666666666671</v>
      </c>
      <c r="I874">
        <v>81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40"/>
        <v>43346.208333333328</v>
      </c>
      <c r="O874" s="11">
        <f t="shared" si="41"/>
        <v>43351.208333333328</v>
      </c>
      <c r="P874" t="b">
        <v>0</v>
      </c>
      <c r="Q874" t="b">
        <v>0</v>
      </c>
      <c r="R874" t="s">
        <v>474</v>
      </c>
      <c r="S874" t="s">
        <v>2043</v>
      </c>
      <c r="T874" t="s">
        <v>2065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v>188.28503562945369</v>
      </c>
      <c r="G875" t="s">
        <v>20</v>
      </c>
      <c r="H875" s="7">
        <f t="shared" si="39"/>
        <v>42.007419183889773</v>
      </c>
      <c r="I875">
        <v>1887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40"/>
        <v>41647.25</v>
      </c>
      <c r="O875" s="11">
        <f t="shared" si="41"/>
        <v>41652.25</v>
      </c>
      <c r="P875" t="b">
        <v>0</v>
      </c>
      <c r="Q875" t="b">
        <v>0</v>
      </c>
      <c r="R875" t="s">
        <v>122</v>
      </c>
      <c r="S875" t="s">
        <v>2056</v>
      </c>
      <c r="T875" t="s">
        <v>2057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v>346.93532338308455</v>
      </c>
      <c r="G876" t="s">
        <v>20</v>
      </c>
      <c r="H876" s="7">
        <f t="shared" si="39"/>
        <v>32.002753556677376</v>
      </c>
      <c r="I876">
        <v>4358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40"/>
        <v>40291.208333333336</v>
      </c>
      <c r="O876" s="11">
        <f t="shared" si="41"/>
        <v>40329.208333333336</v>
      </c>
      <c r="P876" t="b">
        <v>0</v>
      </c>
      <c r="Q876" t="b">
        <v>1</v>
      </c>
      <c r="R876" t="s">
        <v>122</v>
      </c>
      <c r="S876" t="s">
        <v>2056</v>
      </c>
      <c r="T876" t="s">
        <v>2057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v>69.177215189873422</v>
      </c>
      <c r="G877" t="s">
        <v>14</v>
      </c>
      <c r="H877" s="7">
        <f t="shared" si="39"/>
        <v>81.567164179104481</v>
      </c>
      <c r="I877">
        <v>67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40"/>
        <v>40556.25</v>
      </c>
      <c r="O877" s="11">
        <f t="shared" si="41"/>
        <v>40557.25</v>
      </c>
      <c r="P877" t="b">
        <v>0</v>
      </c>
      <c r="Q877" t="b">
        <v>0</v>
      </c>
      <c r="R877" t="s">
        <v>23</v>
      </c>
      <c r="S877" t="s">
        <v>2037</v>
      </c>
      <c r="T877" t="s">
        <v>2038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v>25.433734939759034</v>
      </c>
      <c r="G878" t="s">
        <v>14</v>
      </c>
      <c r="H878" s="7">
        <f t="shared" si="39"/>
        <v>37.035087719298247</v>
      </c>
      <c r="I878">
        <v>57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40"/>
        <v>43624.208333333328</v>
      </c>
      <c r="O878" s="11">
        <f t="shared" si="41"/>
        <v>43648.208333333328</v>
      </c>
      <c r="P878" t="b">
        <v>0</v>
      </c>
      <c r="Q878" t="b">
        <v>0</v>
      </c>
      <c r="R878" t="s">
        <v>122</v>
      </c>
      <c r="S878" t="s">
        <v>2056</v>
      </c>
      <c r="T878" t="s">
        <v>2057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v>77.400977995110026</v>
      </c>
      <c r="G879" t="s">
        <v>14</v>
      </c>
      <c r="H879" s="7">
        <f t="shared" si="39"/>
        <v>103.033360455655</v>
      </c>
      <c r="I879">
        <v>1229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40"/>
        <v>42577.208333333328</v>
      </c>
      <c r="O879" s="11">
        <f t="shared" si="41"/>
        <v>42578.208333333328</v>
      </c>
      <c r="P879" t="b">
        <v>0</v>
      </c>
      <c r="Q879" t="b">
        <v>0</v>
      </c>
      <c r="R879" t="s">
        <v>17</v>
      </c>
      <c r="S879" t="s">
        <v>2035</v>
      </c>
      <c r="T879" t="s">
        <v>2036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v>37.481481481481481</v>
      </c>
      <c r="G880" t="s">
        <v>14</v>
      </c>
      <c r="H880" s="7">
        <f t="shared" si="39"/>
        <v>84.333333333333329</v>
      </c>
      <c r="I880">
        <v>12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40"/>
        <v>43845.25</v>
      </c>
      <c r="O880" s="11">
        <f t="shared" si="41"/>
        <v>43869.25</v>
      </c>
      <c r="P880" t="b">
        <v>0</v>
      </c>
      <c r="Q880" t="b">
        <v>0</v>
      </c>
      <c r="R880" t="s">
        <v>148</v>
      </c>
      <c r="S880" t="s">
        <v>2037</v>
      </c>
      <c r="T880" t="s">
        <v>2059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v>543.79999999999995</v>
      </c>
      <c r="G881" t="s">
        <v>20</v>
      </c>
      <c r="H881" s="7">
        <f t="shared" si="39"/>
        <v>102.60377358490567</v>
      </c>
      <c r="I881">
        <v>53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40"/>
        <v>42788.25</v>
      </c>
      <c r="O881" s="11">
        <f t="shared" si="41"/>
        <v>42797.25</v>
      </c>
      <c r="P881" t="b">
        <v>0</v>
      </c>
      <c r="Q881" t="b">
        <v>0</v>
      </c>
      <c r="R881" t="s">
        <v>68</v>
      </c>
      <c r="S881" t="s">
        <v>2049</v>
      </c>
      <c r="T881" t="s">
        <v>2050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v>228.52189349112427</v>
      </c>
      <c r="G882" t="s">
        <v>20</v>
      </c>
      <c r="H882" s="7">
        <f t="shared" si="39"/>
        <v>79.992129246064621</v>
      </c>
      <c r="I882">
        <v>2414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40"/>
        <v>43667.208333333328</v>
      </c>
      <c r="O882" s="11">
        <f t="shared" si="41"/>
        <v>43669.208333333328</v>
      </c>
      <c r="P882" t="b">
        <v>0</v>
      </c>
      <c r="Q882" t="b">
        <v>0</v>
      </c>
      <c r="R882" t="s">
        <v>50</v>
      </c>
      <c r="S882" t="s">
        <v>2037</v>
      </c>
      <c r="T882" t="s">
        <v>2045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v>38.948339483394832</v>
      </c>
      <c r="G883" t="s">
        <v>14</v>
      </c>
      <c r="H883" s="7">
        <f t="shared" si="39"/>
        <v>70.055309734513273</v>
      </c>
      <c r="I883">
        <v>452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40"/>
        <v>42194.208333333328</v>
      </c>
      <c r="O883" s="11">
        <f t="shared" si="41"/>
        <v>42223.208333333328</v>
      </c>
      <c r="P883" t="b">
        <v>0</v>
      </c>
      <c r="Q883" t="b">
        <v>1</v>
      </c>
      <c r="R883" t="s">
        <v>33</v>
      </c>
      <c r="S883" t="s">
        <v>2041</v>
      </c>
      <c r="T883" t="s">
        <v>2042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v>370</v>
      </c>
      <c r="G884" t="s">
        <v>20</v>
      </c>
      <c r="H884" s="7">
        <f t="shared" si="39"/>
        <v>37</v>
      </c>
      <c r="I884">
        <v>80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40"/>
        <v>42025.25</v>
      </c>
      <c r="O884" s="11">
        <f t="shared" si="41"/>
        <v>42029.25</v>
      </c>
      <c r="P884" t="b">
        <v>0</v>
      </c>
      <c r="Q884" t="b">
        <v>0</v>
      </c>
      <c r="R884" t="s">
        <v>33</v>
      </c>
      <c r="S884" t="s">
        <v>2041</v>
      </c>
      <c r="T884" t="s">
        <v>2042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v>237.91176470588232</v>
      </c>
      <c r="G885" t="s">
        <v>20</v>
      </c>
      <c r="H885" s="7">
        <f t="shared" si="39"/>
        <v>41.911917098445599</v>
      </c>
      <c r="I885">
        <v>193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40"/>
        <v>40323.208333333336</v>
      </c>
      <c r="O885" s="11">
        <f t="shared" si="41"/>
        <v>40359.208333333336</v>
      </c>
      <c r="P885" t="b">
        <v>0</v>
      </c>
      <c r="Q885" t="b">
        <v>0</v>
      </c>
      <c r="R885" t="s">
        <v>100</v>
      </c>
      <c r="S885" t="s">
        <v>2043</v>
      </c>
      <c r="T885" t="s">
        <v>2054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v>64.036299765807954</v>
      </c>
      <c r="G886" t="s">
        <v>14</v>
      </c>
      <c r="H886" s="7">
        <f t="shared" si="39"/>
        <v>57.992576882290564</v>
      </c>
      <c r="I886">
        <v>1886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40"/>
        <v>41763.208333333336</v>
      </c>
      <c r="O886" s="11">
        <f t="shared" si="41"/>
        <v>41765.208333333336</v>
      </c>
      <c r="P886" t="b">
        <v>0</v>
      </c>
      <c r="Q886" t="b">
        <v>1</v>
      </c>
      <c r="R886" t="s">
        <v>33</v>
      </c>
      <c r="S886" t="s">
        <v>2041</v>
      </c>
      <c r="T886" t="s">
        <v>2042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v>118.27777777777777</v>
      </c>
      <c r="G887" t="s">
        <v>20</v>
      </c>
      <c r="H887" s="7">
        <f t="shared" si="39"/>
        <v>40.942307692307693</v>
      </c>
      <c r="I887">
        <v>52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40"/>
        <v>40335.208333333336</v>
      </c>
      <c r="O887" s="11">
        <f t="shared" si="41"/>
        <v>40373.208333333336</v>
      </c>
      <c r="P887" t="b">
        <v>0</v>
      </c>
      <c r="Q887" t="b">
        <v>0</v>
      </c>
      <c r="R887" t="s">
        <v>33</v>
      </c>
      <c r="S887" t="s">
        <v>2041</v>
      </c>
      <c r="T887" t="s">
        <v>2042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v>84.824037184594957</v>
      </c>
      <c r="G888" t="s">
        <v>14</v>
      </c>
      <c r="H888" s="7">
        <f t="shared" si="39"/>
        <v>69.9972602739726</v>
      </c>
      <c r="I888">
        <v>1825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40"/>
        <v>40416.208333333336</v>
      </c>
      <c r="O888" s="11">
        <f t="shared" si="41"/>
        <v>40434.208333333336</v>
      </c>
      <c r="P888" t="b">
        <v>0</v>
      </c>
      <c r="Q888" t="b">
        <v>0</v>
      </c>
      <c r="R888" t="s">
        <v>60</v>
      </c>
      <c r="S888" t="s">
        <v>2037</v>
      </c>
      <c r="T888" t="s">
        <v>2047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v>29.346153846153843</v>
      </c>
      <c r="G889" t="s">
        <v>14</v>
      </c>
      <c r="H889" s="7">
        <f t="shared" si="39"/>
        <v>73.838709677419359</v>
      </c>
      <c r="I889">
        <v>31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40"/>
        <v>42202.208333333328</v>
      </c>
      <c r="O889" s="11">
        <f t="shared" si="41"/>
        <v>42249.208333333328</v>
      </c>
      <c r="P889" t="b">
        <v>0</v>
      </c>
      <c r="Q889" t="b">
        <v>1</v>
      </c>
      <c r="R889" t="s">
        <v>33</v>
      </c>
      <c r="S889" t="s">
        <v>2041</v>
      </c>
      <c r="T889" t="s">
        <v>2042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v>209.89655172413794</v>
      </c>
      <c r="G890" t="s">
        <v>20</v>
      </c>
      <c r="H890" s="7">
        <f t="shared" si="39"/>
        <v>41.979310344827589</v>
      </c>
      <c r="I890">
        <v>290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40"/>
        <v>42836.208333333328</v>
      </c>
      <c r="O890" s="11">
        <f t="shared" si="41"/>
        <v>42855.208333333328</v>
      </c>
      <c r="P890" t="b">
        <v>0</v>
      </c>
      <c r="Q890" t="b">
        <v>0</v>
      </c>
      <c r="R890" t="s">
        <v>33</v>
      </c>
      <c r="S890" t="s">
        <v>2041</v>
      </c>
      <c r="T890" t="s">
        <v>2042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v>169.78571428571431</v>
      </c>
      <c r="G891" t="s">
        <v>20</v>
      </c>
      <c r="H891" s="7">
        <f t="shared" si="39"/>
        <v>77.93442622950819</v>
      </c>
      <c r="I891">
        <v>122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40"/>
        <v>41710.208333333336</v>
      </c>
      <c r="O891" s="11">
        <f t="shared" si="41"/>
        <v>41717.208333333336</v>
      </c>
      <c r="P891" t="b">
        <v>0</v>
      </c>
      <c r="Q891" t="b">
        <v>1</v>
      </c>
      <c r="R891" t="s">
        <v>50</v>
      </c>
      <c r="S891" t="s">
        <v>2037</v>
      </c>
      <c r="T891" t="s">
        <v>2045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v>115.95907738095239</v>
      </c>
      <c r="G892" t="s">
        <v>20</v>
      </c>
      <c r="H892" s="7">
        <f t="shared" si="39"/>
        <v>106.01972789115646</v>
      </c>
      <c r="I892">
        <v>1470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40"/>
        <v>43640.208333333328</v>
      </c>
      <c r="O892" s="11">
        <f t="shared" si="41"/>
        <v>43641.208333333328</v>
      </c>
      <c r="P892" t="b">
        <v>0</v>
      </c>
      <c r="Q892" t="b">
        <v>0</v>
      </c>
      <c r="R892" t="s">
        <v>60</v>
      </c>
      <c r="S892" t="s">
        <v>2037</v>
      </c>
      <c r="T892" t="s">
        <v>2047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v>258.59999999999997</v>
      </c>
      <c r="G893" t="s">
        <v>20</v>
      </c>
      <c r="H893" s="7">
        <f t="shared" si="39"/>
        <v>47.018181818181816</v>
      </c>
      <c r="I893">
        <v>165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40"/>
        <v>40880.25</v>
      </c>
      <c r="O893" s="11">
        <f t="shared" si="41"/>
        <v>40924.25</v>
      </c>
      <c r="P893" t="b">
        <v>0</v>
      </c>
      <c r="Q893" t="b">
        <v>0</v>
      </c>
      <c r="R893" t="s">
        <v>42</v>
      </c>
      <c r="S893" t="s">
        <v>2043</v>
      </c>
      <c r="T893" t="s">
        <v>2044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v>230.58333333333331</v>
      </c>
      <c r="G894" t="s">
        <v>20</v>
      </c>
      <c r="H894" s="7">
        <f t="shared" si="39"/>
        <v>76.016483516483518</v>
      </c>
      <c r="I894">
        <v>182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40"/>
        <v>40319.208333333336</v>
      </c>
      <c r="O894" s="11">
        <f t="shared" si="41"/>
        <v>40360.208333333336</v>
      </c>
      <c r="P894" t="b">
        <v>0</v>
      </c>
      <c r="Q894" t="b">
        <v>0</v>
      </c>
      <c r="R894" t="s">
        <v>206</v>
      </c>
      <c r="S894" t="s">
        <v>2049</v>
      </c>
      <c r="T894" t="s">
        <v>2061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v>128.21428571428572</v>
      </c>
      <c r="G895" t="s">
        <v>20</v>
      </c>
      <c r="H895" s="7">
        <f t="shared" si="39"/>
        <v>54.120603015075375</v>
      </c>
      <c r="I895">
        <v>199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40"/>
        <v>42170.208333333328</v>
      </c>
      <c r="O895" s="11">
        <f t="shared" si="41"/>
        <v>42174.208333333328</v>
      </c>
      <c r="P895" t="b">
        <v>0</v>
      </c>
      <c r="Q895" t="b">
        <v>1</v>
      </c>
      <c r="R895" t="s">
        <v>42</v>
      </c>
      <c r="S895" t="s">
        <v>2043</v>
      </c>
      <c r="T895" t="s">
        <v>2044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v>188.70588235294116</v>
      </c>
      <c r="G896" t="s">
        <v>20</v>
      </c>
      <c r="H896" s="7">
        <f t="shared" si="39"/>
        <v>57.285714285714285</v>
      </c>
      <c r="I896">
        <v>56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40"/>
        <v>41466.208333333336</v>
      </c>
      <c r="O896" s="11">
        <f t="shared" si="41"/>
        <v>41496.208333333336</v>
      </c>
      <c r="P896" t="b">
        <v>0</v>
      </c>
      <c r="Q896" t="b">
        <v>1</v>
      </c>
      <c r="R896" t="s">
        <v>269</v>
      </c>
      <c r="S896" t="s">
        <v>2043</v>
      </c>
      <c r="T896" t="s">
        <v>2062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v>6.9511889862327907</v>
      </c>
      <c r="G897" t="s">
        <v>14</v>
      </c>
      <c r="H897" s="7">
        <f t="shared" si="39"/>
        <v>103.81308411214954</v>
      </c>
      <c r="I897">
        <v>107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40"/>
        <v>43134.25</v>
      </c>
      <c r="O897" s="11">
        <f t="shared" si="41"/>
        <v>43143.25</v>
      </c>
      <c r="P897" t="b">
        <v>0</v>
      </c>
      <c r="Q897" t="b">
        <v>0</v>
      </c>
      <c r="R897" t="s">
        <v>33</v>
      </c>
      <c r="S897" t="s">
        <v>2041</v>
      </c>
      <c r="T897" t="s">
        <v>2042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v>774.43434343434342</v>
      </c>
      <c r="G898" t="s">
        <v>20</v>
      </c>
      <c r="H898" s="7">
        <f t="shared" si="39"/>
        <v>105.02602739726028</v>
      </c>
      <c r="I898">
        <v>1460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40"/>
        <v>40738.208333333336</v>
      </c>
      <c r="O898" s="11">
        <f t="shared" si="41"/>
        <v>40741.208333333336</v>
      </c>
      <c r="P898" t="b">
        <v>0</v>
      </c>
      <c r="Q898" t="b">
        <v>1</v>
      </c>
      <c r="R898" t="s">
        <v>17</v>
      </c>
      <c r="S898" t="s">
        <v>2035</v>
      </c>
      <c r="T898" t="s">
        <v>2036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v>27.693181818181817</v>
      </c>
      <c r="G899" t="s">
        <v>14</v>
      </c>
      <c r="H899" s="7">
        <f t="shared" ref="H899:H962" si="42">AVERAGE(E899/I899)</f>
        <v>90.259259259259252</v>
      </c>
      <c r="I899">
        <v>27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N962" si="43">(((L899/60)/60)/24)+DATE(1970,1,1)</f>
        <v>43583.208333333328</v>
      </c>
      <c r="O899" s="11">
        <f t="shared" ref="O899:O962" si="44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2041</v>
      </c>
      <c r="T899" t="s">
        <v>2042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v>52.479620323841424</v>
      </c>
      <c r="G900" t="s">
        <v>14</v>
      </c>
      <c r="H900" s="7">
        <f t="shared" si="42"/>
        <v>76.978705978705975</v>
      </c>
      <c r="I900">
        <v>1221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43"/>
        <v>43815.25</v>
      </c>
      <c r="O900" s="11">
        <f t="shared" si="44"/>
        <v>43821.25</v>
      </c>
      <c r="P900" t="b">
        <v>0</v>
      </c>
      <c r="Q900" t="b">
        <v>0</v>
      </c>
      <c r="R900" t="s">
        <v>42</v>
      </c>
      <c r="S900" t="s">
        <v>2043</v>
      </c>
      <c r="T900" t="s">
        <v>2044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v>407.09677419354841</v>
      </c>
      <c r="G901" t="s">
        <v>20</v>
      </c>
      <c r="H901" s="7">
        <f t="shared" si="42"/>
        <v>102.60162601626017</v>
      </c>
      <c r="I901">
        <v>123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43"/>
        <v>41554.208333333336</v>
      </c>
      <c r="O901" s="11">
        <f t="shared" si="44"/>
        <v>41572.208333333336</v>
      </c>
      <c r="P901" t="b">
        <v>0</v>
      </c>
      <c r="Q901" t="b">
        <v>0</v>
      </c>
      <c r="R901" t="s">
        <v>159</v>
      </c>
      <c r="S901" t="s">
        <v>2037</v>
      </c>
      <c r="T901" t="s">
        <v>2060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v>2</v>
      </c>
      <c r="G902" t="s">
        <v>14</v>
      </c>
      <c r="H902" s="7">
        <f t="shared" si="42"/>
        <v>2</v>
      </c>
      <c r="I902">
        <v>1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43"/>
        <v>41901.208333333336</v>
      </c>
      <c r="O902" s="11">
        <f t="shared" si="44"/>
        <v>41902.208333333336</v>
      </c>
      <c r="P902" t="b">
        <v>0</v>
      </c>
      <c r="Q902" t="b">
        <v>1</v>
      </c>
      <c r="R902" t="s">
        <v>28</v>
      </c>
      <c r="S902" t="s">
        <v>2039</v>
      </c>
      <c r="T902" t="s">
        <v>2040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v>156.17857142857144</v>
      </c>
      <c r="G903" t="s">
        <v>20</v>
      </c>
      <c r="H903" s="7">
        <f t="shared" si="42"/>
        <v>55.0062893081761</v>
      </c>
      <c r="I903">
        <v>159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43"/>
        <v>43298.208333333328</v>
      </c>
      <c r="O903" s="11">
        <f t="shared" si="44"/>
        <v>43331.208333333328</v>
      </c>
      <c r="P903" t="b">
        <v>0</v>
      </c>
      <c r="Q903" t="b">
        <v>1</v>
      </c>
      <c r="R903" t="s">
        <v>23</v>
      </c>
      <c r="S903" t="s">
        <v>2037</v>
      </c>
      <c r="T903" t="s">
        <v>2038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v>252.42857142857144</v>
      </c>
      <c r="G904" t="s">
        <v>20</v>
      </c>
      <c r="H904" s="7">
        <f t="shared" si="42"/>
        <v>32.127272727272725</v>
      </c>
      <c r="I904">
        <v>110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43"/>
        <v>42399.25</v>
      </c>
      <c r="O904" s="11">
        <f t="shared" si="44"/>
        <v>42441.25</v>
      </c>
      <c r="P904" t="b">
        <v>0</v>
      </c>
      <c r="Q904" t="b">
        <v>0</v>
      </c>
      <c r="R904" t="s">
        <v>28</v>
      </c>
      <c r="S904" t="s">
        <v>2039</v>
      </c>
      <c r="T904" t="s">
        <v>2040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v>1.729268292682927</v>
      </c>
      <c r="G905" t="s">
        <v>47</v>
      </c>
      <c r="H905" s="7">
        <f t="shared" si="42"/>
        <v>50.642857142857146</v>
      </c>
      <c r="I905">
        <v>14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43"/>
        <v>41034.208333333336</v>
      </c>
      <c r="O905" s="11">
        <f t="shared" si="44"/>
        <v>41049.208333333336</v>
      </c>
      <c r="P905" t="b">
        <v>0</v>
      </c>
      <c r="Q905" t="b">
        <v>1</v>
      </c>
      <c r="R905" t="s">
        <v>68</v>
      </c>
      <c r="S905" t="s">
        <v>2049</v>
      </c>
      <c r="T905" t="s">
        <v>2050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v>12.230769230769232</v>
      </c>
      <c r="G906" t="s">
        <v>14</v>
      </c>
      <c r="H906" s="7">
        <f t="shared" si="42"/>
        <v>49.6875</v>
      </c>
      <c r="I906">
        <v>16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43"/>
        <v>41186.208333333336</v>
      </c>
      <c r="O906" s="11">
        <f t="shared" si="44"/>
        <v>41190.208333333336</v>
      </c>
      <c r="P906" t="b">
        <v>0</v>
      </c>
      <c r="Q906" t="b">
        <v>0</v>
      </c>
      <c r="R906" t="s">
        <v>133</v>
      </c>
      <c r="S906" t="s">
        <v>2049</v>
      </c>
      <c r="T906" t="s">
        <v>2058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v>163.98734177215189</v>
      </c>
      <c r="G907" t="s">
        <v>20</v>
      </c>
      <c r="H907" s="7">
        <f t="shared" si="42"/>
        <v>54.894067796610166</v>
      </c>
      <c r="I907">
        <v>236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43"/>
        <v>41536.208333333336</v>
      </c>
      <c r="O907" s="11">
        <f t="shared" si="44"/>
        <v>41539.208333333336</v>
      </c>
      <c r="P907" t="b">
        <v>0</v>
      </c>
      <c r="Q907" t="b">
        <v>0</v>
      </c>
      <c r="R907" t="s">
        <v>33</v>
      </c>
      <c r="S907" t="s">
        <v>2041</v>
      </c>
      <c r="T907" t="s">
        <v>2042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v>162.98181818181817</v>
      </c>
      <c r="G908" t="s">
        <v>20</v>
      </c>
      <c r="H908" s="7">
        <f t="shared" si="42"/>
        <v>46.931937172774866</v>
      </c>
      <c r="I908">
        <v>191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43"/>
        <v>42868.208333333328</v>
      </c>
      <c r="O908" s="11">
        <f t="shared" si="44"/>
        <v>42904.208333333328</v>
      </c>
      <c r="P908" t="b">
        <v>1</v>
      </c>
      <c r="Q908" t="b">
        <v>1</v>
      </c>
      <c r="R908" t="s">
        <v>42</v>
      </c>
      <c r="S908" t="s">
        <v>2043</v>
      </c>
      <c r="T908" t="s">
        <v>2044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v>20.252747252747252</v>
      </c>
      <c r="G909" t="s">
        <v>14</v>
      </c>
      <c r="H909" s="7">
        <f t="shared" si="42"/>
        <v>44.951219512195124</v>
      </c>
      <c r="I909">
        <v>41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43"/>
        <v>40660.208333333336</v>
      </c>
      <c r="O909" s="11">
        <f t="shared" si="44"/>
        <v>40667.208333333336</v>
      </c>
      <c r="P909" t="b">
        <v>0</v>
      </c>
      <c r="Q909" t="b">
        <v>0</v>
      </c>
      <c r="R909" t="s">
        <v>33</v>
      </c>
      <c r="S909" t="s">
        <v>2041</v>
      </c>
      <c r="T909" t="s">
        <v>2042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v>319.24083769633506</v>
      </c>
      <c r="G910" t="s">
        <v>20</v>
      </c>
      <c r="H910" s="7">
        <f t="shared" si="42"/>
        <v>30.99898322318251</v>
      </c>
      <c r="I910">
        <v>3934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43"/>
        <v>41031.208333333336</v>
      </c>
      <c r="O910" s="11">
        <f t="shared" si="44"/>
        <v>41042.208333333336</v>
      </c>
      <c r="P910" t="b">
        <v>0</v>
      </c>
      <c r="Q910" t="b">
        <v>0</v>
      </c>
      <c r="R910" t="s">
        <v>89</v>
      </c>
      <c r="S910" t="s">
        <v>2052</v>
      </c>
      <c r="T910" t="s">
        <v>2053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v>478.94444444444446</v>
      </c>
      <c r="G911" t="s">
        <v>20</v>
      </c>
      <c r="H911" s="7">
        <f t="shared" si="42"/>
        <v>107.7625</v>
      </c>
      <c r="I911">
        <v>80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43"/>
        <v>43255.208333333328</v>
      </c>
      <c r="O911" s="11">
        <f t="shared" si="44"/>
        <v>43282.208333333328</v>
      </c>
      <c r="P911" t="b">
        <v>0</v>
      </c>
      <c r="Q911" t="b">
        <v>1</v>
      </c>
      <c r="R911" t="s">
        <v>33</v>
      </c>
      <c r="S911" t="s">
        <v>2041</v>
      </c>
      <c r="T911" t="s">
        <v>2042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v>19.556634304207122</v>
      </c>
      <c r="G912" t="s">
        <v>74</v>
      </c>
      <c r="H912" s="7">
        <f t="shared" si="42"/>
        <v>102.07770270270271</v>
      </c>
      <c r="I912">
        <v>296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43"/>
        <v>42026.25</v>
      </c>
      <c r="O912" s="11">
        <f t="shared" si="44"/>
        <v>42027.25</v>
      </c>
      <c r="P912" t="b">
        <v>0</v>
      </c>
      <c r="Q912" t="b">
        <v>0</v>
      </c>
      <c r="R912" t="s">
        <v>33</v>
      </c>
      <c r="S912" t="s">
        <v>2041</v>
      </c>
      <c r="T912" t="s">
        <v>2042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v>198.94827586206895</v>
      </c>
      <c r="G913" t="s">
        <v>20</v>
      </c>
      <c r="H913" s="7">
        <f t="shared" si="42"/>
        <v>24.976190476190474</v>
      </c>
      <c r="I913">
        <v>462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43"/>
        <v>43717.208333333328</v>
      </c>
      <c r="O913" s="11">
        <f t="shared" si="44"/>
        <v>43719.208333333328</v>
      </c>
      <c r="P913" t="b">
        <v>1</v>
      </c>
      <c r="Q913" t="b">
        <v>0</v>
      </c>
      <c r="R913" t="s">
        <v>28</v>
      </c>
      <c r="S913" t="s">
        <v>2039</v>
      </c>
      <c r="T913" t="s">
        <v>2040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v>795</v>
      </c>
      <c r="G914" t="s">
        <v>20</v>
      </c>
      <c r="H914" s="7">
        <f t="shared" si="42"/>
        <v>79.944134078212286</v>
      </c>
      <c r="I914">
        <v>179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43"/>
        <v>41157.208333333336</v>
      </c>
      <c r="O914" s="11">
        <f t="shared" si="44"/>
        <v>41170.208333333336</v>
      </c>
      <c r="P914" t="b">
        <v>1</v>
      </c>
      <c r="Q914" t="b">
        <v>0</v>
      </c>
      <c r="R914" t="s">
        <v>53</v>
      </c>
      <c r="S914" t="s">
        <v>2043</v>
      </c>
      <c r="T914" t="s">
        <v>2046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v>50.621082621082621</v>
      </c>
      <c r="G915" t="s">
        <v>14</v>
      </c>
      <c r="H915" s="7">
        <f t="shared" si="42"/>
        <v>67.946462715105156</v>
      </c>
      <c r="I915">
        <v>523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43"/>
        <v>43597.208333333328</v>
      </c>
      <c r="O915" s="11">
        <f t="shared" si="44"/>
        <v>43610.208333333328</v>
      </c>
      <c r="P915" t="b">
        <v>0</v>
      </c>
      <c r="Q915" t="b">
        <v>0</v>
      </c>
      <c r="R915" t="s">
        <v>53</v>
      </c>
      <c r="S915" t="s">
        <v>2043</v>
      </c>
      <c r="T915" t="s">
        <v>2046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v>57.4375</v>
      </c>
      <c r="G916" t="s">
        <v>14</v>
      </c>
      <c r="H916" s="7">
        <f t="shared" si="42"/>
        <v>26.070921985815602</v>
      </c>
      <c r="I916">
        <v>141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43"/>
        <v>41490.208333333336</v>
      </c>
      <c r="O916" s="11">
        <f t="shared" si="44"/>
        <v>41502.208333333336</v>
      </c>
      <c r="P916" t="b">
        <v>0</v>
      </c>
      <c r="Q916" t="b">
        <v>0</v>
      </c>
      <c r="R916" t="s">
        <v>33</v>
      </c>
      <c r="S916" t="s">
        <v>2041</v>
      </c>
      <c r="T916" t="s">
        <v>2042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v>155.62827640984909</v>
      </c>
      <c r="G917" t="s">
        <v>20</v>
      </c>
      <c r="H917" s="7">
        <f t="shared" si="42"/>
        <v>105.0032154340836</v>
      </c>
      <c r="I917">
        <v>1866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43"/>
        <v>42976.208333333328</v>
      </c>
      <c r="O917" s="11">
        <f t="shared" si="44"/>
        <v>42985.208333333328</v>
      </c>
      <c r="P917" t="b">
        <v>0</v>
      </c>
      <c r="Q917" t="b">
        <v>0</v>
      </c>
      <c r="R917" t="s">
        <v>269</v>
      </c>
      <c r="S917" t="s">
        <v>2043</v>
      </c>
      <c r="T917" t="s">
        <v>2062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v>36.297297297297298</v>
      </c>
      <c r="G918" t="s">
        <v>14</v>
      </c>
      <c r="H918" s="7">
        <f t="shared" si="42"/>
        <v>25.826923076923077</v>
      </c>
      <c r="I918">
        <v>52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43"/>
        <v>41991.25</v>
      </c>
      <c r="O918" s="11">
        <f t="shared" si="44"/>
        <v>42000.25</v>
      </c>
      <c r="P918" t="b">
        <v>0</v>
      </c>
      <c r="Q918" t="b">
        <v>0</v>
      </c>
      <c r="R918" t="s">
        <v>122</v>
      </c>
      <c r="S918" t="s">
        <v>2056</v>
      </c>
      <c r="T918" t="s">
        <v>2057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v>58.25</v>
      </c>
      <c r="G919" t="s">
        <v>47</v>
      </c>
      <c r="H919" s="7">
        <f t="shared" si="42"/>
        <v>77.666666666666671</v>
      </c>
      <c r="I919">
        <v>27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43"/>
        <v>40722.208333333336</v>
      </c>
      <c r="O919" s="11">
        <f t="shared" si="44"/>
        <v>40746.208333333336</v>
      </c>
      <c r="P919" t="b">
        <v>0</v>
      </c>
      <c r="Q919" t="b">
        <v>1</v>
      </c>
      <c r="R919" t="s">
        <v>100</v>
      </c>
      <c r="S919" t="s">
        <v>2043</v>
      </c>
      <c r="T919" t="s">
        <v>2054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v>237.39473684210526</v>
      </c>
      <c r="G920" t="s">
        <v>20</v>
      </c>
      <c r="H920" s="7">
        <f t="shared" si="42"/>
        <v>57.82692307692308</v>
      </c>
      <c r="I920">
        <v>156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43"/>
        <v>41117.208333333336</v>
      </c>
      <c r="O920" s="11">
        <f t="shared" si="44"/>
        <v>41128.208333333336</v>
      </c>
      <c r="P920" t="b">
        <v>0</v>
      </c>
      <c r="Q920" t="b">
        <v>0</v>
      </c>
      <c r="R920" t="s">
        <v>133</v>
      </c>
      <c r="S920" t="s">
        <v>2049</v>
      </c>
      <c r="T920" t="s">
        <v>2058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v>58.75</v>
      </c>
      <c r="G921" t="s">
        <v>14</v>
      </c>
      <c r="H921" s="7">
        <f t="shared" si="42"/>
        <v>92.955555555555549</v>
      </c>
      <c r="I921">
        <v>225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43"/>
        <v>43022.208333333328</v>
      </c>
      <c r="O921" s="11">
        <f t="shared" si="44"/>
        <v>43054.25</v>
      </c>
      <c r="P921" t="b">
        <v>0</v>
      </c>
      <c r="Q921" t="b">
        <v>1</v>
      </c>
      <c r="R921" t="s">
        <v>33</v>
      </c>
      <c r="S921" t="s">
        <v>2041</v>
      </c>
      <c r="T921" t="s">
        <v>2042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v>182.56603773584905</v>
      </c>
      <c r="G922" t="s">
        <v>20</v>
      </c>
      <c r="H922" s="7">
        <f t="shared" si="42"/>
        <v>37.945098039215686</v>
      </c>
      <c r="I922">
        <v>255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43"/>
        <v>43503.25</v>
      </c>
      <c r="O922" s="11">
        <f t="shared" si="44"/>
        <v>43523.25</v>
      </c>
      <c r="P922" t="b">
        <v>1</v>
      </c>
      <c r="Q922" t="b">
        <v>0</v>
      </c>
      <c r="R922" t="s">
        <v>71</v>
      </c>
      <c r="S922" t="s">
        <v>2043</v>
      </c>
      <c r="T922" t="s">
        <v>2051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v>0.75436408977556113</v>
      </c>
      <c r="G923" t="s">
        <v>14</v>
      </c>
      <c r="H923" s="7">
        <f t="shared" si="42"/>
        <v>31.842105263157894</v>
      </c>
      <c r="I923">
        <v>38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43"/>
        <v>40951.25</v>
      </c>
      <c r="O923" s="11">
        <f t="shared" si="44"/>
        <v>40965.25</v>
      </c>
      <c r="P923" t="b">
        <v>0</v>
      </c>
      <c r="Q923" t="b">
        <v>0</v>
      </c>
      <c r="R923" t="s">
        <v>28</v>
      </c>
      <c r="S923" t="s">
        <v>2039</v>
      </c>
      <c r="T923" t="s">
        <v>2040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v>175.95330739299609</v>
      </c>
      <c r="G924" t="s">
        <v>20</v>
      </c>
      <c r="H924" s="7">
        <f t="shared" si="42"/>
        <v>40</v>
      </c>
      <c r="I924">
        <v>2261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43"/>
        <v>43443.25</v>
      </c>
      <c r="O924" s="11">
        <f t="shared" si="44"/>
        <v>43452.25</v>
      </c>
      <c r="P924" t="b">
        <v>0</v>
      </c>
      <c r="Q924" t="b">
        <v>1</v>
      </c>
      <c r="R924" t="s">
        <v>319</v>
      </c>
      <c r="S924" t="s">
        <v>2037</v>
      </c>
      <c r="T924" t="s">
        <v>2064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v>237.88235294117646</v>
      </c>
      <c r="G925" t="s">
        <v>20</v>
      </c>
      <c r="H925" s="7">
        <f t="shared" si="42"/>
        <v>101.1</v>
      </c>
      <c r="I925">
        <v>40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43"/>
        <v>40373.208333333336</v>
      </c>
      <c r="O925" s="11">
        <f t="shared" si="44"/>
        <v>40374.208333333336</v>
      </c>
      <c r="P925" t="b">
        <v>0</v>
      </c>
      <c r="Q925" t="b">
        <v>0</v>
      </c>
      <c r="R925" t="s">
        <v>33</v>
      </c>
      <c r="S925" t="s">
        <v>2041</v>
      </c>
      <c r="T925" t="s">
        <v>2042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v>488.05076142131981</v>
      </c>
      <c r="G926" t="s">
        <v>20</v>
      </c>
      <c r="H926" s="7">
        <f t="shared" si="42"/>
        <v>84.006989951944078</v>
      </c>
      <c r="I926">
        <v>2289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43"/>
        <v>43769.208333333328</v>
      </c>
      <c r="O926" s="11">
        <f t="shared" si="44"/>
        <v>43780.25</v>
      </c>
      <c r="P926" t="b">
        <v>0</v>
      </c>
      <c r="Q926" t="b">
        <v>0</v>
      </c>
      <c r="R926" t="s">
        <v>33</v>
      </c>
      <c r="S926" t="s">
        <v>2041</v>
      </c>
      <c r="T926" t="s">
        <v>2042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v>224.06666666666669</v>
      </c>
      <c r="G927" t="s">
        <v>20</v>
      </c>
      <c r="H927" s="7">
        <f t="shared" si="42"/>
        <v>103.41538461538461</v>
      </c>
      <c r="I927">
        <v>65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43"/>
        <v>43000.208333333328</v>
      </c>
      <c r="O927" s="11">
        <f t="shared" si="44"/>
        <v>43012.208333333328</v>
      </c>
      <c r="P927" t="b">
        <v>0</v>
      </c>
      <c r="Q927" t="b">
        <v>0</v>
      </c>
      <c r="R927" t="s">
        <v>33</v>
      </c>
      <c r="S927" t="s">
        <v>2041</v>
      </c>
      <c r="T927" t="s">
        <v>2042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v>18.126436781609197</v>
      </c>
      <c r="G928" t="s">
        <v>14</v>
      </c>
      <c r="H928" s="7">
        <f t="shared" si="42"/>
        <v>105.13333333333334</v>
      </c>
      <c r="I928">
        <v>15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43"/>
        <v>42502.208333333328</v>
      </c>
      <c r="O928" s="11">
        <f t="shared" si="44"/>
        <v>42506.208333333328</v>
      </c>
      <c r="P928" t="b">
        <v>0</v>
      </c>
      <c r="Q928" t="b">
        <v>0</v>
      </c>
      <c r="R928" t="s">
        <v>17</v>
      </c>
      <c r="S928" t="s">
        <v>2035</v>
      </c>
      <c r="T928" t="s">
        <v>2036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v>45.847222222222221</v>
      </c>
      <c r="G929" t="s">
        <v>14</v>
      </c>
      <c r="H929" s="7">
        <f t="shared" si="42"/>
        <v>89.21621621621621</v>
      </c>
      <c r="I929">
        <v>37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43"/>
        <v>41102.208333333336</v>
      </c>
      <c r="O929" s="11">
        <f t="shared" si="44"/>
        <v>41131.208333333336</v>
      </c>
      <c r="P929" t="b">
        <v>0</v>
      </c>
      <c r="Q929" t="b">
        <v>0</v>
      </c>
      <c r="R929" t="s">
        <v>33</v>
      </c>
      <c r="S929" t="s">
        <v>2041</v>
      </c>
      <c r="T929" t="s">
        <v>2042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v>117.31541218637993</v>
      </c>
      <c r="G930" t="s">
        <v>20</v>
      </c>
      <c r="H930" s="7">
        <f t="shared" si="42"/>
        <v>51.995234312946785</v>
      </c>
      <c r="I930">
        <v>3777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43"/>
        <v>41637.25</v>
      </c>
      <c r="O930" s="11">
        <f t="shared" si="44"/>
        <v>41646.25</v>
      </c>
      <c r="P930" t="b">
        <v>0</v>
      </c>
      <c r="Q930" t="b">
        <v>0</v>
      </c>
      <c r="R930" t="s">
        <v>28</v>
      </c>
      <c r="S930" t="s">
        <v>2039</v>
      </c>
      <c r="T930" t="s">
        <v>2040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v>217.30909090909088</v>
      </c>
      <c r="G931" t="s">
        <v>20</v>
      </c>
      <c r="H931" s="7">
        <f t="shared" si="42"/>
        <v>64.956521739130437</v>
      </c>
      <c r="I931">
        <v>184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43"/>
        <v>42858.208333333328</v>
      </c>
      <c r="O931" s="11">
        <f t="shared" si="44"/>
        <v>42872.208333333328</v>
      </c>
      <c r="P931" t="b">
        <v>0</v>
      </c>
      <c r="Q931" t="b">
        <v>0</v>
      </c>
      <c r="R931" t="s">
        <v>33</v>
      </c>
      <c r="S931" t="s">
        <v>2041</v>
      </c>
      <c r="T931" t="s">
        <v>2042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v>112.28571428571428</v>
      </c>
      <c r="G932" t="s">
        <v>20</v>
      </c>
      <c r="H932" s="7">
        <f t="shared" si="42"/>
        <v>46.235294117647058</v>
      </c>
      <c r="I932">
        <v>85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43"/>
        <v>42060.25</v>
      </c>
      <c r="O932" s="11">
        <f t="shared" si="44"/>
        <v>42067.25</v>
      </c>
      <c r="P932" t="b">
        <v>0</v>
      </c>
      <c r="Q932" t="b">
        <v>1</v>
      </c>
      <c r="R932" t="s">
        <v>33</v>
      </c>
      <c r="S932" t="s">
        <v>2041</v>
      </c>
      <c r="T932" t="s">
        <v>2042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v>72.51898734177216</v>
      </c>
      <c r="G933" t="s">
        <v>14</v>
      </c>
      <c r="H933" s="7">
        <f t="shared" si="42"/>
        <v>51.151785714285715</v>
      </c>
      <c r="I933">
        <v>112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43"/>
        <v>41818.208333333336</v>
      </c>
      <c r="O933" s="11">
        <f t="shared" si="44"/>
        <v>41820.208333333336</v>
      </c>
      <c r="P933" t="b">
        <v>0</v>
      </c>
      <c r="Q933" t="b">
        <v>1</v>
      </c>
      <c r="R933" t="s">
        <v>33</v>
      </c>
      <c r="S933" t="s">
        <v>2041</v>
      </c>
      <c r="T933" t="s">
        <v>2042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v>212.30434782608697</v>
      </c>
      <c r="G934" t="s">
        <v>20</v>
      </c>
      <c r="H934" s="7">
        <f t="shared" si="42"/>
        <v>33.909722222222221</v>
      </c>
      <c r="I934">
        <v>144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43"/>
        <v>41709.208333333336</v>
      </c>
      <c r="O934" s="11">
        <f t="shared" si="44"/>
        <v>41712.208333333336</v>
      </c>
      <c r="P934" t="b">
        <v>0</v>
      </c>
      <c r="Q934" t="b">
        <v>0</v>
      </c>
      <c r="R934" t="s">
        <v>23</v>
      </c>
      <c r="S934" t="s">
        <v>2037</v>
      </c>
      <c r="T934" t="s">
        <v>2038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v>239.74657534246577</v>
      </c>
      <c r="G935" t="s">
        <v>20</v>
      </c>
      <c r="H935" s="7">
        <f t="shared" si="42"/>
        <v>92.016298633017882</v>
      </c>
      <c r="I935">
        <v>1902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43"/>
        <v>41372.208333333336</v>
      </c>
      <c r="O935" s="11">
        <f t="shared" si="44"/>
        <v>41385.208333333336</v>
      </c>
      <c r="P935" t="b">
        <v>0</v>
      </c>
      <c r="Q935" t="b">
        <v>0</v>
      </c>
      <c r="R935" t="s">
        <v>33</v>
      </c>
      <c r="S935" t="s">
        <v>2041</v>
      </c>
      <c r="T935" t="s">
        <v>2042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v>181.93548387096774</v>
      </c>
      <c r="G936" t="s">
        <v>20</v>
      </c>
      <c r="H936" s="7">
        <f t="shared" si="42"/>
        <v>107.42857142857143</v>
      </c>
      <c r="I936">
        <v>105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43"/>
        <v>42422.25</v>
      </c>
      <c r="O936" s="11">
        <f t="shared" si="44"/>
        <v>42428.25</v>
      </c>
      <c r="P936" t="b">
        <v>0</v>
      </c>
      <c r="Q936" t="b">
        <v>0</v>
      </c>
      <c r="R936" t="s">
        <v>33</v>
      </c>
      <c r="S936" t="s">
        <v>2041</v>
      </c>
      <c r="T936" t="s">
        <v>2042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v>164.13114754098362</v>
      </c>
      <c r="G937" t="s">
        <v>20</v>
      </c>
      <c r="H937" s="7">
        <f t="shared" si="42"/>
        <v>75.848484848484844</v>
      </c>
      <c r="I937">
        <v>132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43"/>
        <v>42209.208333333328</v>
      </c>
      <c r="O937" s="11">
        <f t="shared" si="44"/>
        <v>42216.208333333328</v>
      </c>
      <c r="P937" t="b">
        <v>0</v>
      </c>
      <c r="Q937" t="b">
        <v>0</v>
      </c>
      <c r="R937" t="s">
        <v>33</v>
      </c>
      <c r="S937" t="s">
        <v>2041</v>
      </c>
      <c r="T937" t="s">
        <v>2042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v>1.6375968992248062</v>
      </c>
      <c r="G938" t="s">
        <v>14</v>
      </c>
      <c r="H938" s="7">
        <f t="shared" si="42"/>
        <v>80.476190476190482</v>
      </c>
      <c r="I938">
        <v>21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43"/>
        <v>43668.208333333328</v>
      </c>
      <c r="O938" s="11">
        <f t="shared" si="44"/>
        <v>43671.208333333328</v>
      </c>
      <c r="P938" t="b">
        <v>1</v>
      </c>
      <c r="Q938" t="b">
        <v>0</v>
      </c>
      <c r="R938" t="s">
        <v>33</v>
      </c>
      <c r="S938" t="s">
        <v>2041</v>
      </c>
      <c r="T938" t="s">
        <v>2042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v>49.64385964912281</v>
      </c>
      <c r="G939" t="s">
        <v>74</v>
      </c>
      <c r="H939" s="7">
        <f t="shared" si="42"/>
        <v>86.978483606557376</v>
      </c>
      <c r="I939">
        <v>976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43"/>
        <v>42334.25</v>
      </c>
      <c r="O939" s="11">
        <f t="shared" si="44"/>
        <v>42343.25</v>
      </c>
      <c r="P939" t="b">
        <v>0</v>
      </c>
      <c r="Q939" t="b">
        <v>0</v>
      </c>
      <c r="R939" t="s">
        <v>42</v>
      </c>
      <c r="S939" t="s">
        <v>2043</v>
      </c>
      <c r="T939" t="s">
        <v>2044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v>109.70652173913042</v>
      </c>
      <c r="G940" t="s">
        <v>20</v>
      </c>
      <c r="H940" s="7">
        <f t="shared" si="42"/>
        <v>105.13541666666667</v>
      </c>
      <c r="I940">
        <v>96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43"/>
        <v>43263.208333333328</v>
      </c>
      <c r="O940" s="11">
        <f t="shared" si="44"/>
        <v>43299.208333333328</v>
      </c>
      <c r="P940" t="b">
        <v>0</v>
      </c>
      <c r="Q940" t="b">
        <v>1</v>
      </c>
      <c r="R940" t="s">
        <v>119</v>
      </c>
      <c r="S940" t="s">
        <v>2049</v>
      </c>
      <c r="T940" t="s">
        <v>2055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v>49.217948717948715</v>
      </c>
      <c r="G941" t="s">
        <v>14</v>
      </c>
      <c r="H941" s="7">
        <f t="shared" si="42"/>
        <v>57.298507462686565</v>
      </c>
      <c r="I941">
        <v>67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43"/>
        <v>40670.208333333336</v>
      </c>
      <c r="O941" s="11">
        <f t="shared" si="44"/>
        <v>40687.208333333336</v>
      </c>
      <c r="P941" t="b">
        <v>0</v>
      </c>
      <c r="Q941" t="b">
        <v>1</v>
      </c>
      <c r="R941" t="s">
        <v>89</v>
      </c>
      <c r="S941" t="s">
        <v>2052</v>
      </c>
      <c r="T941" t="s">
        <v>2053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v>62.232323232323225</v>
      </c>
      <c r="G942" t="s">
        <v>47</v>
      </c>
      <c r="H942" s="7">
        <f t="shared" si="42"/>
        <v>93.348484848484844</v>
      </c>
      <c r="I942">
        <v>66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43"/>
        <v>41244.25</v>
      </c>
      <c r="O942" s="11">
        <f t="shared" si="44"/>
        <v>41266.25</v>
      </c>
      <c r="P942" t="b">
        <v>0</v>
      </c>
      <c r="Q942" t="b">
        <v>0</v>
      </c>
      <c r="R942" t="s">
        <v>28</v>
      </c>
      <c r="S942" t="s">
        <v>2039</v>
      </c>
      <c r="T942" t="s">
        <v>2040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v>13.05813953488372</v>
      </c>
      <c r="G943" t="s">
        <v>14</v>
      </c>
      <c r="H943" s="7">
        <f t="shared" si="42"/>
        <v>71.987179487179489</v>
      </c>
      <c r="I943">
        <v>78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43"/>
        <v>40552.25</v>
      </c>
      <c r="O943" s="11">
        <f t="shared" si="44"/>
        <v>40587.25</v>
      </c>
      <c r="P943" t="b">
        <v>1</v>
      </c>
      <c r="Q943" t="b">
        <v>0</v>
      </c>
      <c r="R943" t="s">
        <v>33</v>
      </c>
      <c r="S943" t="s">
        <v>2041</v>
      </c>
      <c r="T943" t="s">
        <v>2042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v>64.635416666666671</v>
      </c>
      <c r="G944" t="s">
        <v>14</v>
      </c>
      <c r="H944" s="7">
        <f t="shared" si="42"/>
        <v>92.611940298507463</v>
      </c>
      <c r="I944">
        <v>67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43"/>
        <v>40568.25</v>
      </c>
      <c r="O944" s="11">
        <f t="shared" si="44"/>
        <v>40571.25</v>
      </c>
      <c r="P944" t="b">
        <v>0</v>
      </c>
      <c r="Q944" t="b">
        <v>0</v>
      </c>
      <c r="R944" t="s">
        <v>33</v>
      </c>
      <c r="S944" t="s">
        <v>2041</v>
      </c>
      <c r="T944" t="s">
        <v>2042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v>159.58666666666667</v>
      </c>
      <c r="G945" t="s">
        <v>20</v>
      </c>
      <c r="H945" s="7">
        <f t="shared" si="42"/>
        <v>104.99122807017544</v>
      </c>
      <c r="I945">
        <v>114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43"/>
        <v>41906.208333333336</v>
      </c>
      <c r="O945" s="11">
        <f t="shared" si="44"/>
        <v>41941.208333333336</v>
      </c>
      <c r="P945" t="b">
        <v>0</v>
      </c>
      <c r="Q945" t="b">
        <v>0</v>
      </c>
      <c r="R945" t="s">
        <v>17</v>
      </c>
      <c r="S945" t="s">
        <v>2035</v>
      </c>
      <c r="T945" t="s">
        <v>2036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v>81.42</v>
      </c>
      <c r="G946" t="s">
        <v>14</v>
      </c>
      <c r="H946" s="7">
        <f t="shared" si="42"/>
        <v>30.958174904942965</v>
      </c>
      <c r="I946">
        <v>263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43"/>
        <v>42776.25</v>
      </c>
      <c r="O946" s="11">
        <f t="shared" si="44"/>
        <v>42795.25</v>
      </c>
      <c r="P946" t="b">
        <v>0</v>
      </c>
      <c r="Q946" t="b">
        <v>0</v>
      </c>
      <c r="R946" t="s">
        <v>122</v>
      </c>
      <c r="S946" t="s">
        <v>2056</v>
      </c>
      <c r="T946" t="s">
        <v>2057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v>32.444767441860463</v>
      </c>
      <c r="G947" t="s">
        <v>14</v>
      </c>
      <c r="H947" s="7">
        <f t="shared" si="42"/>
        <v>33.001182732111175</v>
      </c>
      <c r="I947">
        <v>1691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43"/>
        <v>41004.208333333336</v>
      </c>
      <c r="O947" s="11">
        <f t="shared" si="44"/>
        <v>41019.208333333336</v>
      </c>
      <c r="P947" t="b">
        <v>1</v>
      </c>
      <c r="Q947" t="b">
        <v>0</v>
      </c>
      <c r="R947" t="s">
        <v>122</v>
      </c>
      <c r="S947" t="s">
        <v>2056</v>
      </c>
      <c r="T947" t="s">
        <v>2057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v>9.9141184124918666</v>
      </c>
      <c r="G948" t="s">
        <v>14</v>
      </c>
      <c r="H948" s="7">
        <f t="shared" si="42"/>
        <v>84.187845303867405</v>
      </c>
      <c r="I948">
        <v>181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43"/>
        <v>40710.208333333336</v>
      </c>
      <c r="O948" s="11">
        <f t="shared" si="44"/>
        <v>40712.208333333336</v>
      </c>
      <c r="P948" t="b">
        <v>0</v>
      </c>
      <c r="Q948" t="b">
        <v>0</v>
      </c>
      <c r="R948" t="s">
        <v>33</v>
      </c>
      <c r="S948" t="s">
        <v>2041</v>
      </c>
      <c r="T948" t="s">
        <v>2042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v>26.694444444444443</v>
      </c>
      <c r="G949" t="s">
        <v>14</v>
      </c>
      <c r="H949" s="7">
        <f t="shared" si="42"/>
        <v>73.92307692307692</v>
      </c>
      <c r="I949">
        <v>13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43"/>
        <v>41908.208333333336</v>
      </c>
      <c r="O949" s="11">
        <f t="shared" si="44"/>
        <v>41915.208333333336</v>
      </c>
      <c r="P949" t="b">
        <v>0</v>
      </c>
      <c r="Q949" t="b">
        <v>0</v>
      </c>
      <c r="R949" t="s">
        <v>33</v>
      </c>
      <c r="S949" t="s">
        <v>2041</v>
      </c>
      <c r="T949" t="s">
        <v>2042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v>62.957446808510639</v>
      </c>
      <c r="G950" t="s">
        <v>74</v>
      </c>
      <c r="H950" s="7">
        <f t="shared" si="42"/>
        <v>36.987499999999997</v>
      </c>
      <c r="I950">
        <v>160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43"/>
        <v>41985.25</v>
      </c>
      <c r="O950" s="11">
        <f t="shared" si="44"/>
        <v>41995.25</v>
      </c>
      <c r="P950" t="b">
        <v>1</v>
      </c>
      <c r="Q950" t="b">
        <v>1</v>
      </c>
      <c r="R950" t="s">
        <v>42</v>
      </c>
      <c r="S950" t="s">
        <v>2043</v>
      </c>
      <c r="T950" t="s">
        <v>2044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v>161.35593220338984</v>
      </c>
      <c r="G951" t="s">
        <v>20</v>
      </c>
      <c r="H951" s="7">
        <f t="shared" si="42"/>
        <v>46.896551724137929</v>
      </c>
      <c r="I951">
        <v>203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43"/>
        <v>42112.208333333328</v>
      </c>
      <c r="O951" s="11">
        <f t="shared" si="44"/>
        <v>42131.208333333328</v>
      </c>
      <c r="P951" t="b">
        <v>0</v>
      </c>
      <c r="Q951" t="b">
        <v>0</v>
      </c>
      <c r="R951" t="s">
        <v>28</v>
      </c>
      <c r="S951" t="s">
        <v>2039</v>
      </c>
      <c r="T951" t="s">
        <v>2040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v>5</v>
      </c>
      <c r="G952" t="s">
        <v>14</v>
      </c>
      <c r="H952" s="7">
        <f t="shared" si="42"/>
        <v>5</v>
      </c>
      <c r="I952">
        <v>1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43"/>
        <v>43571.208333333328</v>
      </c>
      <c r="O952" s="11">
        <f t="shared" si="44"/>
        <v>43576.208333333328</v>
      </c>
      <c r="P952" t="b">
        <v>0</v>
      </c>
      <c r="Q952" t="b">
        <v>1</v>
      </c>
      <c r="R952" t="s">
        <v>33</v>
      </c>
      <c r="S952" t="s">
        <v>2041</v>
      </c>
      <c r="T952" t="s">
        <v>2042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v>1096.9379310344827</v>
      </c>
      <c r="G953" t="s">
        <v>20</v>
      </c>
      <c r="H953" s="7">
        <f t="shared" si="42"/>
        <v>102.02437459910199</v>
      </c>
      <c r="I953">
        <v>1559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43"/>
        <v>42730.25</v>
      </c>
      <c r="O953" s="11">
        <f t="shared" si="44"/>
        <v>42731.25</v>
      </c>
      <c r="P953" t="b">
        <v>0</v>
      </c>
      <c r="Q953" t="b">
        <v>1</v>
      </c>
      <c r="R953" t="s">
        <v>23</v>
      </c>
      <c r="S953" t="s">
        <v>2037</v>
      </c>
      <c r="T953" t="s">
        <v>2038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v>70.094158075601371</v>
      </c>
      <c r="G954" t="s">
        <v>74</v>
      </c>
      <c r="H954" s="7">
        <f t="shared" si="42"/>
        <v>45.007502206531335</v>
      </c>
      <c r="I954">
        <v>2266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43"/>
        <v>42591.208333333328</v>
      </c>
      <c r="O954" s="11">
        <f t="shared" si="44"/>
        <v>42605.208333333328</v>
      </c>
      <c r="P954" t="b">
        <v>0</v>
      </c>
      <c r="Q954" t="b">
        <v>0</v>
      </c>
      <c r="R954" t="s">
        <v>42</v>
      </c>
      <c r="S954" t="s">
        <v>2043</v>
      </c>
      <c r="T954" t="s">
        <v>2044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v>60</v>
      </c>
      <c r="G955" t="s">
        <v>14</v>
      </c>
      <c r="H955" s="7">
        <f t="shared" si="42"/>
        <v>94.285714285714292</v>
      </c>
      <c r="I955">
        <v>21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43"/>
        <v>42358.25</v>
      </c>
      <c r="O955" s="11">
        <f t="shared" si="44"/>
        <v>42394.25</v>
      </c>
      <c r="P955" t="b">
        <v>0</v>
      </c>
      <c r="Q955" t="b">
        <v>1</v>
      </c>
      <c r="R955" t="s">
        <v>474</v>
      </c>
      <c r="S955" t="s">
        <v>2043</v>
      </c>
      <c r="T955" t="s">
        <v>2065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v>367.0985915492958</v>
      </c>
      <c r="G956" t="s">
        <v>20</v>
      </c>
      <c r="H956" s="7">
        <f t="shared" si="42"/>
        <v>101.02325581395348</v>
      </c>
      <c r="I956">
        <v>1548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43"/>
        <v>41174.208333333336</v>
      </c>
      <c r="O956" s="11">
        <f t="shared" si="44"/>
        <v>41198.208333333336</v>
      </c>
      <c r="P956" t="b">
        <v>0</v>
      </c>
      <c r="Q956" t="b">
        <v>0</v>
      </c>
      <c r="R956" t="s">
        <v>28</v>
      </c>
      <c r="S956" t="s">
        <v>2039</v>
      </c>
      <c r="T956" t="s">
        <v>2040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v>1109</v>
      </c>
      <c r="G957" t="s">
        <v>20</v>
      </c>
      <c r="H957" s="7">
        <f t="shared" si="42"/>
        <v>97.037499999999994</v>
      </c>
      <c r="I957">
        <v>80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43"/>
        <v>41238.25</v>
      </c>
      <c r="O957" s="11">
        <f t="shared" si="44"/>
        <v>41240.25</v>
      </c>
      <c r="P957" t="b">
        <v>0</v>
      </c>
      <c r="Q957" t="b">
        <v>0</v>
      </c>
      <c r="R957" t="s">
        <v>33</v>
      </c>
      <c r="S957" t="s">
        <v>2041</v>
      </c>
      <c r="T957" t="s">
        <v>2042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v>19.028784648187631</v>
      </c>
      <c r="G958" t="s">
        <v>14</v>
      </c>
      <c r="H958" s="7">
        <f t="shared" si="42"/>
        <v>43.00963855421687</v>
      </c>
      <c r="I958">
        <v>830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43"/>
        <v>42360.25</v>
      </c>
      <c r="O958" s="11">
        <f t="shared" si="44"/>
        <v>42364.25</v>
      </c>
      <c r="P958" t="b">
        <v>0</v>
      </c>
      <c r="Q958" t="b">
        <v>0</v>
      </c>
      <c r="R958" t="s">
        <v>474</v>
      </c>
      <c r="S958" t="s">
        <v>2043</v>
      </c>
      <c r="T958" t="s">
        <v>2065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v>126.87755102040816</v>
      </c>
      <c r="G959" t="s">
        <v>20</v>
      </c>
      <c r="H959" s="7">
        <f t="shared" si="42"/>
        <v>94.916030534351151</v>
      </c>
      <c r="I959">
        <v>131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43"/>
        <v>40955.25</v>
      </c>
      <c r="O959" s="11">
        <f t="shared" si="44"/>
        <v>40958.25</v>
      </c>
      <c r="P959" t="b">
        <v>0</v>
      </c>
      <c r="Q959" t="b">
        <v>0</v>
      </c>
      <c r="R959" t="s">
        <v>33</v>
      </c>
      <c r="S959" t="s">
        <v>2041</v>
      </c>
      <c r="T959" t="s">
        <v>2042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v>734.63636363636363</v>
      </c>
      <c r="G960" t="s">
        <v>20</v>
      </c>
      <c r="H960" s="7">
        <f t="shared" si="42"/>
        <v>72.151785714285708</v>
      </c>
      <c r="I960">
        <v>112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43"/>
        <v>40350.208333333336</v>
      </c>
      <c r="O960" s="11">
        <f t="shared" si="44"/>
        <v>40372.208333333336</v>
      </c>
      <c r="P960" t="b">
        <v>0</v>
      </c>
      <c r="Q960" t="b">
        <v>0</v>
      </c>
      <c r="R960" t="s">
        <v>71</v>
      </c>
      <c r="S960" t="s">
        <v>2043</v>
      </c>
      <c r="T960" t="s">
        <v>2051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v>4.5731034482758623</v>
      </c>
      <c r="G961" t="s">
        <v>14</v>
      </c>
      <c r="H961" s="7">
        <f t="shared" si="42"/>
        <v>51.007692307692309</v>
      </c>
      <c r="I961">
        <v>130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43"/>
        <v>40357.208333333336</v>
      </c>
      <c r="O961" s="11">
        <f t="shared" si="44"/>
        <v>40385.208333333336</v>
      </c>
      <c r="P961" t="b">
        <v>0</v>
      </c>
      <c r="Q961" t="b">
        <v>0</v>
      </c>
      <c r="R961" t="s">
        <v>206</v>
      </c>
      <c r="S961" t="s">
        <v>2049</v>
      </c>
      <c r="T961" t="s">
        <v>2061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v>85.054545454545448</v>
      </c>
      <c r="G962" t="s">
        <v>14</v>
      </c>
      <c r="H962" s="7">
        <f t="shared" si="42"/>
        <v>85.054545454545448</v>
      </c>
      <c r="I962">
        <v>55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43"/>
        <v>42408.25</v>
      </c>
      <c r="O962" s="11">
        <f t="shared" si="44"/>
        <v>42445.208333333328</v>
      </c>
      <c r="P962" t="b">
        <v>0</v>
      </c>
      <c r="Q962" t="b">
        <v>0</v>
      </c>
      <c r="R962" t="s">
        <v>28</v>
      </c>
      <c r="S962" t="s">
        <v>2039</v>
      </c>
      <c r="T962" t="s">
        <v>2040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v>119.29824561403508</v>
      </c>
      <c r="G963" t="s">
        <v>20</v>
      </c>
      <c r="H963" s="7">
        <f t="shared" ref="H963:H1001" si="45">AVERAGE(E963/I963)</f>
        <v>43.87096774193548</v>
      </c>
      <c r="I963">
        <v>155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N1001" si="46">(((L963/60)/60)/24)+DATE(1970,1,1)</f>
        <v>40591.25</v>
      </c>
      <c r="O963" s="11">
        <f t="shared" ref="O963:O1001" si="47">(((M963/60)/60)/24)+DATE(1970,1,1)</f>
        <v>40595.25</v>
      </c>
      <c r="P963" t="b">
        <v>0</v>
      </c>
      <c r="Q963" t="b">
        <v>0</v>
      </c>
      <c r="R963" t="s">
        <v>206</v>
      </c>
      <c r="S963" t="s">
        <v>2049</v>
      </c>
      <c r="T963" t="s">
        <v>2061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v>296.02777777777777</v>
      </c>
      <c r="G964" t="s">
        <v>20</v>
      </c>
      <c r="H964" s="7">
        <f t="shared" si="45"/>
        <v>40.063909774436091</v>
      </c>
      <c r="I964">
        <v>266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46"/>
        <v>41592.25</v>
      </c>
      <c r="O964" s="11">
        <f t="shared" si="47"/>
        <v>41613.25</v>
      </c>
      <c r="P964" t="b">
        <v>0</v>
      </c>
      <c r="Q964" t="b">
        <v>0</v>
      </c>
      <c r="R964" t="s">
        <v>17</v>
      </c>
      <c r="S964" t="s">
        <v>2035</v>
      </c>
      <c r="T964" t="s">
        <v>2036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v>84.694915254237287</v>
      </c>
      <c r="G965" t="s">
        <v>14</v>
      </c>
      <c r="H965" s="7">
        <f t="shared" si="45"/>
        <v>43.833333333333336</v>
      </c>
      <c r="I965">
        <v>114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46"/>
        <v>40607.25</v>
      </c>
      <c r="O965" s="11">
        <f t="shared" si="47"/>
        <v>40613.25</v>
      </c>
      <c r="P965" t="b">
        <v>0</v>
      </c>
      <c r="Q965" t="b">
        <v>1</v>
      </c>
      <c r="R965" t="s">
        <v>122</v>
      </c>
      <c r="S965" t="s">
        <v>2056</v>
      </c>
      <c r="T965" t="s">
        <v>2057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v>355.7837837837838</v>
      </c>
      <c r="G966" t="s">
        <v>20</v>
      </c>
      <c r="H966" s="7">
        <f t="shared" si="45"/>
        <v>84.92903225806451</v>
      </c>
      <c r="I966">
        <v>155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46"/>
        <v>42135.208333333328</v>
      </c>
      <c r="O966" s="11">
        <f t="shared" si="47"/>
        <v>42140.208333333328</v>
      </c>
      <c r="P966" t="b">
        <v>0</v>
      </c>
      <c r="Q966" t="b">
        <v>0</v>
      </c>
      <c r="R966" t="s">
        <v>33</v>
      </c>
      <c r="S966" t="s">
        <v>2041</v>
      </c>
      <c r="T966" t="s">
        <v>2042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v>386.40909090909093</v>
      </c>
      <c r="G967" t="s">
        <v>20</v>
      </c>
      <c r="H967" s="7">
        <f t="shared" si="45"/>
        <v>41.067632850241544</v>
      </c>
      <c r="I967">
        <v>207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46"/>
        <v>40203.25</v>
      </c>
      <c r="O967" s="11">
        <f t="shared" si="47"/>
        <v>40243.25</v>
      </c>
      <c r="P967" t="b">
        <v>0</v>
      </c>
      <c r="Q967" t="b">
        <v>0</v>
      </c>
      <c r="R967" t="s">
        <v>23</v>
      </c>
      <c r="S967" t="s">
        <v>2037</v>
      </c>
      <c r="T967" t="s">
        <v>2038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v>792.23529411764707</v>
      </c>
      <c r="G968" t="s">
        <v>20</v>
      </c>
      <c r="H968" s="7">
        <f t="shared" si="45"/>
        <v>54.971428571428568</v>
      </c>
      <c r="I968">
        <v>245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46"/>
        <v>42901.208333333328</v>
      </c>
      <c r="O968" s="11">
        <f t="shared" si="47"/>
        <v>42903.208333333328</v>
      </c>
      <c r="P968" t="b">
        <v>0</v>
      </c>
      <c r="Q968" t="b">
        <v>0</v>
      </c>
      <c r="R968" t="s">
        <v>33</v>
      </c>
      <c r="S968" t="s">
        <v>2041</v>
      </c>
      <c r="T968" t="s">
        <v>2042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v>137.03393665158373</v>
      </c>
      <c r="G969" t="s">
        <v>20</v>
      </c>
      <c r="H969" s="7">
        <f t="shared" si="45"/>
        <v>77.010807374443743</v>
      </c>
      <c r="I969">
        <v>1573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46"/>
        <v>41005.208333333336</v>
      </c>
      <c r="O969" s="11">
        <f t="shared" si="47"/>
        <v>41042.208333333336</v>
      </c>
      <c r="P969" t="b">
        <v>0</v>
      </c>
      <c r="Q969" t="b">
        <v>0</v>
      </c>
      <c r="R969" t="s">
        <v>319</v>
      </c>
      <c r="S969" t="s">
        <v>2037</v>
      </c>
      <c r="T969" t="s">
        <v>2064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v>338.20833333333337</v>
      </c>
      <c r="G970" t="s">
        <v>20</v>
      </c>
      <c r="H970" s="7">
        <f t="shared" si="45"/>
        <v>71.201754385964918</v>
      </c>
      <c r="I970">
        <v>114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46"/>
        <v>40544.25</v>
      </c>
      <c r="O970" s="11">
        <f t="shared" si="47"/>
        <v>40559.25</v>
      </c>
      <c r="P970" t="b">
        <v>0</v>
      </c>
      <c r="Q970" t="b">
        <v>0</v>
      </c>
      <c r="R970" t="s">
        <v>17</v>
      </c>
      <c r="S970" t="s">
        <v>2035</v>
      </c>
      <c r="T970" t="s">
        <v>2036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v>108.22784810126582</v>
      </c>
      <c r="G971" t="s">
        <v>20</v>
      </c>
      <c r="H971" s="7">
        <f t="shared" si="45"/>
        <v>91.935483870967744</v>
      </c>
      <c r="I971">
        <v>93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46"/>
        <v>43821.25</v>
      </c>
      <c r="O971" s="11">
        <f t="shared" si="47"/>
        <v>43828.25</v>
      </c>
      <c r="P971" t="b">
        <v>0</v>
      </c>
      <c r="Q971" t="b">
        <v>0</v>
      </c>
      <c r="R971" t="s">
        <v>33</v>
      </c>
      <c r="S971" t="s">
        <v>2041</v>
      </c>
      <c r="T971" t="s">
        <v>2042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v>60.757639620653315</v>
      </c>
      <c r="G972" t="s">
        <v>14</v>
      </c>
      <c r="H972" s="7">
        <f t="shared" si="45"/>
        <v>97.069023569023571</v>
      </c>
      <c r="I972">
        <v>594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46"/>
        <v>40672.208333333336</v>
      </c>
      <c r="O972" s="11">
        <f t="shared" si="47"/>
        <v>40673.208333333336</v>
      </c>
      <c r="P972" t="b">
        <v>0</v>
      </c>
      <c r="Q972" t="b">
        <v>0</v>
      </c>
      <c r="R972" t="s">
        <v>33</v>
      </c>
      <c r="S972" t="s">
        <v>2041</v>
      </c>
      <c r="T972" t="s">
        <v>2042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v>27.725490196078432</v>
      </c>
      <c r="G973" t="s">
        <v>14</v>
      </c>
      <c r="H973" s="7">
        <f t="shared" si="45"/>
        <v>58.916666666666664</v>
      </c>
      <c r="I973">
        <v>24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46"/>
        <v>41555.208333333336</v>
      </c>
      <c r="O973" s="11">
        <f t="shared" si="47"/>
        <v>41561.208333333336</v>
      </c>
      <c r="P973" t="b">
        <v>0</v>
      </c>
      <c r="Q973" t="b">
        <v>0</v>
      </c>
      <c r="R973" t="s">
        <v>269</v>
      </c>
      <c r="S973" t="s">
        <v>2043</v>
      </c>
      <c r="T973" t="s">
        <v>2062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v>228.3934426229508</v>
      </c>
      <c r="G974" t="s">
        <v>20</v>
      </c>
      <c r="H974" s="7">
        <f t="shared" si="45"/>
        <v>58.015466983938133</v>
      </c>
      <c r="I974">
        <v>1681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46"/>
        <v>41792.208333333336</v>
      </c>
      <c r="O974" s="11">
        <f t="shared" si="47"/>
        <v>41801.208333333336</v>
      </c>
      <c r="P974" t="b">
        <v>0</v>
      </c>
      <c r="Q974" t="b">
        <v>1</v>
      </c>
      <c r="R974" t="s">
        <v>28</v>
      </c>
      <c r="S974" t="s">
        <v>2039</v>
      </c>
      <c r="T974" t="s">
        <v>2040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v>21.615194054500414</v>
      </c>
      <c r="G975" t="s">
        <v>14</v>
      </c>
      <c r="H975" s="7">
        <f t="shared" si="45"/>
        <v>103.87301587301587</v>
      </c>
      <c r="I975">
        <v>252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46"/>
        <v>40522.25</v>
      </c>
      <c r="O975" s="11">
        <f t="shared" si="47"/>
        <v>40524.25</v>
      </c>
      <c r="P975" t="b">
        <v>0</v>
      </c>
      <c r="Q975" t="b">
        <v>1</v>
      </c>
      <c r="R975" t="s">
        <v>33</v>
      </c>
      <c r="S975" t="s">
        <v>2041</v>
      </c>
      <c r="T975" t="s">
        <v>2042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v>373.875</v>
      </c>
      <c r="G976" t="s">
        <v>20</v>
      </c>
      <c r="H976" s="7">
        <f t="shared" si="45"/>
        <v>93.46875</v>
      </c>
      <c r="I976">
        <v>32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46"/>
        <v>41412.208333333336</v>
      </c>
      <c r="O976" s="11">
        <f t="shared" si="47"/>
        <v>41413.208333333336</v>
      </c>
      <c r="P976" t="b">
        <v>0</v>
      </c>
      <c r="Q976" t="b">
        <v>0</v>
      </c>
      <c r="R976" t="s">
        <v>60</v>
      </c>
      <c r="S976" t="s">
        <v>2037</v>
      </c>
      <c r="T976" t="s">
        <v>2047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v>154.92592592592592</v>
      </c>
      <c r="G977" t="s">
        <v>20</v>
      </c>
      <c r="H977" s="7">
        <f t="shared" si="45"/>
        <v>61.970370370370368</v>
      </c>
      <c r="I977">
        <v>135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46"/>
        <v>42337.25</v>
      </c>
      <c r="O977" s="11">
        <f t="shared" si="47"/>
        <v>42376.25</v>
      </c>
      <c r="P977" t="b">
        <v>0</v>
      </c>
      <c r="Q977" t="b">
        <v>1</v>
      </c>
      <c r="R977" t="s">
        <v>33</v>
      </c>
      <c r="S977" t="s">
        <v>2041</v>
      </c>
      <c r="T977" t="s">
        <v>2042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v>322.14999999999998</v>
      </c>
      <c r="G978" t="s">
        <v>20</v>
      </c>
      <c r="H978" s="7">
        <f t="shared" si="45"/>
        <v>92.042857142857144</v>
      </c>
      <c r="I978">
        <v>140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46"/>
        <v>40571.25</v>
      </c>
      <c r="O978" s="11">
        <f t="shared" si="47"/>
        <v>40577.25</v>
      </c>
      <c r="P978" t="b">
        <v>0</v>
      </c>
      <c r="Q978" t="b">
        <v>1</v>
      </c>
      <c r="R978" t="s">
        <v>33</v>
      </c>
      <c r="S978" t="s">
        <v>2041</v>
      </c>
      <c r="T978" t="s">
        <v>2042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v>73.957142857142856</v>
      </c>
      <c r="G979" t="s">
        <v>14</v>
      </c>
      <c r="H979" s="7">
        <f t="shared" si="45"/>
        <v>77.268656716417908</v>
      </c>
      <c r="I979">
        <v>67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46"/>
        <v>43138.25</v>
      </c>
      <c r="O979" s="11">
        <f t="shared" si="47"/>
        <v>43170.25</v>
      </c>
      <c r="P979" t="b">
        <v>0</v>
      </c>
      <c r="Q979" t="b">
        <v>0</v>
      </c>
      <c r="R979" t="s">
        <v>17</v>
      </c>
      <c r="S979" t="s">
        <v>2035</v>
      </c>
      <c r="T979" t="s">
        <v>2036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v>864.1</v>
      </c>
      <c r="G980" t="s">
        <v>20</v>
      </c>
      <c r="H980" s="7">
        <f t="shared" si="45"/>
        <v>93.923913043478265</v>
      </c>
      <c r="I980">
        <v>92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46"/>
        <v>42686.25</v>
      </c>
      <c r="O980" s="11">
        <f t="shared" si="47"/>
        <v>42708.25</v>
      </c>
      <c r="P980" t="b">
        <v>0</v>
      </c>
      <c r="Q980" t="b">
        <v>0</v>
      </c>
      <c r="R980" t="s">
        <v>89</v>
      </c>
      <c r="S980" t="s">
        <v>2052</v>
      </c>
      <c r="T980" t="s">
        <v>2053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v>143.26245847176079</v>
      </c>
      <c r="G981" t="s">
        <v>20</v>
      </c>
      <c r="H981" s="7">
        <f t="shared" si="45"/>
        <v>84.969458128078813</v>
      </c>
      <c r="I981">
        <v>1015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46"/>
        <v>42078.208333333328</v>
      </c>
      <c r="O981" s="11">
        <f t="shared" si="47"/>
        <v>42084.208333333328</v>
      </c>
      <c r="P981" t="b">
        <v>0</v>
      </c>
      <c r="Q981" t="b">
        <v>0</v>
      </c>
      <c r="R981" t="s">
        <v>33</v>
      </c>
      <c r="S981" t="s">
        <v>2041</v>
      </c>
      <c r="T981" t="s">
        <v>2042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v>40.281762295081968</v>
      </c>
      <c r="G982" t="s">
        <v>14</v>
      </c>
      <c r="H982" s="7">
        <f t="shared" si="45"/>
        <v>105.97035040431267</v>
      </c>
      <c r="I982">
        <v>742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46"/>
        <v>42307.208333333328</v>
      </c>
      <c r="O982" s="11">
        <f t="shared" si="47"/>
        <v>42312.25</v>
      </c>
      <c r="P982" t="b">
        <v>1</v>
      </c>
      <c r="Q982" t="b">
        <v>0</v>
      </c>
      <c r="R982" t="s">
        <v>68</v>
      </c>
      <c r="S982" t="s">
        <v>2049</v>
      </c>
      <c r="T982" t="s">
        <v>2050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v>178.22388059701493</v>
      </c>
      <c r="G983" t="s">
        <v>20</v>
      </c>
      <c r="H983" s="7">
        <f t="shared" si="45"/>
        <v>36.969040247678016</v>
      </c>
      <c r="I983">
        <v>323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46"/>
        <v>43094.25</v>
      </c>
      <c r="O983" s="11">
        <f t="shared" si="47"/>
        <v>43127.25</v>
      </c>
      <c r="P983" t="b">
        <v>0</v>
      </c>
      <c r="Q983" t="b">
        <v>0</v>
      </c>
      <c r="R983" t="s">
        <v>28</v>
      </c>
      <c r="S983" t="s">
        <v>2039</v>
      </c>
      <c r="T983" t="s">
        <v>2040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v>84.930555555555557</v>
      </c>
      <c r="G984" t="s">
        <v>14</v>
      </c>
      <c r="H984" s="7">
        <f t="shared" si="45"/>
        <v>81.533333333333331</v>
      </c>
      <c r="I984">
        <v>75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46"/>
        <v>40743.208333333336</v>
      </c>
      <c r="O984" s="11">
        <f t="shared" si="47"/>
        <v>40745.208333333336</v>
      </c>
      <c r="P984" t="b">
        <v>0</v>
      </c>
      <c r="Q984" t="b">
        <v>1</v>
      </c>
      <c r="R984" t="s">
        <v>42</v>
      </c>
      <c r="S984" t="s">
        <v>2043</v>
      </c>
      <c r="T984" t="s">
        <v>2044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v>145.93648334624322</v>
      </c>
      <c r="G985" t="s">
        <v>20</v>
      </c>
      <c r="H985" s="7">
        <f t="shared" si="45"/>
        <v>80.999140154772135</v>
      </c>
      <c r="I985">
        <v>2326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46"/>
        <v>43681.208333333328</v>
      </c>
      <c r="O985" s="11">
        <f t="shared" si="47"/>
        <v>43696.208333333328</v>
      </c>
      <c r="P985" t="b">
        <v>0</v>
      </c>
      <c r="Q985" t="b">
        <v>0</v>
      </c>
      <c r="R985" t="s">
        <v>42</v>
      </c>
      <c r="S985" t="s">
        <v>2043</v>
      </c>
      <c r="T985" t="s">
        <v>2044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v>152.46153846153848</v>
      </c>
      <c r="G986" t="s">
        <v>20</v>
      </c>
      <c r="H986" s="7">
        <f t="shared" si="45"/>
        <v>26.010498687664043</v>
      </c>
      <c r="I986">
        <v>381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46"/>
        <v>43716.208333333328</v>
      </c>
      <c r="O986" s="11">
        <f t="shared" si="47"/>
        <v>43742.208333333328</v>
      </c>
      <c r="P986" t="b">
        <v>0</v>
      </c>
      <c r="Q986" t="b">
        <v>0</v>
      </c>
      <c r="R986" t="s">
        <v>33</v>
      </c>
      <c r="S986" t="s">
        <v>2041</v>
      </c>
      <c r="T986" t="s">
        <v>2042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v>67.129542790152414</v>
      </c>
      <c r="G987" t="s">
        <v>14</v>
      </c>
      <c r="H987" s="7">
        <f t="shared" si="45"/>
        <v>25.998410896708286</v>
      </c>
      <c r="I987">
        <v>4405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46"/>
        <v>41614.25</v>
      </c>
      <c r="O987" s="11">
        <f t="shared" si="47"/>
        <v>41640.25</v>
      </c>
      <c r="P987" t="b">
        <v>0</v>
      </c>
      <c r="Q987" t="b">
        <v>1</v>
      </c>
      <c r="R987" t="s">
        <v>23</v>
      </c>
      <c r="S987" t="s">
        <v>2037</v>
      </c>
      <c r="T987" t="s">
        <v>2038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v>40.307692307692307</v>
      </c>
      <c r="G988" t="s">
        <v>14</v>
      </c>
      <c r="H988" s="7">
        <f t="shared" si="45"/>
        <v>34.173913043478258</v>
      </c>
      <c r="I988">
        <v>92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46"/>
        <v>40638.208333333336</v>
      </c>
      <c r="O988" s="11">
        <f t="shared" si="47"/>
        <v>40652.208333333336</v>
      </c>
      <c r="P988" t="b">
        <v>0</v>
      </c>
      <c r="Q988" t="b">
        <v>0</v>
      </c>
      <c r="R988" t="s">
        <v>23</v>
      </c>
      <c r="S988" t="s">
        <v>2037</v>
      </c>
      <c r="T988" t="s">
        <v>2038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v>216.79032258064518</v>
      </c>
      <c r="G989" t="s">
        <v>20</v>
      </c>
      <c r="H989" s="7">
        <f t="shared" si="45"/>
        <v>28.002083333333335</v>
      </c>
      <c r="I989">
        <v>480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46"/>
        <v>42852.208333333328</v>
      </c>
      <c r="O989" s="11">
        <f t="shared" si="47"/>
        <v>42866.208333333328</v>
      </c>
      <c r="P989" t="b">
        <v>0</v>
      </c>
      <c r="Q989" t="b">
        <v>0</v>
      </c>
      <c r="R989" t="s">
        <v>42</v>
      </c>
      <c r="S989" t="s">
        <v>2043</v>
      </c>
      <c r="T989" t="s">
        <v>2044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v>52.117021276595743</v>
      </c>
      <c r="G990" t="s">
        <v>14</v>
      </c>
      <c r="H990" s="7">
        <f t="shared" si="45"/>
        <v>76.546875</v>
      </c>
      <c r="I990">
        <v>64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46"/>
        <v>42686.25</v>
      </c>
      <c r="O990" s="11">
        <f t="shared" si="47"/>
        <v>42707.25</v>
      </c>
      <c r="P990" t="b">
        <v>0</v>
      </c>
      <c r="Q990" t="b">
        <v>0</v>
      </c>
      <c r="R990" t="s">
        <v>133</v>
      </c>
      <c r="S990" t="s">
        <v>2049</v>
      </c>
      <c r="T990" t="s">
        <v>2058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v>499.58333333333337</v>
      </c>
      <c r="G991" t="s">
        <v>20</v>
      </c>
      <c r="H991" s="7">
        <f t="shared" si="45"/>
        <v>53.053097345132741</v>
      </c>
      <c r="I991">
        <v>226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46"/>
        <v>43571.208333333328</v>
      </c>
      <c r="O991" s="11">
        <f t="shared" si="47"/>
        <v>43576.208333333328</v>
      </c>
      <c r="P991" t="b">
        <v>0</v>
      </c>
      <c r="Q991" t="b">
        <v>0</v>
      </c>
      <c r="R991" t="s">
        <v>206</v>
      </c>
      <c r="S991" t="s">
        <v>2049</v>
      </c>
      <c r="T991" t="s">
        <v>2061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v>87.679487179487182</v>
      </c>
      <c r="G992" t="s">
        <v>14</v>
      </c>
      <c r="H992" s="7">
        <f t="shared" si="45"/>
        <v>106.859375</v>
      </c>
      <c r="I992">
        <v>64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46"/>
        <v>42432.25</v>
      </c>
      <c r="O992" s="11">
        <f t="shared" si="47"/>
        <v>42454.208333333328</v>
      </c>
      <c r="P992" t="b">
        <v>0</v>
      </c>
      <c r="Q992" t="b">
        <v>1</v>
      </c>
      <c r="R992" t="s">
        <v>53</v>
      </c>
      <c r="S992" t="s">
        <v>2043</v>
      </c>
      <c r="T992" t="s">
        <v>2046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v>113.17346938775511</v>
      </c>
      <c r="G993" t="s">
        <v>20</v>
      </c>
      <c r="H993" s="7">
        <f t="shared" si="45"/>
        <v>46.020746887966808</v>
      </c>
      <c r="I993">
        <v>241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46"/>
        <v>41907.208333333336</v>
      </c>
      <c r="O993" s="11">
        <f t="shared" si="47"/>
        <v>41911.208333333336</v>
      </c>
      <c r="P993" t="b">
        <v>0</v>
      </c>
      <c r="Q993" t="b">
        <v>1</v>
      </c>
      <c r="R993" t="s">
        <v>23</v>
      </c>
      <c r="S993" t="s">
        <v>2037</v>
      </c>
      <c r="T993" t="s">
        <v>2038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v>426.54838709677421</v>
      </c>
      <c r="G994" t="s">
        <v>20</v>
      </c>
      <c r="H994" s="7">
        <f t="shared" si="45"/>
        <v>100.17424242424242</v>
      </c>
      <c r="I994">
        <v>132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46"/>
        <v>43227.208333333328</v>
      </c>
      <c r="O994" s="11">
        <f t="shared" si="47"/>
        <v>43241.208333333328</v>
      </c>
      <c r="P994" t="b">
        <v>0</v>
      </c>
      <c r="Q994" t="b">
        <v>1</v>
      </c>
      <c r="R994" t="s">
        <v>53</v>
      </c>
      <c r="S994" t="s">
        <v>2043</v>
      </c>
      <c r="T994" t="s">
        <v>2046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v>77.632653061224488</v>
      </c>
      <c r="G995" t="s">
        <v>74</v>
      </c>
      <c r="H995" s="7">
        <f t="shared" si="45"/>
        <v>101.44</v>
      </c>
      <c r="I995">
        <v>75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46"/>
        <v>42362.25</v>
      </c>
      <c r="O995" s="11">
        <f t="shared" si="47"/>
        <v>42379.25</v>
      </c>
      <c r="P995" t="b">
        <v>0</v>
      </c>
      <c r="Q995" t="b">
        <v>1</v>
      </c>
      <c r="R995" t="s">
        <v>122</v>
      </c>
      <c r="S995" t="s">
        <v>2056</v>
      </c>
      <c r="T995" t="s">
        <v>2057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v>52.496810772501767</v>
      </c>
      <c r="G996" t="s">
        <v>14</v>
      </c>
      <c r="H996" s="7">
        <f t="shared" si="45"/>
        <v>87.972684085510693</v>
      </c>
      <c r="I996">
        <v>842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46"/>
        <v>41929.208333333336</v>
      </c>
      <c r="O996" s="11">
        <f t="shared" si="47"/>
        <v>41935.208333333336</v>
      </c>
      <c r="P996" t="b">
        <v>0</v>
      </c>
      <c r="Q996" t="b">
        <v>1</v>
      </c>
      <c r="R996" t="s">
        <v>206</v>
      </c>
      <c r="S996" t="s">
        <v>2049</v>
      </c>
      <c r="T996" t="s">
        <v>2061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v>157.46762589928059</v>
      </c>
      <c r="G997" t="s">
        <v>20</v>
      </c>
      <c r="H997" s="7">
        <f t="shared" si="45"/>
        <v>74.995594713656388</v>
      </c>
      <c r="I997">
        <v>2043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46"/>
        <v>43408.208333333328</v>
      </c>
      <c r="O997" s="11">
        <f t="shared" si="47"/>
        <v>43437.25</v>
      </c>
      <c r="P997" t="b">
        <v>0</v>
      </c>
      <c r="Q997" t="b">
        <v>1</v>
      </c>
      <c r="R997" t="s">
        <v>17</v>
      </c>
      <c r="S997" t="s">
        <v>2035</v>
      </c>
      <c r="T997" t="s">
        <v>2036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v>72.939393939393938</v>
      </c>
      <c r="G998" t="s">
        <v>14</v>
      </c>
      <c r="H998" s="7">
        <f t="shared" si="45"/>
        <v>42.982142857142854</v>
      </c>
      <c r="I998">
        <v>112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46"/>
        <v>41276.25</v>
      </c>
      <c r="O998" s="11">
        <f t="shared" si="47"/>
        <v>41306.25</v>
      </c>
      <c r="P998" t="b">
        <v>0</v>
      </c>
      <c r="Q998" t="b">
        <v>0</v>
      </c>
      <c r="R998" t="s">
        <v>33</v>
      </c>
      <c r="S998" t="s">
        <v>2041</v>
      </c>
      <c r="T998" t="s">
        <v>2042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v>60.565789473684205</v>
      </c>
      <c r="G999" t="s">
        <v>74</v>
      </c>
      <c r="H999" s="7">
        <f t="shared" si="45"/>
        <v>33.115107913669064</v>
      </c>
      <c r="I999">
        <v>139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46"/>
        <v>41659.25</v>
      </c>
      <c r="O999" s="11">
        <f t="shared" si="47"/>
        <v>41664.25</v>
      </c>
      <c r="P999" t="b">
        <v>0</v>
      </c>
      <c r="Q999" t="b">
        <v>0</v>
      </c>
      <c r="R999" t="s">
        <v>33</v>
      </c>
      <c r="S999" t="s">
        <v>2041</v>
      </c>
      <c r="T999" t="s">
        <v>2042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v>56.791291291291287</v>
      </c>
      <c r="G1000" t="s">
        <v>14</v>
      </c>
      <c r="H1000" s="7">
        <f t="shared" si="45"/>
        <v>101.13101604278074</v>
      </c>
      <c r="I1000">
        <v>374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46"/>
        <v>40220.25</v>
      </c>
      <c r="O1000" s="11">
        <f t="shared" si="47"/>
        <v>40234.25</v>
      </c>
      <c r="P1000" t="b">
        <v>0</v>
      </c>
      <c r="Q1000" t="b">
        <v>1</v>
      </c>
      <c r="R1000" t="s">
        <v>60</v>
      </c>
      <c r="S1000" t="s">
        <v>2037</v>
      </c>
      <c r="T1000" t="s">
        <v>2047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v>56.542754275427541</v>
      </c>
      <c r="G1001" t="s">
        <v>74</v>
      </c>
      <c r="H1001" s="7">
        <f t="shared" si="45"/>
        <v>55.98841354723708</v>
      </c>
      <c r="I1001">
        <v>1122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46"/>
        <v>42550.208333333328</v>
      </c>
      <c r="O1001" s="11">
        <f t="shared" si="47"/>
        <v>42557.208333333328</v>
      </c>
      <c r="P1001" t="b">
        <v>0</v>
      </c>
      <c r="Q1001" t="b">
        <v>0</v>
      </c>
      <c r="R1001" t="s">
        <v>17</v>
      </c>
      <c r="S1001" t="s">
        <v>2035</v>
      </c>
      <c r="T1001" t="s">
        <v>2036</v>
      </c>
    </row>
  </sheetData>
  <autoFilter ref="A1:R1001" xr:uid="{00000000-0001-0000-0000-000000000000}"/>
  <conditionalFormatting sqref="F2:F1001">
    <cfRule type="colorScale" priority="1">
      <colorScale>
        <cfvo type="num" val="0"/>
        <cfvo type="num" val="100"/>
        <cfvo type="num" val="200"/>
        <color rgb="FFC00000"/>
        <color theme="9" tint="-0.499984740745262"/>
        <color theme="4" tint="-0.249977111117893"/>
      </colorScale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B1343A59-7961-4CAE-87DB-82A4E0D1C828}">
            <xm:f>NOT(ISERROR(SEARCH($G$942,G2)))</xm:f>
            <xm:f>$G$942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3" operator="containsText" id="{1AFC3EE8-349F-4AC0-B467-795A7F7CCFEF}">
            <xm:f>NOT(ISERROR(SEARCH($G$939,G2)))</xm:f>
            <xm:f>$G$939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" operator="containsText" id="{68EDC470-ECAD-4991-AD58-DC7F82262F16}">
            <xm:f>NOT(ISERROR(SEARCH($G$974,G2)))</xm:f>
            <xm:f>$G$974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" operator="containsText" id="{8C62DD43-E601-45D5-9030-7CD71CD4982B}">
            <xm:f>NOT(ISERROR(SEARCH($G$973,G2)))</xm:f>
            <xm:f>$G$973</xm:f>
            <x14:dxf>
              <fill>
                <patternFill>
                  <bgColor theme="5" tint="0.59996337778862885"/>
                </patternFill>
              </fill>
            </x14:dxf>
          </x14:cfRule>
          <xm:sqref>G2:H1001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C8143-0385-48BB-B5D1-E923B66B2B81}">
  <dimension ref="A1:F14"/>
  <sheetViews>
    <sheetView workbookViewId="0">
      <selection activeCell="Q5" sqref="Q5"/>
    </sheetView>
  </sheetViews>
  <sheetFormatPr defaultRowHeight="15.75" x14ac:dyDescent="0.25"/>
  <cols>
    <col min="1" max="1" width="13.62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8" t="s">
        <v>6</v>
      </c>
      <c r="B1" t="s">
        <v>2068</v>
      </c>
    </row>
    <row r="3" spans="1:6" x14ac:dyDescent="0.25">
      <c r="A3" s="8" t="s">
        <v>2072</v>
      </c>
      <c r="B3" s="8" t="s">
        <v>2071</v>
      </c>
    </row>
    <row r="4" spans="1:6" x14ac:dyDescent="0.25">
      <c r="A4" s="8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2070</v>
      </c>
    </row>
    <row r="5" spans="1:6" x14ac:dyDescent="0.25">
      <c r="A5" s="9" t="s">
        <v>2043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9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9" t="s">
        <v>2052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9" t="s">
        <v>2066</v>
      </c>
      <c r="E8">
        <v>4</v>
      </c>
      <c r="F8">
        <v>4</v>
      </c>
    </row>
    <row r="9" spans="1:6" x14ac:dyDescent="0.25">
      <c r="A9" s="9" t="s">
        <v>2037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9" t="s">
        <v>2056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9" t="s">
        <v>2049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9" t="s">
        <v>2039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9" t="s">
        <v>2041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9" t="s">
        <v>2070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219E0-00FC-4819-9815-C4B9774B4EDC}">
  <dimension ref="A1:F30"/>
  <sheetViews>
    <sheetView workbookViewId="0">
      <selection activeCell="H7" sqref="H7"/>
    </sheetView>
  </sheetViews>
  <sheetFormatPr defaultRowHeight="15.75" x14ac:dyDescent="0.25"/>
  <cols>
    <col min="1" max="1" width="16.375" bestFit="1" customWidth="1"/>
    <col min="2" max="2" width="15.25" bestFit="1" customWidth="1"/>
    <col min="3" max="3" width="8.25" customWidth="1"/>
    <col min="4" max="4" width="6.375" customWidth="1"/>
    <col min="5" max="5" width="9.25" bestFit="1" customWidth="1"/>
    <col min="6" max="7" width="11" bestFit="1" customWidth="1"/>
  </cols>
  <sheetData>
    <row r="1" spans="1:6" x14ac:dyDescent="0.25">
      <c r="A1" s="8" t="s">
        <v>6</v>
      </c>
      <c r="B1" t="s">
        <v>2068</v>
      </c>
    </row>
    <row r="2" spans="1:6" x14ac:dyDescent="0.25">
      <c r="A2" s="8" t="s">
        <v>2033</v>
      </c>
      <c r="B2" t="s">
        <v>2068</v>
      </c>
    </row>
    <row r="4" spans="1:6" x14ac:dyDescent="0.25">
      <c r="A4" s="8" t="s">
        <v>2072</v>
      </c>
      <c r="B4" s="8" t="s">
        <v>2071</v>
      </c>
    </row>
    <row r="5" spans="1:6" x14ac:dyDescent="0.25">
      <c r="A5" s="8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2070</v>
      </c>
    </row>
    <row r="6" spans="1:6" x14ac:dyDescent="0.25">
      <c r="A6" s="9" t="s">
        <v>2051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9" t="s">
        <v>2067</v>
      </c>
      <c r="E7">
        <v>4</v>
      </c>
      <c r="F7">
        <v>4</v>
      </c>
    </row>
    <row r="8" spans="1:6" x14ac:dyDescent="0.25">
      <c r="A8" s="9" t="s">
        <v>2044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9" t="s">
        <v>2046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9" t="s">
        <v>2045</v>
      </c>
      <c r="C10">
        <v>8</v>
      </c>
      <c r="E10">
        <v>10</v>
      </c>
      <c r="F10">
        <v>18</v>
      </c>
    </row>
    <row r="11" spans="1:6" x14ac:dyDescent="0.25">
      <c r="A11" s="9" t="s">
        <v>2055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9" t="s">
        <v>2036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9" t="s">
        <v>2047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9" t="s">
        <v>2060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9" t="s">
        <v>2059</v>
      </c>
      <c r="C15">
        <v>3</v>
      </c>
      <c r="E15">
        <v>4</v>
      </c>
      <c r="F15">
        <v>7</v>
      </c>
    </row>
    <row r="16" spans="1:6" x14ac:dyDescent="0.25">
      <c r="A16" s="9" t="s">
        <v>2063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9" t="s">
        <v>2050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9" t="s">
        <v>2057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9" t="s">
        <v>2042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9" t="s">
        <v>2058</v>
      </c>
      <c r="C20">
        <v>4</v>
      </c>
      <c r="E20">
        <v>4</v>
      </c>
      <c r="F20">
        <v>8</v>
      </c>
    </row>
    <row r="21" spans="1:6" x14ac:dyDescent="0.25">
      <c r="A21" s="9" t="s">
        <v>2038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9" t="s">
        <v>2065</v>
      </c>
      <c r="C22">
        <v>9</v>
      </c>
      <c r="E22">
        <v>5</v>
      </c>
      <c r="F22">
        <v>14</v>
      </c>
    </row>
    <row r="23" spans="1:6" x14ac:dyDescent="0.25">
      <c r="A23" s="9" t="s">
        <v>2054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9" t="s">
        <v>2062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9" t="s">
        <v>2061</v>
      </c>
      <c r="C25">
        <v>7</v>
      </c>
      <c r="E25">
        <v>14</v>
      </c>
      <c r="F25">
        <v>21</v>
      </c>
    </row>
    <row r="26" spans="1:6" x14ac:dyDescent="0.25">
      <c r="A26" s="9" t="s">
        <v>2053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9" t="s">
        <v>2048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9" t="s">
        <v>2040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9" t="s">
        <v>2064</v>
      </c>
      <c r="E29">
        <v>3</v>
      </c>
      <c r="F29">
        <v>3</v>
      </c>
    </row>
    <row r="30" spans="1:6" x14ac:dyDescent="0.25">
      <c r="A30" s="9" t="s">
        <v>2070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40060-681E-4C78-9FF7-FA58E4FF68B9}">
  <dimension ref="A1:F18"/>
  <sheetViews>
    <sheetView workbookViewId="0">
      <selection activeCell="G19" sqref="G19"/>
    </sheetView>
  </sheetViews>
  <sheetFormatPr defaultRowHeight="15.75" x14ac:dyDescent="0.25"/>
  <cols>
    <col min="1" max="1" width="28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8" t="s">
        <v>2033</v>
      </c>
      <c r="B1" t="s">
        <v>2068</v>
      </c>
    </row>
    <row r="2" spans="1:6" x14ac:dyDescent="0.25">
      <c r="A2" s="8" t="s">
        <v>2085</v>
      </c>
      <c r="B2" t="s">
        <v>2068</v>
      </c>
    </row>
    <row r="4" spans="1:6" x14ac:dyDescent="0.25">
      <c r="A4" s="8" t="s">
        <v>2072</v>
      </c>
      <c r="B4" s="8" t="s">
        <v>2071</v>
      </c>
    </row>
    <row r="5" spans="1:6" x14ac:dyDescent="0.25">
      <c r="A5" s="8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2070</v>
      </c>
    </row>
    <row r="6" spans="1:6" x14ac:dyDescent="0.25">
      <c r="A6" s="9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5">
      <c r="A7" s="9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5">
      <c r="A8" s="9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5">
      <c r="A9" s="9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5">
      <c r="A10" s="9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5">
      <c r="A11" s="9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5">
      <c r="A12" s="9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5">
      <c r="A13" s="9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5">
      <c r="A14" s="9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5">
      <c r="A15" s="9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5">
      <c r="A16" s="9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5">
      <c r="A17" s="9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5">
      <c r="A18" s="9" t="s">
        <v>2070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16D30-CE58-4D5F-91E4-CA0F6F910717}">
  <dimension ref="A1:H13"/>
  <sheetViews>
    <sheetView workbookViewId="0">
      <selection activeCell="B14" sqref="B14"/>
    </sheetView>
  </sheetViews>
  <sheetFormatPr defaultRowHeight="15.75" x14ac:dyDescent="0.25"/>
  <cols>
    <col min="1" max="1" width="26.375" bestFit="1" customWidth="1"/>
    <col min="2" max="2" width="18" customWidth="1"/>
    <col min="3" max="3" width="17.875" customWidth="1"/>
    <col min="4" max="4" width="20.25" customWidth="1"/>
    <col min="5" max="5" width="19.125" bestFit="1" customWidth="1"/>
    <col min="6" max="6" width="19.875" style="13" bestFit="1" customWidth="1"/>
    <col min="7" max="7" width="16.125" style="13" bestFit="1" customWidth="1"/>
    <col min="8" max="8" width="19.375" style="13" bestFit="1" customWidth="1"/>
  </cols>
  <sheetData>
    <row r="1" spans="1:8" x14ac:dyDescent="0.25">
      <c r="A1" s="12" t="s">
        <v>2086</v>
      </c>
      <c r="B1" s="12" t="s">
        <v>2087</v>
      </c>
      <c r="C1" s="12" t="s">
        <v>2088</v>
      </c>
      <c r="D1" s="12" t="s">
        <v>2105</v>
      </c>
      <c r="E1" s="12" t="s">
        <v>2104</v>
      </c>
      <c r="F1" s="14" t="s">
        <v>2089</v>
      </c>
      <c r="G1" s="14" t="s">
        <v>2090</v>
      </c>
      <c r="H1" s="14" t="s">
        <v>2091</v>
      </c>
    </row>
    <row r="2" spans="1:8" x14ac:dyDescent="0.25">
      <c r="A2" t="s">
        <v>2092</v>
      </c>
      <c r="B2">
        <f>COUNTIFS(Crowdfunding!$D2:$D1001,"&lt;1000",Crowdfunding!$G2:$G1001,"successful")</f>
        <v>30</v>
      </c>
      <c r="C2">
        <f>COUNTIFS(Crowdfunding!$D2:$D1001,"&lt;1000",Crowdfunding!$G2:$G1001,"failed")</f>
        <v>20</v>
      </c>
      <c r="D2">
        <f>COUNTIFS(Crowdfunding!$D2:$D1001,"&lt;1000",Crowdfunding!$G2:$G1001,"Canceled")</f>
        <v>1</v>
      </c>
      <c r="E2">
        <f>SUM(B2:D2)</f>
        <v>51</v>
      </c>
      <c r="F2" s="13">
        <f>B2/$E2</f>
        <v>0.58823529411764708</v>
      </c>
      <c r="G2" s="13">
        <f t="shared" ref="G2:H13" si="0">C2/$E2</f>
        <v>0.39215686274509803</v>
      </c>
      <c r="H2" s="13">
        <f t="shared" si="0"/>
        <v>1.9607843137254902E-2</v>
      </c>
    </row>
    <row r="3" spans="1:8" x14ac:dyDescent="0.25">
      <c r="A3" t="s">
        <v>2093</v>
      </c>
      <c r="B3">
        <f>COUNTIFS(Crowdfunding!$D3:$D1002,"&gt;=1000",Crowdfunding!$D3:$D1002,"&lt;=4999",Crowdfunding!$G3:$G1002,"successful")</f>
        <v>191</v>
      </c>
      <c r="C3">
        <f>COUNTIFS(Crowdfunding!$D3:$D1002,"&gt;=1000",Crowdfunding!$D3:$D1002,"&lt;=4999",Crowdfunding!$G3:$G1002,"FAILED")</f>
        <v>38</v>
      </c>
      <c r="D3">
        <f>COUNTIFS(Crowdfunding!$D3:$D1002,"&gt;=1000",Crowdfunding!$D3:$D1002,"&lt;=4999",Crowdfunding!$G3:$G1002,"canceled")</f>
        <v>2</v>
      </c>
      <c r="E3">
        <f t="shared" ref="E3:E13" si="1">SUM(B3:D3)</f>
        <v>231</v>
      </c>
      <c r="F3" s="13">
        <f>B3/$E3</f>
        <v>0.82683982683982682</v>
      </c>
      <c r="G3" s="13">
        <f t="shared" si="0"/>
        <v>0.16450216450216451</v>
      </c>
      <c r="H3" s="13">
        <f t="shared" si="0"/>
        <v>8.658008658008658E-3</v>
      </c>
    </row>
    <row r="4" spans="1:8" x14ac:dyDescent="0.25">
      <c r="A4" t="s">
        <v>2094</v>
      </c>
      <c r="B4">
        <f>COUNTIFS(Crowdfunding!$D4:$D1003,"&gt;=5000",Crowdfunding!$D4:$D1003,"&lt;=9999",Crowdfunding!$G4:$G1003,"successful")</f>
        <v>164</v>
      </c>
      <c r="C4">
        <f>COUNTIFS(Crowdfunding!$D4:$D1003,"&gt;=5000",Crowdfunding!$D4:$D1003,"&lt;=9999",Crowdfunding!$G4:$G1003,"failed")</f>
        <v>126</v>
      </c>
      <c r="D4">
        <f>COUNTIFS(Crowdfunding!$D4:$D1003,"&gt;=5000",Crowdfunding!$D4:$D1003,"&lt;=9999",Crowdfunding!$G4:$G1003,"canceled")</f>
        <v>25</v>
      </c>
      <c r="E4">
        <f t="shared" si="1"/>
        <v>315</v>
      </c>
      <c r="F4" s="13">
        <f t="shared" ref="F4:F13" si="2">B4/$E4</f>
        <v>0.52063492063492067</v>
      </c>
      <c r="G4" s="13">
        <f t="shared" si="0"/>
        <v>0.4</v>
      </c>
      <c r="H4" s="13">
        <f t="shared" si="0"/>
        <v>7.9365079365079361E-2</v>
      </c>
    </row>
    <row r="5" spans="1:8" x14ac:dyDescent="0.25">
      <c r="A5" t="s">
        <v>2095</v>
      </c>
      <c r="B5">
        <f>COUNTIFS(Crowdfunding!$D5:$D1004,"&gt;=10000",Crowdfunding!$D5:$D1004,"&lt;=14999",Crowdfunding!$G5:$G1004,"successful")</f>
        <v>4</v>
      </c>
      <c r="C5">
        <f>COUNTIFS(Crowdfunding!$D5:$D1004,"&gt;=10000",Crowdfunding!$D5:$D1004,"&lt;=14999",Crowdfunding!$G5:$G1004,"failed")</f>
        <v>5</v>
      </c>
      <c r="D5">
        <f>COUNTIFS(Crowdfunding!$D5:$D1004,"&gt;=10000",Crowdfunding!$D5:$D1004,"&lt;=14999",Crowdfunding!$G5:$G1004,"Canceled")</f>
        <v>0</v>
      </c>
      <c r="E5">
        <f t="shared" si="1"/>
        <v>9</v>
      </c>
      <c r="F5" s="13">
        <f t="shared" si="2"/>
        <v>0.44444444444444442</v>
      </c>
      <c r="G5" s="13">
        <f t="shared" si="0"/>
        <v>0.55555555555555558</v>
      </c>
      <c r="H5" s="13">
        <f t="shared" si="0"/>
        <v>0</v>
      </c>
    </row>
    <row r="6" spans="1:8" x14ac:dyDescent="0.25">
      <c r="A6" t="s">
        <v>2096</v>
      </c>
      <c r="B6">
        <f>COUNTIFS(Crowdfunding!$D6:$D1005,"&gt;=15000",Crowdfunding!$D6:$D1005,"&lt;=19999",Crowdfunding!$G6:$G1005,"successful")</f>
        <v>10</v>
      </c>
      <c r="C6">
        <f>COUNTIFS(Crowdfunding!$D6:$D1005,"&gt;=15000",Crowdfunding!$D6:$D1005,"&lt;=19999",Crowdfunding!$G6:$G1005,"failed")</f>
        <v>0</v>
      </c>
      <c r="D6">
        <f>COUNTIFS(Crowdfunding!$D6:$D1005,"&gt;=15000",Crowdfunding!$D6:$D1005,"&lt;=19999",Crowdfunding!$G6:$G1005,"Canceled")</f>
        <v>0</v>
      </c>
      <c r="E6">
        <f t="shared" si="1"/>
        <v>10</v>
      </c>
      <c r="F6" s="13">
        <f t="shared" si="2"/>
        <v>1</v>
      </c>
      <c r="G6" s="13">
        <f t="shared" si="0"/>
        <v>0</v>
      </c>
      <c r="H6" s="13">
        <f t="shared" si="0"/>
        <v>0</v>
      </c>
    </row>
    <row r="7" spans="1:8" x14ac:dyDescent="0.25">
      <c r="A7" t="s">
        <v>2097</v>
      </c>
      <c r="B7">
        <f>COUNTIFS(Crowdfunding!$D7:$D1006,"&gt;=20000",Crowdfunding!$D7:$D1006,"&lt;=24999",Crowdfunding!$G7:$G1006,"successful")</f>
        <v>7</v>
      </c>
      <c r="C7">
        <f>COUNTIFS(Crowdfunding!$D7:$D1006,"&gt;=20000",Crowdfunding!$D7:$D1006,"&lt;=24999",Crowdfunding!$G7:$G1006,"failed")</f>
        <v>0</v>
      </c>
      <c r="D7">
        <f>COUNTIFS(Crowdfunding!$D7:$D1006,"&gt;=20000",Crowdfunding!$D7:$D1006,"&lt;=24999",Crowdfunding!$G7:$G1006,"Canceled")</f>
        <v>0</v>
      </c>
      <c r="E7">
        <f t="shared" si="1"/>
        <v>7</v>
      </c>
      <c r="F7" s="13">
        <f t="shared" si="2"/>
        <v>1</v>
      </c>
      <c r="G7" s="13">
        <f t="shared" si="0"/>
        <v>0</v>
      </c>
      <c r="H7" s="13">
        <f t="shared" si="0"/>
        <v>0</v>
      </c>
    </row>
    <row r="8" spans="1:8" x14ac:dyDescent="0.25">
      <c r="A8" t="s">
        <v>2098</v>
      </c>
      <c r="B8">
        <f>COUNTIFS(Crowdfunding!$D8:$D1007,"&gt;=25000",Crowdfunding!$D8:$D1007,"&lt;=29999",Crowdfunding!$G8:$G1007,"successful")</f>
        <v>11</v>
      </c>
      <c r="C8">
        <f>COUNTIFS(Crowdfunding!$D8:$D1007,"&gt;=25000",Crowdfunding!$D8:$D1007,"&lt;=29999",Crowdfunding!$G8:$G1007,"failed")</f>
        <v>3</v>
      </c>
      <c r="D8">
        <f>COUNTIFS(Crowdfunding!$D8:$D1007,"&gt;=25000",Crowdfunding!$D8:$D1007,"&lt;=29999",Crowdfunding!$G8:$G1007,"Canceled")</f>
        <v>0</v>
      </c>
      <c r="E8">
        <f t="shared" si="1"/>
        <v>14</v>
      </c>
      <c r="F8" s="13">
        <f t="shared" si="2"/>
        <v>0.7857142857142857</v>
      </c>
      <c r="G8" s="13">
        <f t="shared" si="0"/>
        <v>0.21428571428571427</v>
      </c>
      <c r="H8" s="13">
        <f t="shared" si="0"/>
        <v>0</v>
      </c>
    </row>
    <row r="9" spans="1:8" x14ac:dyDescent="0.25">
      <c r="A9" t="s">
        <v>2099</v>
      </c>
      <c r="B9">
        <f>COUNTIFS(Crowdfunding!$D9:$D1008,"&gt;=30000",Crowdfunding!$D9:$D1008,"&lt;=34999",Crowdfunding!$G9:$G1008,"successful")</f>
        <v>7</v>
      </c>
      <c r="C9">
        <f>COUNTIFS(Crowdfunding!$D9:$D1008,"&gt;=30000",Crowdfunding!$D9:$D1008,"&lt;=34999",Crowdfunding!$G9:$G1008,"failed")</f>
        <v>0</v>
      </c>
      <c r="D9">
        <f>COUNTIFS(Crowdfunding!$D9:$D1008,"&gt;=30000",Crowdfunding!$D9:$D1008,"&lt;=34999",Crowdfunding!$G9:$G1008,"Canceled")</f>
        <v>0</v>
      </c>
      <c r="E9">
        <f t="shared" si="1"/>
        <v>7</v>
      </c>
      <c r="F9" s="13">
        <f t="shared" si="2"/>
        <v>1</v>
      </c>
      <c r="G9" s="13">
        <f t="shared" si="0"/>
        <v>0</v>
      </c>
      <c r="H9" s="13">
        <f t="shared" si="0"/>
        <v>0</v>
      </c>
    </row>
    <row r="10" spans="1:8" x14ac:dyDescent="0.25">
      <c r="A10" t="s">
        <v>2100</v>
      </c>
      <c r="B10">
        <f>COUNTIFS(Crowdfunding!$D10:$D1009,"&gt;=35000",Crowdfunding!$D10:$D1009,"&lt;=39999",Crowdfunding!$G10:$G1009,"successful")</f>
        <v>8</v>
      </c>
      <c r="C10">
        <f>COUNTIFS(Crowdfunding!$D10:$D1009,"&gt;=35000",Crowdfunding!$D10:$D1009,"&lt;=39999",Crowdfunding!$G10:$G1009,"failed")</f>
        <v>3</v>
      </c>
      <c r="D10">
        <f>COUNTIFS(Crowdfunding!$D10:$D1009,"&gt;=35000",Crowdfunding!$D10:$D1009,"&lt;=39999",Crowdfunding!$G10:$G1009,"successful")</f>
        <v>8</v>
      </c>
      <c r="E10">
        <f t="shared" si="1"/>
        <v>19</v>
      </c>
      <c r="F10" s="13">
        <f t="shared" si="2"/>
        <v>0.42105263157894735</v>
      </c>
      <c r="G10" s="13">
        <f t="shared" si="0"/>
        <v>0.15789473684210525</v>
      </c>
      <c r="H10" s="13">
        <f t="shared" si="0"/>
        <v>0.42105263157894735</v>
      </c>
    </row>
    <row r="11" spans="1:8" x14ac:dyDescent="0.25">
      <c r="A11" t="s">
        <v>2101</v>
      </c>
      <c r="B11">
        <f>COUNTIFS(Crowdfunding!$D11:$D1010,"&gt;=40000",Crowdfunding!$D11:$D1010,"&lt;=44999",Crowdfunding!$G11:$G1010,"successful")</f>
        <v>11</v>
      </c>
      <c r="C11">
        <f>COUNTIFS(Crowdfunding!$D11:$D1010,"&gt;=40000",Crowdfunding!$D11:$D1010,"&lt;=44999",Crowdfunding!$G11:$G1010,"failed")</f>
        <v>3</v>
      </c>
      <c r="D11">
        <f>COUNTIFS(Crowdfunding!$D11:$D1010,"&gt;=40000",Crowdfunding!$D11:$D1010,"&lt;=44999",Crowdfunding!$G11:$G1010,"Canceled")</f>
        <v>0</v>
      </c>
      <c r="E11">
        <f t="shared" si="1"/>
        <v>14</v>
      </c>
      <c r="F11" s="13">
        <f t="shared" si="2"/>
        <v>0.7857142857142857</v>
      </c>
      <c r="G11" s="13">
        <f t="shared" si="0"/>
        <v>0.21428571428571427</v>
      </c>
      <c r="H11" s="13">
        <f t="shared" si="0"/>
        <v>0</v>
      </c>
    </row>
    <row r="12" spans="1:8" x14ac:dyDescent="0.25">
      <c r="A12" t="s">
        <v>2102</v>
      </c>
      <c r="B12">
        <f>COUNTIFS(Crowdfunding!$D12:$D1011,"&gt;=45000",Crowdfunding!$D12:$D1011,"&lt;=49999",Crowdfunding!$G12:$G1011,"successful")</f>
        <v>8</v>
      </c>
      <c r="C12">
        <f>COUNTIFS(Crowdfunding!$D12:$D1011,"&gt;=45000",Crowdfunding!$D12:$D1011,"&lt;=49999",Crowdfunding!$G12:$G1011,"failed")</f>
        <v>3</v>
      </c>
      <c r="D12">
        <f>COUNTIFS(Crowdfunding!$D12:$D1011,"&gt;=45000",Crowdfunding!$D12:$D1011,"&lt;=49999",Crowdfunding!$G12:$G1011,"Canceled")</f>
        <v>0</v>
      </c>
      <c r="E12">
        <f t="shared" si="1"/>
        <v>11</v>
      </c>
      <c r="F12" s="13">
        <f t="shared" si="2"/>
        <v>0.72727272727272729</v>
      </c>
      <c r="G12" s="13">
        <f t="shared" si="0"/>
        <v>0.27272727272727271</v>
      </c>
      <c r="H12" s="13">
        <f t="shared" si="0"/>
        <v>0</v>
      </c>
    </row>
    <row r="13" spans="1:8" x14ac:dyDescent="0.25">
      <c r="A13" t="s">
        <v>2103</v>
      </c>
      <c r="B13">
        <f>COUNTIFS(Crowdfunding!$D13:$D1012,"&gt;50000",Crowdfunding!$G13:$G1012,"successful")</f>
        <v>113</v>
      </c>
      <c r="C13">
        <f>COUNTIFS(Crowdfunding!$D13:$D1012,"&gt;=50000",Crowdfunding!$G13:$G1012,"failed")</f>
        <v>163</v>
      </c>
      <c r="D13">
        <f>COUNTIFS(Crowdfunding!$D13:$D1012,"&gt;=50000",Crowdfunding!$G13:$G1012,"Canceled")</f>
        <v>28</v>
      </c>
      <c r="E13">
        <f t="shared" si="1"/>
        <v>304</v>
      </c>
      <c r="F13" s="13">
        <f t="shared" si="2"/>
        <v>0.37171052631578949</v>
      </c>
      <c r="G13" s="13">
        <f t="shared" si="0"/>
        <v>0.53618421052631582</v>
      </c>
      <c r="H13" s="13">
        <f t="shared" si="0"/>
        <v>9.2105263157894732E-2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4A109-37FC-4CA2-82A7-9F02B70A0CB8}">
  <dimension ref="A1:H566"/>
  <sheetViews>
    <sheetView tabSelected="1" workbookViewId="0">
      <selection activeCell="P9" sqref="P9"/>
    </sheetView>
  </sheetViews>
  <sheetFormatPr defaultRowHeight="15.75" x14ac:dyDescent="0.25"/>
  <cols>
    <col min="1" max="1" width="9.375" bestFit="1" customWidth="1"/>
    <col min="6" max="6" width="20.875" bestFit="1" customWidth="1"/>
    <col min="7" max="7" width="25.875" style="5" customWidth="1"/>
    <col min="8" max="8" width="25.125" style="5" customWidth="1"/>
  </cols>
  <sheetData>
    <row r="1" spans="1:8" x14ac:dyDescent="0.25">
      <c r="A1" t="s">
        <v>4</v>
      </c>
      <c r="B1" t="s">
        <v>5</v>
      </c>
      <c r="C1" t="s">
        <v>4</v>
      </c>
      <c r="D1" t="s">
        <v>5</v>
      </c>
      <c r="F1" s="15"/>
      <c r="G1" s="16" t="s">
        <v>2107</v>
      </c>
      <c r="H1" s="16" t="s">
        <v>2111</v>
      </c>
    </row>
    <row r="2" spans="1:8" x14ac:dyDescent="0.25">
      <c r="A2" t="s">
        <v>20</v>
      </c>
      <c r="B2">
        <v>158</v>
      </c>
      <c r="C2" t="s">
        <v>14</v>
      </c>
      <c r="D2">
        <v>0</v>
      </c>
      <c r="F2" s="15" t="s">
        <v>2106</v>
      </c>
      <c r="G2" s="16">
        <f>AVERAGE(B2:B566)</f>
        <v>851.14690265486729</v>
      </c>
      <c r="H2" s="16">
        <f>AVERAGE(D2:D365)</f>
        <v>585.61538461538464</v>
      </c>
    </row>
    <row r="3" spans="1:8" x14ac:dyDescent="0.25">
      <c r="A3" t="s">
        <v>20</v>
      </c>
      <c r="B3">
        <v>1425</v>
      </c>
      <c r="C3" t="s">
        <v>14</v>
      </c>
      <c r="D3">
        <v>24</v>
      </c>
      <c r="F3" s="15" t="s">
        <v>2108</v>
      </c>
      <c r="G3" s="16">
        <f>MEDIAN(B2:B566)</f>
        <v>201</v>
      </c>
      <c r="H3" s="16">
        <f>MEDIAN(D2:D365)</f>
        <v>114.5</v>
      </c>
    </row>
    <row r="4" spans="1:8" x14ac:dyDescent="0.25">
      <c r="A4" t="s">
        <v>20</v>
      </c>
      <c r="B4">
        <v>174</v>
      </c>
      <c r="C4" t="s">
        <v>14</v>
      </c>
      <c r="D4">
        <v>53</v>
      </c>
      <c r="F4" s="15" t="s">
        <v>2110</v>
      </c>
      <c r="G4" s="16">
        <f>MIN(B2:B566)</f>
        <v>16</v>
      </c>
      <c r="H4" s="16">
        <f>MIN(D2:D365)</f>
        <v>0</v>
      </c>
    </row>
    <row r="5" spans="1:8" x14ac:dyDescent="0.25">
      <c r="A5" t="s">
        <v>20</v>
      </c>
      <c r="B5">
        <v>227</v>
      </c>
      <c r="C5" t="s">
        <v>14</v>
      </c>
      <c r="D5">
        <v>18</v>
      </c>
      <c r="F5" s="15" t="s">
        <v>2109</v>
      </c>
      <c r="G5" s="16">
        <f>MAX(B2:B566)</f>
        <v>7295</v>
      </c>
      <c r="H5" s="16">
        <f>MAX(D2:D365)</f>
        <v>6080</v>
      </c>
    </row>
    <row r="6" spans="1:8" x14ac:dyDescent="0.25">
      <c r="A6" t="s">
        <v>20</v>
      </c>
      <c r="B6">
        <v>220</v>
      </c>
      <c r="C6" t="s">
        <v>14</v>
      </c>
      <c r="D6">
        <v>44</v>
      </c>
      <c r="F6" s="15" t="s">
        <v>2112</v>
      </c>
      <c r="G6" s="16">
        <f>_xlfn.VAR.P(B2:B566)</f>
        <v>1603373.7324019109</v>
      </c>
      <c r="H6" s="16">
        <f>_xlfn.VAR.P(D2:D365)</f>
        <v>921574.68174133555</v>
      </c>
    </row>
    <row r="7" spans="1:8" x14ac:dyDescent="0.25">
      <c r="A7" t="s">
        <v>20</v>
      </c>
      <c r="B7">
        <v>98</v>
      </c>
      <c r="C7" t="s">
        <v>14</v>
      </c>
      <c r="D7">
        <v>27</v>
      </c>
      <c r="F7" s="15" t="s">
        <v>2113</v>
      </c>
      <c r="G7" s="16">
        <f>_xlfn.STDEV.P(B2:B566)</f>
        <v>1266.2439466397898</v>
      </c>
      <c r="H7" s="16">
        <f>_xlfn.STDEV.P(D2:D365)</f>
        <v>959.98681331637863</v>
      </c>
    </row>
    <row r="8" spans="1:8" x14ac:dyDescent="0.25">
      <c r="A8" t="s">
        <v>20</v>
      </c>
      <c r="B8">
        <v>100</v>
      </c>
      <c r="C8" t="s">
        <v>14</v>
      </c>
      <c r="D8">
        <v>55</v>
      </c>
    </row>
    <row r="9" spans="1:8" x14ac:dyDescent="0.25">
      <c r="A9" t="s">
        <v>20</v>
      </c>
      <c r="B9">
        <v>1249</v>
      </c>
      <c r="C9" t="s">
        <v>14</v>
      </c>
      <c r="D9">
        <v>200</v>
      </c>
    </row>
    <row r="10" spans="1:8" x14ac:dyDescent="0.25">
      <c r="A10" t="s">
        <v>20</v>
      </c>
      <c r="B10">
        <v>1396</v>
      </c>
      <c r="C10" t="s">
        <v>14</v>
      </c>
      <c r="D10">
        <v>452</v>
      </c>
    </row>
    <row r="11" spans="1:8" x14ac:dyDescent="0.25">
      <c r="A11" t="s">
        <v>20</v>
      </c>
      <c r="B11">
        <v>890</v>
      </c>
      <c r="C11" t="s">
        <v>14</v>
      </c>
      <c r="D11">
        <v>674</v>
      </c>
    </row>
    <row r="12" spans="1:8" x14ac:dyDescent="0.25">
      <c r="A12" t="s">
        <v>20</v>
      </c>
      <c r="B12">
        <v>142</v>
      </c>
      <c r="C12" t="s">
        <v>14</v>
      </c>
      <c r="D12">
        <v>558</v>
      </c>
    </row>
    <row r="13" spans="1:8" x14ac:dyDescent="0.25">
      <c r="A13" t="s">
        <v>20</v>
      </c>
      <c r="B13">
        <v>2673</v>
      </c>
      <c r="C13" t="s">
        <v>14</v>
      </c>
      <c r="D13">
        <v>15</v>
      </c>
    </row>
    <row r="14" spans="1:8" x14ac:dyDescent="0.25">
      <c r="A14" t="s">
        <v>20</v>
      </c>
      <c r="B14">
        <v>163</v>
      </c>
      <c r="C14" t="s">
        <v>14</v>
      </c>
      <c r="D14">
        <v>2307</v>
      </c>
    </row>
    <row r="15" spans="1:8" x14ac:dyDescent="0.25">
      <c r="A15" t="s">
        <v>20</v>
      </c>
      <c r="B15">
        <v>2220</v>
      </c>
      <c r="C15" t="s">
        <v>14</v>
      </c>
      <c r="D15">
        <v>88</v>
      </c>
    </row>
    <row r="16" spans="1:8" x14ac:dyDescent="0.25">
      <c r="A16" t="s">
        <v>20</v>
      </c>
      <c r="B16">
        <v>1606</v>
      </c>
      <c r="C16" t="s">
        <v>14</v>
      </c>
      <c r="D16">
        <v>48</v>
      </c>
    </row>
    <row r="17" spans="1:6" x14ac:dyDescent="0.25">
      <c r="A17" t="s">
        <v>20</v>
      </c>
      <c r="B17">
        <v>129</v>
      </c>
      <c r="C17" t="s">
        <v>14</v>
      </c>
      <c r="D17">
        <v>1</v>
      </c>
    </row>
    <row r="18" spans="1:6" x14ac:dyDescent="0.25">
      <c r="A18" t="s">
        <v>20</v>
      </c>
      <c r="B18">
        <v>226</v>
      </c>
      <c r="C18" t="s">
        <v>14</v>
      </c>
      <c r="D18">
        <v>1467</v>
      </c>
    </row>
    <row r="19" spans="1:6" x14ac:dyDescent="0.25">
      <c r="A19" t="s">
        <v>20</v>
      </c>
      <c r="B19">
        <v>5419</v>
      </c>
      <c r="C19" t="s">
        <v>14</v>
      </c>
      <c r="D19">
        <v>75</v>
      </c>
    </row>
    <row r="20" spans="1:6" x14ac:dyDescent="0.25">
      <c r="A20" t="s">
        <v>20</v>
      </c>
      <c r="B20">
        <v>165</v>
      </c>
      <c r="C20" t="s">
        <v>14</v>
      </c>
      <c r="D20">
        <v>120</v>
      </c>
    </row>
    <row r="21" spans="1:6" x14ac:dyDescent="0.25">
      <c r="A21" t="s">
        <v>20</v>
      </c>
      <c r="B21">
        <v>1965</v>
      </c>
      <c r="C21" t="s">
        <v>14</v>
      </c>
      <c r="D21">
        <v>2253</v>
      </c>
    </row>
    <row r="22" spans="1:6" x14ac:dyDescent="0.25">
      <c r="A22" t="s">
        <v>20</v>
      </c>
      <c r="B22">
        <v>16</v>
      </c>
      <c r="C22" t="s">
        <v>14</v>
      </c>
      <c r="D22">
        <v>5</v>
      </c>
    </row>
    <row r="23" spans="1:6" x14ac:dyDescent="0.25">
      <c r="A23" t="s">
        <v>20</v>
      </c>
      <c r="B23">
        <v>107</v>
      </c>
      <c r="C23" t="s">
        <v>14</v>
      </c>
      <c r="D23">
        <v>38</v>
      </c>
    </row>
    <row r="24" spans="1:6" x14ac:dyDescent="0.25">
      <c r="A24" t="s">
        <v>20</v>
      </c>
      <c r="B24">
        <v>134</v>
      </c>
      <c r="C24" t="s">
        <v>14</v>
      </c>
      <c r="D24">
        <v>12</v>
      </c>
    </row>
    <row r="25" spans="1:6" x14ac:dyDescent="0.25">
      <c r="A25" t="s">
        <v>20</v>
      </c>
      <c r="B25">
        <v>198</v>
      </c>
      <c r="C25" t="s">
        <v>14</v>
      </c>
      <c r="D25">
        <v>1684</v>
      </c>
    </row>
    <row r="26" spans="1:6" x14ac:dyDescent="0.25">
      <c r="A26" t="s">
        <v>20</v>
      </c>
      <c r="B26">
        <v>111</v>
      </c>
      <c r="C26" t="s">
        <v>14</v>
      </c>
      <c r="D26">
        <v>56</v>
      </c>
    </row>
    <row r="27" spans="1:6" x14ac:dyDescent="0.25">
      <c r="A27" t="s">
        <v>20</v>
      </c>
      <c r="B27">
        <v>222</v>
      </c>
      <c r="C27" t="s">
        <v>14</v>
      </c>
      <c r="D27">
        <v>838</v>
      </c>
    </row>
    <row r="28" spans="1:6" x14ac:dyDescent="0.25">
      <c r="A28" t="s">
        <v>20</v>
      </c>
      <c r="B28">
        <v>6212</v>
      </c>
      <c r="C28" t="s">
        <v>14</v>
      </c>
      <c r="D28">
        <v>1000</v>
      </c>
    </row>
    <row r="29" spans="1:6" x14ac:dyDescent="0.25">
      <c r="A29" t="s">
        <v>20</v>
      </c>
      <c r="B29">
        <v>98</v>
      </c>
      <c r="C29" t="s">
        <v>14</v>
      </c>
      <c r="D29">
        <v>1482</v>
      </c>
      <c r="F29" t="s">
        <v>2114</v>
      </c>
    </row>
    <row r="30" spans="1:6" x14ac:dyDescent="0.25">
      <c r="A30" t="s">
        <v>20</v>
      </c>
      <c r="B30">
        <v>92</v>
      </c>
      <c r="C30" t="s">
        <v>14</v>
      </c>
      <c r="D30">
        <v>106</v>
      </c>
    </row>
    <row r="31" spans="1:6" x14ac:dyDescent="0.25">
      <c r="A31" t="s">
        <v>20</v>
      </c>
      <c r="B31">
        <v>149</v>
      </c>
      <c r="C31" t="s">
        <v>14</v>
      </c>
      <c r="D31">
        <v>679</v>
      </c>
      <c r="F31" t="s">
        <v>2115</v>
      </c>
    </row>
    <row r="32" spans="1:6" x14ac:dyDescent="0.25">
      <c r="A32" t="s">
        <v>20</v>
      </c>
      <c r="B32">
        <v>2431</v>
      </c>
      <c r="C32" t="s">
        <v>14</v>
      </c>
      <c r="D32">
        <v>1220</v>
      </c>
      <c r="F32" t="s">
        <v>2116</v>
      </c>
    </row>
    <row r="33" spans="1:4" x14ac:dyDescent="0.25">
      <c r="A33" t="s">
        <v>20</v>
      </c>
      <c r="B33">
        <v>303</v>
      </c>
      <c r="C33" t="s">
        <v>14</v>
      </c>
      <c r="D33">
        <v>1</v>
      </c>
    </row>
    <row r="34" spans="1:4" x14ac:dyDescent="0.25">
      <c r="A34" t="s">
        <v>20</v>
      </c>
      <c r="B34">
        <v>209</v>
      </c>
      <c r="C34" t="s">
        <v>14</v>
      </c>
      <c r="D34">
        <v>37</v>
      </c>
    </row>
    <row r="35" spans="1:4" x14ac:dyDescent="0.25">
      <c r="A35" t="s">
        <v>20</v>
      </c>
      <c r="B35">
        <v>131</v>
      </c>
      <c r="C35" t="s">
        <v>14</v>
      </c>
      <c r="D35">
        <v>60</v>
      </c>
    </row>
    <row r="36" spans="1:4" x14ac:dyDescent="0.25">
      <c r="A36" t="s">
        <v>20</v>
      </c>
      <c r="B36">
        <v>164</v>
      </c>
      <c r="C36" t="s">
        <v>14</v>
      </c>
      <c r="D36">
        <v>296</v>
      </c>
    </row>
    <row r="37" spans="1:4" x14ac:dyDescent="0.25">
      <c r="A37" t="s">
        <v>20</v>
      </c>
      <c r="B37">
        <v>201</v>
      </c>
      <c r="C37" t="s">
        <v>14</v>
      </c>
      <c r="D37">
        <v>3304</v>
      </c>
    </row>
    <row r="38" spans="1:4" x14ac:dyDescent="0.25">
      <c r="A38" t="s">
        <v>20</v>
      </c>
      <c r="B38">
        <v>211</v>
      </c>
      <c r="C38" t="s">
        <v>14</v>
      </c>
      <c r="D38">
        <v>73</v>
      </c>
    </row>
    <row r="39" spans="1:4" x14ac:dyDescent="0.25">
      <c r="A39" t="s">
        <v>20</v>
      </c>
      <c r="B39">
        <v>128</v>
      </c>
      <c r="C39" t="s">
        <v>14</v>
      </c>
      <c r="D39">
        <v>3387</v>
      </c>
    </row>
    <row r="40" spans="1:4" x14ac:dyDescent="0.25">
      <c r="A40" t="s">
        <v>20</v>
      </c>
      <c r="B40">
        <v>1600</v>
      </c>
      <c r="C40" t="s">
        <v>14</v>
      </c>
      <c r="D40">
        <v>662</v>
      </c>
    </row>
    <row r="41" spans="1:4" x14ac:dyDescent="0.25">
      <c r="A41" t="s">
        <v>20</v>
      </c>
      <c r="B41">
        <v>249</v>
      </c>
      <c r="C41" t="s">
        <v>14</v>
      </c>
      <c r="D41">
        <v>774</v>
      </c>
    </row>
    <row r="42" spans="1:4" x14ac:dyDescent="0.25">
      <c r="A42" t="s">
        <v>20</v>
      </c>
      <c r="B42">
        <v>236</v>
      </c>
      <c r="C42" t="s">
        <v>14</v>
      </c>
      <c r="D42">
        <v>672</v>
      </c>
    </row>
    <row r="43" spans="1:4" x14ac:dyDescent="0.25">
      <c r="A43" t="s">
        <v>20</v>
      </c>
      <c r="B43">
        <v>4065</v>
      </c>
      <c r="C43" t="s">
        <v>14</v>
      </c>
      <c r="D43">
        <v>940</v>
      </c>
    </row>
    <row r="44" spans="1:4" x14ac:dyDescent="0.25">
      <c r="A44" t="s">
        <v>20</v>
      </c>
      <c r="B44">
        <v>246</v>
      </c>
      <c r="C44" t="s">
        <v>14</v>
      </c>
      <c r="D44">
        <v>117</v>
      </c>
    </row>
    <row r="45" spans="1:4" x14ac:dyDescent="0.25">
      <c r="A45" t="s">
        <v>20</v>
      </c>
      <c r="B45">
        <v>2475</v>
      </c>
      <c r="C45" t="s">
        <v>14</v>
      </c>
      <c r="D45">
        <v>115</v>
      </c>
    </row>
    <row r="46" spans="1:4" x14ac:dyDescent="0.25">
      <c r="A46" t="s">
        <v>20</v>
      </c>
      <c r="B46">
        <v>76</v>
      </c>
      <c r="C46" t="s">
        <v>14</v>
      </c>
      <c r="D46">
        <v>326</v>
      </c>
    </row>
    <row r="47" spans="1:4" x14ac:dyDescent="0.25">
      <c r="A47" t="s">
        <v>20</v>
      </c>
      <c r="B47">
        <v>54</v>
      </c>
      <c r="C47" t="s">
        <v>14</v>
      </c>
      <c r="D47">
        <v>1</v>
      </c>
    </row>
    <row r="48" spans="1:4" x14ac:dyDescent="0.25">
      <c r="A48" t="s">
        <v>20</v>
      </c>
      <c r="B48">
        <v>88</v>
      </c>
      <c r="C48" t="s">
        <v>14</v>
      </c>
      <c r="D48">
        <v>1467</v>
      </c>
    </row>
    <row r="49" spans="1:4" x14ac:dyDescent="0.25">
      <c r="A49" t="s">
        <v>20</v>
      </c>
      <c r="B49">
        <v>85</v>
      </c>
      <c r="C49" t="s">
        <v>14</v>
      </c>
      <c r="D49">
        <v>5681</v>
      </c>
    </row>
    <row r="50" spans="1:4" x14ac:dyDescent="0.25">
      <c r="A50" t="s">
        <v>20</v>
      </c>
      <c r="B50">
        <v>170</v>
      </c>
      <c r="C50" t="s">
        <v>14</v>
      </c>
      <c r="D50">
        <v>1059</v>
      </c>
    </row>
    <row r="51" spans="1:4" x14ac:dyDescent="0.25">
      <c r="A51" t="s">
        <v>20</v>
      </c>
      <c r="B51">
        <v>330</v>
      </c>
      <c r="C51" t="s">
        <v>14</v>
      </c>
      <c r="D51">
        <v>1194</v>
      </c>
    </row>
    <row r="52" spans="1:4" x14ac:dyDescent="0.25">
      <c r="A52" t="s">
        <v>20</v>
      </c>
      <c r="B52">
        <v>127</v>
      </c>
      <c r="C52" t="s">
        <v>14</v>
      </c>
      <c r="D52">
        <v>30</v>
      </c>
    </row>
    <row r="53" spans="1:4" x14ac:dyDescent="0.25">
      <c r="A53" t="s">
        <v>20</v>
      </c>
      <c r="B53">
        <v>411</v>
      </c>
      <c r="C53" t="s">
        <v>14</v>
      </c>
      <c r="D53">
        <v>75</v>
      </c>
    </row>
    <row r="54" spans="1:4" x14ac:dyDescent="0.25">
      <c r="A54" t="s">
        <v>20</v>
      </c>
      <c r="B54">
        <v>180</v>
      </c>
      <c r="C54" t="s">
        <v>14</v>
      </c>
      <c r="D54">
        <v>955</v>
      </c>
    </row>
    <row r="55" spans="1:4" x14ac:dyDescent="0.25">
      <c r="A55" t="s">
        <v>20</v>
      </c>
      <c r="B55">
        <v>374</v>
      </c>
      <c r="C55" t="s">
        <v>14</v>
      </c>
      <c r="D55">
        <v>67</v>
      </c>
    </row>
    <row r="56" spans="1:4" x14ac:dyDescent="0.25">
      <c r="A56" t="s">
        <v>20</v>
      </c>
      <c r="B56">
        <v>71</v>
      </c>
      <c r="C56" t="s">
        <v>14</v>
      </c>
      <c r="D56">
        <v>5</v>
      </c>
    </row>
    <row r="57" spans="1:4" x14ac:dyDescent="0.25">
      <c r="A57" t="s">
        <v>20</v>
      </c>
      <c r="B57">
        <v>203</v>
      </c>
      <c r="C57" t="s">
        <v>14</v>
      </c>
      <c r="D57">
        <v>26</v>
      </c>
    </row>
    <row r="58" spans="1:4" x14ac:dyDescent="0.25">
      <c r="A58" t="s">
        <v>20</v>
      </c>
      <c r="B58">
        <v>113</v>
      </c>
      <c r="C58" t="s">
        <v>14</v>
      </c>
      <c r="D58">
        <v>1130</v>
      </c>
    </row>
    <row r="59" spans="1:4" x14ac:dyDescent="0.25">
      <c r="A59" t="s">
        <v>20</v>
      </c>
      <c r="B59">
        <v>96</v>
      </c>
      <c r="C59" t="s">
        <v>14</v>
      </c>
      <c r="D59">
        <v>782</v>
      </c>
    </row>
    <row r="60" spans="1:4" x14ac:dyDescent="0.25">
      <c r="A60" t="s">
        <v>20</v>
      </c>
      <c r="B60">
        <v>498</v>
      </c>
      <c r="C60" t="s">
        <v>14</v>
      </c>
      <c r="D60">
        <v>210</v>
      </c>
    </row>
    <row r="61" spans="1:4" x14ac:dyDescent="0.25">
      <c r="A61" t="s">
        <v>20</v>
      </c>
      <c r="B61">
        <v>180</v>
      </c>
      <c r="C61" t="s">
        <v>14</v>
      </c>
      <c r="D61">
        <v>136</v>
      </c>
    </row>
    <row r="62" spans="1:4" x14ac:dyDescent="0.25">
      <c r="A62" t="s">
        <v>20</v>
      </c>
      <c r="B62">
        <v>27</v>
      </c>
      <c r="C62" t="s">
        <v>14</v>
      </c>
      <c r="D62">
        <v>86</v>
      </c>
    </row>
    <row r="63" spans="1:4" x14ac:dyDescent="0.25">
      <c r="A63" t="s">
        <v>20</v>
      </c>
      <c r="B63">
        <v>2331</v>
      </c>
      <c r="C63" t="s">
        <v>14</v>
      </c>
      <c r="D63">
        <v>19</v>
      </c>
    </row>
    <row r="64" spans="1:4" x14ac:dyDescent="0.25">
      <c r="A64" t="s">
        <v>20</v>
      </c>
      <c r="B64">
        <v>113</v>
      </c>
      <c r="C64" t="s">
        <v>14</v>
      </c>
      <c r="D64">
        <v>886</v>
      </c>
    </row>
    <row r="65" spans="1:4" x14ac:dyDescent="0.25">
      <c r="A65" t="s">
        <v>20</v>
      </c>
      <c r="B65">
        <v>164</v>
      </c>
      <c r="C65" t="s">
        <v>14</v>
      </c>
      <c r="D65">
        <v>35</v>
      </c>
    </row>
    <row r="66" spans="1:4" x14ac:dyDescent="0.25">
      <c r="A66" t="s">
        <v>20</v>
      </c>
      <c r="B66">
        <v>164</v>
      </c>
      <c r="C66" t="s">
        <v>14</v>
      </c>
      <c r="D66">
        <v>24</v>
      </c>
    </row>
    <row r="67" spans="1:4" x14ac:dyDescent="0.25">
      <c r="A67" t="s">
        <v>20</v>
      </c>
      <c r="B67">
        <v>336</v>
      </c>
      <c r="C67" t="s">
        <v>14</v>
      </c>
      <c r="D67">
        <v>86</v>
      </c>
    </row>
    <row r="68" spans="1:4" x14ac:dyDescent="0.25">
      <c r="A68" t="s">
        <v>20</v>
      </c>
      <c r="B68">
        <v>1917</v>
      </c>
      <c r="C68" t="s">
        <v>14</v>
      </c>
      <c r="D68">
        <v>243</v>
      </c>
    </row>
    <row r="69" spans="1:4" x14ac:dyDescent="0.25">
      <c r="A69" t="s">
        <v>20</v>
      </c>
      <c r="B69">
        <v>95</v>
      </c>
      <c r="C69" t="s">
        <v>14</v>
      </c>
      <c r="D69">
        <v>65</v>
      </c>
    </row>
    <row r="70" spans="1:4" x14ac:dyDescent="0.25">
      <c r="A70" t="s">
        <v>20</v>
      </c>
      <c r="B70">
        <v>147</v>
      </c>
      <c r="C70" t="s">
        <v>14</v>
      </c>
      <c r="D70">
        <v>100</v>
      </c>
    </row>
    <row r="71" spans="1:4" x14ac:dyDescent="0.25">
      <c r="A71" t="s">
        <v>20</v>
      </c>
      <c r="B71">
        <v>86</v>
      </c>
      <c r="C71" t="s">
        <v>14</v>
      </c>
      <c r="D71">
        <v>168</v>
      </c>
    </row>
    <row r="72" spans="1:4" x14ac:dyDescent="0.25">
      <c r="A72" t="s">
        <v>20</v>
      </c>
      <c r="B72">
        <v>83</v>
      </c>
      <c r="C72" t="s">
        <v>14</v>
      </c>
      <c r="D72">
        <v>13</v>
      </c>
    </row>
    <row r="73" spans="1:4" x14ac:dyDescent="0.25">
      <c r="A73" t="s">
        <v>20</v>
      </c>
      <c r="B73">
        <v>676</v>
      </c>
      <c r="C73" t="s">
        <v>14</v>
      </c>
      <c r="D73">
        <v>1</v>
      </c>
    </row>
    <row r="74" spans="1:4" x14ac:dyDescent="0.25">
      <c r="A74" t="s">
        <v>20</v>
      </c>
      <c r="B74">
        <v>361</v>
      </c>
      <c r="C74" t="s">
        <v>14</v>
      </c>
      <c r="D74">
        <v>40</v>
      </c>
    </row>
    <row r="75" spans="1:4" x14ac:dyDescent="0.25">
      <c r="A75" t="s">
        <v>20</v>
      </c>
      <c r="B75">
        <v>131</v>
      </c>
      <c r="C75" t="s">
        <v>14</v>
      </c>
      <c r="D75">
        <v>226</v>
      </c>
    </row>
    <row r="76" spans="1:4" x14ac:dyDescent="0.25">
      <c r="A76" t="s">
        <v>20</v>
      </c>
      <c r="B76">
        <v>126</v>
      </c>
      <c r="C76" t="s">
        <v>14</v>
      </c>
      <c r="D76">
        <v>1625</v>
      </c>
    </row>
    <row r="77" spans="1:4" x14ac:dyDescent="0.25">
      <c r="A77" t="s">
        <v>20</v>
      </c>
      <c r="B77">
        <v>275</v>
      </c>
      <c r="C77" t="s">
        <v>14</v>
      </c>
      <c r="D77">
        <v>143</v>
      </c>
    </row>
    <row r="78" spans="1:4" x14ac:dyDescent="0.25">
      <c r="A78" t="s">
        <v>20</v>
      </c>
      <c r="B78">
        <v>67</v>
      </c>
      <c r="C78" t="s">
        <v>14</v>
      </c>
      <c r="D78">
        <v>934</v>
      </c>
    </row>
    <row r="79" spans="1:4" x14ac:dyDescent="0.25">
      <c r="A79" t="s">
        <v>20</v>
      </c>
      <c r="B79">
        <v>154</v>
      </c>
      <c r="C79" t="s">
        <v>14</v>
      </c>
      <c r="D79">
        <v>17</v>
      </c>
    </row>
    <row r="80" spans="1:4" x14ac:dyDescent="0.25">
      <c r="A80" t="s">
        <v>20</v>
      </c>
      <c r="B80">
        <v>1782</v>
      </c>
      <c r="C80" t="s">
        <v>14</v>
      </c>
      <c r="D80">
        <v>2179</v>
      </c>
    </row>
    <row r="81" spans="1:4" x14ac:dyDescent="0.25">
      <c r="A81" t="s">
        <v>20</v>
      </c>
      <c r="B81">
        <v>903</v>
      </c>
      <c r="C81" t="s">
        <v>14</v>
      </c>
      <c r="D81">
        <v>931</v>
      </c>
    </row>
    <row r="82" spans="1:4" x14ac:dyDescent="0.25">
      <c r="A82" t="s">
        <v>20</v>
      </c>
      <c r="B82">
        <v>94</v>
      </c>
      <c r="C82" t="s">
        <v>14</v>
      </c>
      <c r="D82">
        <v>92</v>
      </c>
    </row>
    <row r="83" spans="1:4" x14ac:dyDescent="0.25">
      <c r="A83" t="s">
        <v>20</v>
      </c>
      <c r="B83">
        <v>180</v>
      </c>
      <c r="C83" t="s">
        <v>14</v>
      </c>
      <c r="D83">
        <v>57</v>
      </c>
    </row>
    <row r="84" spans="1:4" x14ac:dyDescent="0.25">
      <c r="A84" t="s">
        <v>20</v>
      </c>
      <c r="B84">
        <v>533</v>
      </c>
      <c r="C84" t="s">
        <v>14</v>
      </c>
      <c r="D84">
        <v>41</v>
      </c>
    </row>
    <row r="85" spans="1:4" x14ac:dyDescent="0.25">
      <c r="A85" t="s">
        <v>20</v>
      </c>
      <c r="B85">
        <v>2443</v>
      </c>
      <c r="C85" t="s">
        <v>14</v>
      </c>
      <c r="D85">
        <v>1</v>
      </c>
    </row>
    <row r="86" spans="1:4" x14ac:dyDescent="0.25">
      <c r="A86" t="s">
        <v>20</v>
      </c>
      <c r="B86">
        <v>89</v>
      </c>
      <c r="C86" t="s">
        <v>14</v>
      </c>
      <c r="D86">
        <v>101</v>
      </c>
    </row>
    <row r="87" spans="1:4" x14ac:dyDescent="0.25">
      <c r="A87" t="s">
        <v>20</v>
      </c>
      <c r="B87">
        <v>159</v>
      </c>
      <c r="C87" t="s">
        <v>14</v>
      </c>
      <c r="D87">
        <v>1335</v>
      </c>
    </row>
    <row r="88" spans="1:4" x14ac:dyDescent="0.25">
      <c r="A88" t="s">
        <v>20</v>
      </c>
      <c r="B88">
        <v>50</v>
      </c>
      <c r="C88" t="s">
        <v>14</v>
      </c>
      <c r="D88">
        <v>15</v>
      </c>
    </row>
    <row r="89" spans="1:4" x14ac:dyDescent="0.25">
      <c r="A89" t="s">
        <v>20</v>
      </c>
      <c r="B89">
        <v>186</v>
      </c>
      <c r="C89" t="s">
        <v>14</v>
      </c>
      <c r="D89">
        <v>454</v>
      </c>
    </row>
    <row r="90" spans="1:4" x14ac:dyDescent="0.25">
      <c r="A90" t="s">
        <v>20</v>
      </c>
      <c r="B90">
        <v>1071</v>
      </c>
      <c r="C90" t="s">
        <v>14</v>
      </c>
      <c r="D90">
        <v>3182</v>
      </c>
    </row>
    <row r="91" spans="1:4" x14ac:dyDescent="0.25">
      <c r="A91" t="s">
        <v>20</v>
      </c>
      <c r="B91">
        <v>117</v>
      </c>
      <c r="C91" t="s">
        <v>14</v>
      </c>
      <c r="D91">
        <v>15</v>
      </c>
    </row>
    <row r="92" spans="1:4" x14ac:dyDescent="0.25">
      <c r="A92" t="s">
        <v>20</v>
      </c>
      <c r="B92">
        <v>70</v>
      </c>
      <c r="C92" t="s">
        <v>14</v>
      </c>
      <c r="D92">
        <v>133</v>
      </c>
    </row>
    <row r="93" spans="1:4" x14ac:dyDescent="0.25">
      <c r="A93" t="s">
        <v>20</v>
      </c>
      <c r="B93">
        <v>135</v>
      </c>
      <c r="C93" t="s">
        <v>14</v>
      </c>
      <c r="D93">
        <v>2062</v>
      </c>
    </row>
    <row r="94" spans="1:4" x14ac:dyDescent="0.25">
      <c r="A94" t="s">
        <v>20</v>
      </c>
      <c r="B94">
        <v>768</v>
      </c>
      <c r="C94" t="s">
        <v>14</v>
      </c>
      <c r="D94">
        <v>29</v>
      </c>
    </row>
    <row r="95" spans="1:4" x14ac:dyDescent="0.25">
      <c r="A95" t="s">
        <v>20</v>
      </c>
      <c r="B95">
        <v>199</v>
      </c>
      <c r="C95" t="s">
        <v>14</v>
      </c>
      <c r="D95">
        <v>132</v>
      </c>
    </row>
    <row r="96" spans="1:4" x14ac:dyDescent="0.25">
      <c r="A96" t="s">
        <v>20</v>
      </c>
      <c r="B96">
        <v>107</v>
      </c>
      <c r="C96" t="s">
        <v>14</v>
      </c>
      <c r="D96">
        <v>137</v>
      </c>
    </row>
    <row r="97" spans="1:4" x14ac:dyDescent="0.25">
      <c r="A97" t="s">
        <v>20</v>
      </c>
      <c r="B97">
        <v>195</v>
      </c>
      <c r="C97" t="s">
        <v>14</v>
      </c>
      <c r="D97">
        <v>908</v>
      </c>
    </row>
    <row r="98" spans="1:4" x14ac:dyDescent="0.25">
      <c r="A98" t="s">
        <v>20</v>
      </c>
      <c r="B98">
        <v>3376</v>
      </c>
      <c r="C98" t="s">
        <v>14</v>
      </c>
      <c r="D98">
        <v>10</v>
      </c>
    </row>
    <row r="99" spans="1:4" x14ac:dyDescent="0.25">
      <c r="A99" t="s">
        <v>20</v>
      </c>
      <c r="B99">
        <v>41</v>
      </c>
      <c r="C99" t="s">
        <v>14</v>
      </c>
      <c r="D99">
        <v>1910</v>
      </c>
    </row>
    <row r="100" spans="1:4" x14ac:dyDescent="0.25">
      <c r="A100" t="s">
        <v>20</v>
      </c>
      <c r="B100">
        <v>1821</v>
      </c>
      <c r="C100" t="s">
        <v>14</v>
      </c>
      <c r="D100">
        <v>38</v>
      </c>
    </row>
    <row r="101" spans="1:4" x14ac:dyDescent="0.25">
      <c r="A101" t="s">
        <v>20</v>
      </c>
      <c r="B101">
        <v>164</v>
      </c>
      <c r="C101" t="s">
        <v>14</v>
      </c>
      <c r="D101">
        <v>104</v>
      </c>
    </row>
    <row r="102" spans="1:4" x14ac:dyDescent="0.25">
      <c r="A102" t="s">
        <v>20</v>
      </c>
      <c r="B102">
        <v>157</v>
      </c>
      <c r="C102" t="s">
        <v>14</v>
      </c>
      <c r="D102">
        <v>49</v>
      </c>
    </row>
    <row r="103" spans="1:4" x14ac:dyDescent="0.25">
      <c r="A103" t="s">
        <v>20</v>
      </c>
      <c r="B103">
        <v>246</v>
      </c>
      <c r="C103" t="s">
        <v>14</v>
      </c>
      <c r="D103">
        <v>1</v>
      </c>
    </row>
    <row r="104" spans="1:4" x14ac:dyDescent="0.25">
      <c r="A104" t="s">
        <v>20</v>
      </c>
      <c r="B104">
        <v>1396</v>
      </c>
      <c r="C104" t="s">
        <v>14</v>
      </c>
      <c r="D104">
        <v>245</v>
      </c>
    </row>
    <row r="105" spans="1:4" x14ac:dyDescent="0.25">
      <c r="A105" t="s">
        <v>20</v>
      </c>
      <c r="B105">
        <v>2506</v>
      </c>
      <c r="C105" t="s">
        <v>14</v>
      </c>
      <c r="D105">
        <v>32</v>
      </c>
    </row>
    <row r="106" spans="1:4" x14ac:dyDescent="0.25">
      <c r="A106" t="s">
        <v>20</v>
      </c>
      <c r="B106">
        <v>244</v>
      </c>
      <c r="C106" t="s">
        <v>14</v>
      </c>
      <c r="D106">
        <v>7</v>
      </c>
    </row>
    <row r="107" spans="1:4" x14ac:dyDescent="0.25">
      <c r="A107" t="s">
        <v>20</v>
      </c>
      <c r="B107">
        <v>146</v>
      </c>
      <c r="C107" t="s">
        <v>14</v>
      </c>
      <c r="D107">
        <v>803</v>
      </c>
    </row>
    <row r="108" spans="1:4" x14ac:dyDescent="0.25">
      <c r="A108" t="s">
        <v>20</v>
      </c>
      <c r="B108">
        <v>1267</v>
      </c>
      <c r="C108" t="s">
        <v>14</v>
      </c>
      <c r="D108">
        <v>16</v>
      </c>
    </row>
    <row r="109" spans="1:4" x14ac:dyDescent="0.25">
      <c r="A109" t="s">
        <v>20</v>
      </c>
      <c r="B109">
        <v>1561</v>
      </c>
      <c r="C109" t="s">
        <v>14</v>
      </c>
      <c r="D109">
        <v>31</v>
      </c>
    </row>
    <row r="110" spans="1:4" x14ac:dyDescent="0.25">
      <c r="A110" t="s">
        <v>20</v>
      </c>
      <c r="B110">
        <v>48</v>
      </c>
      <c r="C110" t="s">
        <v>14</v>
      </c>
      <c r="D110">
        <v>108</v>
      </c>
    </row>
    <row r="111" spans="1:4" x14ac:dyDescent="0.25">
      <c r="A111" t="s">
        <v>20</v>
      </c>
      <c r="B111">
        <v>2739</v>
      </c>
      <c r="C111" t="s">
        <v>14</v>
      </c>
      <c r="D111">
        <v>30</v>
      </c>
    </row>
    <row r="112" spans="1:4" x14ac:dyDescent="0.25">
      <c r="A112" t="s">
        <v>20</v>
      </c>
      <c r="B112">
        <v>3537</v>
      </c>
      <c r="C112" t="s">
        <v>14</v>
      </c>
      <c r="D112">
        <v>17</v>
      </c>
    </row>
    <row r="113" spans="1:4" x14ac:dyDescent="0.25">
      <c r="A113" t="s">
        <v>20</v>
      </c>
      <c r="B113">
        <v>2107</v>
      </c>
      <c r="C113" t="s">
        <v>14</v>
      </c>
      <c r="D113">
        <v>80</v>
      </c>
    </row>
    <row r="114" spans="1:4" x14ac:dyDescent="0.25">
      <c r="A114" t="s">
        <v>20</v>
      </c>
      <c r="B114">
        <v>3318</v>
      </c>
      <c r="C114" t="s">
        <v>14</v>
      </c>
      <c r="D114">
        <v>2468</v>
      </c>
    </row>
    <row r="115" spans="1:4" x14ac:dyDescent="0.25">
      <c r="A115" t="s">
        <v>20</v>
      </c>
      <c r="B115">
        <v>340</v>
      </c>
      <c r="C115" t="s">
        <v>14</v>
      </c>
      <c r="D115">
        <v>26</v>
      </c>
    </row>
    <row r="116" spans="1:4" x14ac:dyDescent="0.25">
      <c r="A116" t="s">
        <v>20</v>
      </c>
      <c r="B116">
        <v>1442</v>
      </c>
      <c r="C116" t="s">
        <v>14</v>
      </c>
      <c r="D116">
        <v>73</v>
      </c>
    </row>
    <row r="117" spans="1:4" x14ac:dyDescent="0.25">
      <c r="A117" t="s">
        <v>20</v>
      </c>
      <c r="B117">
        <v>126</v>
      </c>
      <c r="C117" t="s">
        <v>14</v>
      </c>
      <c r="D117">
        <v>128</v>
      </c>
    </row>
    <row r="118" spans="1:4" x14ac:dyDescent="0.25">
      <c r="A118" t="s">
        <v>20</v>
      </c>
      <c r="B118">
        <v>524</v>
      </c>
      <c r="C118" t="s">
        <v>14</v>
      </c>
      <c r="D118">
        <v>33</v>
      </c>
    </row>
    <row r="119" spans="1:4" x14ac:dyDescent="0.25">
      <c r="A119" t="s">
        <v>20</v>
      </c>
      <c r="B119">
        <v>1989</v>
      </c>
      <c r="C119" t="s">
        <v>14</v>
      </c>
      <c r="D119">
        <v>1072</v>
      </c>
    </row>
    <row r="120" spans="1:4" x14ac:dyDescent="0.25">
      <c r="A120" t="s">
        <v>20</v>
      </c>
      <c r="B120">
        <v>157</v>
      </c>
      <c r="C120" t="s">
        <v>14</v>
      </c>
      <c r="D120">
        <v>393</v>
      </c>
    </row>
    <row r="121" spans="1:4" x14ac:dyDescent="0.25">
      <c r="A121" t="s">
        <v>20</v>
      </c>
      <c r="B121">
        <v>4498</v>
      </c>
      <c r="C121" t="s">
        <v>14</v>
      </c>
      <c r="D121">
        <v>1257</v>
      </c>
    </row>
    <row r="122" spans="1:4" x14ac:dyDescent="0.25">
      <c r="A122" t="s">
        <v>20</v>
      </c>
      <c r="B122">
        <v>80</v>
      </c>
      <c r="C122" t="s">
        <v>14</v>
      </c>
      <c r="D122">
        <v>328</v>
      </c>
    </row>
    <row r="123" spans="1:4" x14ac:dyDescent="0.25">
      <c r="A123" t="s">
        <v>20</v>
      </c>
      <c r="B123">
        <v>43</v>
      </c>
      <c r="C123" t="s">
        <v>14</v>
      </c>
      <c r="D123">
        <v>147</v>
      </c>
    </row>
    <row r="124" spans="1:4" x14ac:dyDescent="0.25">
      <c r="A124" t="s">
        <v>20</v>
      </c>
      <c r="B124">
        <v>2053</v>
      </c>
      <c r="C124" t="s">
        <v>14</v>
      </c>
      <c r="D124">
        <v>830</v>
      </c>
    </row>
    <row r="125" spans="1:4" x14ac:dyDescent="0.25">
      <c r="A125" t="s">
        <v>20</v>
      </c>
      <c r="B125">
        <v>168</v>
      </c>
      <c r="C125" t="s">
        <v>14</v>
      </c>
      <c r="D125">
        <v>331</v>
      </c>
    </row>
    <row r="126" spans="1:4" x14ac:dyDescent="0.25">
      <c r="A126" t="s">
        <v>20</v>
      </c>
      <c r="B126">
        <v>4289</v>
      </c>
      <c r="C126" t="s">
        <v>14</v>
      </c>
      <c r="D126">
        <v>25</v>
      </c>
    </row>
    <row r="127" spans="1:4" x14ac:dyDescent="0.25">
      <c r="A127" t="s">
        <v>20</v>
      </c>
      <c r="B127">
        <v>165</v>
      </c>
      <c r="C127" t="s">
        <v>14</v>
      </c>
      <c r="D127">
        <v>3483</v>
      </c>
    </row>
    <row r="128" spans="1:4" x14ac:dyDescent="0.25">
      <c r="A128" t="s">
        <v>20</v>
      </c>
      <c r="B128">
        <v>1815</v>
      </c>
      <c r="C128" t="s">
        <v>14</v>
      </c>
      <c r="D128">
        <v>923</v>
      </c>
    </row>
    <row r="129" spans="1:4" x14ac:dyDescent="0.25">
      <c r="A129" t="s">
        <v>20</v>
      </c>
      <c r="B129">
        <v>397</v>
      </c>
      <c r="C129" t="s">
        <v>14</v>
      </c>
      <c r="D129">
        <v>1</v>
      </c>
    </row>
    <row r="130" spans="1:4" x14ac:dyDescent="0.25">
      <c r="A130" t="s">
        <v>20</v>
      </c>
      <c r="B130">
        <v>1539</v>
      </c>
      <c r="C130" t="s">
        <v>14</v>
      </c>
      <c r="D130">
        <v>33</v>
      </c>
    </row>
    <row r="131" spans="1:4" x14ac:dyDescent="0.25">
      <c r="A131" t="s">
        <v>20</v>
      </c>
      <c r="B131">
        <v>138</v>
      </c>
      <c r="C131" t="s">
        <v>14</v>
      </c>
      <c r="D131">
        <v>40</v>
      </c>
    </row>
    <row r="132" spans="1:4" x14ac:dyDescent="0.25">
      <c r="A132" t="s">
        <v>20</v>
      </c>
      <c r="B132">
        <v>3594</v>
      </c>
      <c r="C132" t="s">
        <v>14</v>
      </c>
      <c r="D132">
        <v>23</v>
      </c>
    </row>
    <row r="133" spans="1:4" x14ac:dyDescent="0.25">
      <c r="A133" t="s">
        <v>20</v>
      </c>
      <c r="B133">
        <v>5880</v>
      </c>
      <c r="C133" t="s">
        <v>14</v>
      </c>
      <c r="D133">
        <v>75</v>
      </c>
    </row>
    <row r="134" spans="1:4" x14ac:dyDescent="0.25">
      <c r="A134" t="s">
        <v>20</v>
      </c>
      <c r="B134">
        <v>112</v>
      </c>
      <c r="C134" t="s">
        <v>14</v>
      </c>
      <c r="D134">
        <v>2176</v>
      </c>
    </row>
    <row r="135" spans="1:4" x14ac:dyDescent="0.25">
      <c r="A135" t="s">
        <v>20</v>
      </c>
      <c r="B135">
        <v>943</v>
      </c>
      <c r="C135" t="s">
        <v>14</v>
      </c>
      <c r="D135">
        <v>441</v>
      </c>
    </row>
    <row r="136" spans="1:4" x14ac:dyDescent="0.25">
      <c r="A136" t="s">
        <v>20</v>
      </c>
      <c r="B136">
        <v>2468</v>
      </c>
      <c r="C136" t="s">
        <v>14</v>
      </c>
      <c r="D136">
        <v>25</v>
      </c>
    </row>
    <row r="137" spans="1:4" x14ac:dyDescent="0.25">
      <c r="A137" t="s">
        <v>20</v>
      </c>
      <c r="B137">
        <v>2551</v>
      </c>
      <c r="C137" t="s">
        <v>14</v>
      </c>
      <c r="D137">
        <v>127</v>
      </c>
    </row>
    <row r="138" spans="1:4" x14ac:dyDescent="0.25">
      <c r="A138" t="s">
        <v>20</v>
      </c>
      <c r="B138">
        <v>101</v>
      </c>
      <c r="C138" t="s">
        <v>14</v>
      </c>
      <c r="D138">
        <v>355</v>
      </c>
    </row>
    <row r="139" spans="1:4" x14ac:dyDescent="0.25">
      <c r="A139" t="s">
        <v>20</v>
      </c>
      <c r="B139">
        <v>92</v>
      </c>
      <c r="C139" t="s">
        <v>14</v>
      </c>
      <c r="D139">
        <v>44</v>
      </c>
    </row>
    <row r="140" spans="1:4" x14ac:dyDescent="0.25">
      <c r="A140" t="s">
        <v>20</v>
      </c>
      <c r="B140">
        <v>62</v>
      </c>
      <c r="C140" t="s">
        <v>14</v>
      </c>
      <c r="D140">
        <v>67</v>
      </c>
    </row>
    <row r="141" spans="1:4" x14ac:dyDescent="0.25">
      <c r="A141" t="s">
        <v>20</v>
      </c>
      <c r="B141">
        <v>149</v>
      </c>
      <c r="C141" t="s">
        <v>14</v>
      </c>
      <c r="D141">
        <v>1068</v>
      </c>
    </row>
    <row r="142" spans="1:4" x14ac:dyDescent="0.25">
      <c r="A142" t="s">
        <v>20</v>
      </c>
      <c r="B142">
        <v>329</v>
      </c>
      <c r="C142" t="s">
        <v>14</v>
      </c>
      <c r="D142">
        <v>424</v>
      </c>
    </row>
    <row r="143" spans="1:4" x14ac:dyDescent="0.25">
      <c r="A143" t="s">
        <v>20</v>
      </c>
      <c r="B143">
        <v>97</v>
      </c>
      <c r="C143" t="s">
        <v>14</v>
      </c>
      <c r="D143">
        <v>151</v>
      </c>
    </row>
    <row r="144" spans="1:4" x14ac:dyDescent="0.25">
      <c r="A144" t="s">
        <v>20</v>
      </c>
      <c r="B144">
        <v>1784</v>
      </c>
      <c r="C144" t="s">
        <v>14</v>
      </c>
      <c r="D144">
        <v>1608</v>
      </c>
    </row>
    <row r="145" spans="1:4" x14ac:dyDescent="0.25">
      <c r="A145" t="s">
        <v>20</v>
      </c>
      <c r="B145">
        <v>1684</v>
      </c>
      <c r="C145" t="s">
        <v>14</v>
      </c>
      <c r="D145">
        <v>941</v>
      </c>
    </row>
    <row r="146" spans="1:4" x14ac:dyDescent="0.25">
      <c r="A146" t="s">
        <v>20</v>
      </c>
      <c r="B146">
        <v>250</v>
      </c>
      <c r="C146" t="s">
        <v>14</v>
      </c>
      <c r="D146">
        <v>1</v>
      </c>
    </row>
    <row r="147" spans="1:4" x14ac:dyDescent="0.25">
      <c r="A147" t="s">
        <v>20</v>
      </c>
      <c r="B147">
        <v>238</v>
      </c>
      <c r="C147" t="s">
        <v>14</v>
      </c>
      <c r="D147">
        <v>40</v>
      </c>
    </row>
    <row r="148" spans="1:4" x14ac:dyDescent="0.25">
      <c r="A148" t="s">
        <v>20</v>
      </c>
      <c r="B148">
        <v>53</v>
      </c>
      <c r="C148" t="s">
        <v>14</v>
      </c>
      <c r="D148">
        <v>3015</v>
      </c>
    </row>
    <row r="149" spans="1:4" x14ac:dyDescent="0.25">
      <c r="A149" t="s">
        <v>20</v>
      </c>
      <c r="B149">
        <v>214</v>
      </c>
      <c r="C149" t="s">
        <v>14</v>
      </c>
      <c r="D149">
        <v>435</v>
      </c>
    </row>
    <row r="150" spans="1:4" x14ac:dyDescent="0.25">
      <c r="A150" t="s">
        <v>20</v>
      </c>
      <c r="B150">
        <v>222</v>
      </c>
      <c r="C150" t="s">
        <v>14</v>
      </c>
      <c r="D150">
        <v>714</v>
      </c>
    </row>
    <row r="151" spans="1:4" x14ac:dyDescent="0.25">
      <c r="A151" t="s">
        <v>20</v>
      </c>
      <c r="B151">
        <v>1884</v>
      </c>
      <c r="C151" t="s">
        <v>14</v>
      </c>
      <c r="D151">
        <v>5497</v>
      </c>
    </row>
    <row r="152" spans="1:4" x14ac:dyDescent="0.25">
      <c r="A152" t="s">
        <v>20</v>
      </c>
      <c r="B152">
        <v>218</v>
      </c>
      <c r="C152" t="s">
        <v>14</v>
      </c>
      <c r="D152">
        <v>418</v>
      </c>
    </row>
    <row r="153" spans="1:4" x14ac:dyDescent="0.25">
      <c r="A153" t="s">
        <v>20</v>
      </c>
      <c r="B153">
        <v>6465</v>
      </c>
      <c r="C153" t="s">
        <v>14</v>
      </c>
      <c r="D153">
        <v>1439</v>
      </c>
    </row>
    <row r="154" spans="1:4" x14ac:dyDescent="0.25">
      <c r="A154" t="s">
        <v>20</v>
      </c>
      <c r="B154">
        <v>59</v>
      </c>
      <c r="C154" t="s">
        <v>14</v>
      </c>
      <c r="D154">
        <v>15</v>
      </c>
    </row>
    <row r="155" spans="1:4" x14ac:dyDescent="0.25">
      <c r="A155" t="s">
        <v>20</v>
      </c>
      <c r="B155">
        <v>88</v>
      </c>
      <c r="C155" t="s">
        <v>14</v>
      </c>
      <c r="D155">
        <v>1999</v>
      </c>
    </row>
    <row r="156" spans="1:4" x14ac:dyDescent="0.25">
      <c r="A156" t="s">
        <v>20</v>
      </c>
      <c r="B156">
        <v>1697</v>
      </c>
      <c r="C156" t="s">
        <v>14</v>
      </c>
      <c r="D156">
        <v>118</v>
      </c>
    </row>
    <row r="157" spans="1:4" x14ac:dyDescent="0.25">
      <c r="A157" t="s">
        <v>20</v>
      </c>
      <c r="B157">
        <v>92</v>
      </c>
      <c r="C157" t="s">
        <v>14</v>
      </c>
      <c r="D157">
        <v>162</v>
      </c>
    </row>
    <row r="158" spans="1:4" x14ac:dyDescent="0.25">
      <c r="A158" t="s">
        <v>20</v>
      </c>
      <c r="B158">
        <v>186</v>
      </c>
      <c r="C158" t="s">
        <v>14</v>
      </c>
      <c r="D158">
        <v>83</v>
      </c>
    </row>
    <row r="159" spans="1:4" x14ac:dyDescent="0.25">
      <c r="A159" t="s">
        <v>20</v>
      </c>
      <c r="B159">
        <v>138</v>
      </c>
      <c r="C159" t="s">
        <v>14</v>
      </c>
      <c r="D159">
        <v>747</v>
      </c>
    </row>
    <row r="160" spans="1:4" x14ac:dyDescent="0.25">
      <c r="A160" t="s">
        <v>20</v>
      </c>
      <c r="B160">
        <v>261</v>
      </c>
      <c r="C160" t="s">
        <v>14</v>
      </c>
      <c r="D160">
        <v>84</v>
      </c>
    </row>
    <row r="161" spans="1:4" x14ac:dyDescent="0.25">
      <c r="A161" t="s">
        <v>20</v>
      </c>
      <c r="B161">
        <v>107</v>
      </c>
      <c r="C161" t="s">
        <v>14</v>
      </c>
      <c r="D161">
        <v>91</v>
      </c>
    </row>
    <row r="162" spans="1:4" x14ac:dyDescent="0.25">
      <c r="A162" t="s">
        <v>20</v>
      </c>
      <c r="B162">
        <v>199</v>
      </c>
      <c r="C162" t="s">
        <v>14</v>
      </c>
      <c r="D162">
        <v>792</v>
      </c>
    </row>
    <row r="163" spans="1:4" x14ac:dyDescent="0.25">
      <c r="A163" t="s">
        <v>20</v>
      </c>
      <c r="B163">
        <v>5512</v>
      </c>
      <c r="C163" t="s">
        <v>14</v>
      </c>
      <c r="D163">
        <v>32</v>
      </c>
    </row>
    <row r="164" spans="1:4" x14ac:dyDescent="0.25">
      <c r="A164" t="s">
        <v>20</v>
      </c>
      <c r="B164">
        <v>86</v>
      </c>
      <c r="C164" t="s">
        <v>14</v>
      </c>
      <c r="D164">
        <v>186</v>
      </c>
    </row>
    <row r="165" spans="1:4" x14ac:dyDescent="0.25">
      <c r="A165" t="s">
        <v>20</v>
      </c>
      <c r="B165">
        <v>2768</v>
      </c>
      <c r="C165" t="s">
        <v>14</v>
      </c>
      <c r="D165">
        <v>605</v>
      </c>
    </row>
    <row r="166" spans="1:4" x14ac:dyDescent="0.25">
      <c r="A166" t="s">
        <v>20</v>
      </c>
      <c r="B166">
        <v>48</v>
      </c>
      <c r="C166" t="s">
        <v>14</v>
      </c>
      <c r="D166">
        <v>1</v>
      </c>
    </row>
    <row r="167" spans="1:4" x14ac:dyDescent="0.25">
      <c r="A167" t="s">
        <v>20</v>
      </c>
      <c r="B167">
        <v>87</v>
      </c>
      <c r="C167" t="s">
        <v>14</v>
      </c>
      <c r="D167">
        <v>31</v>
      </c>
    </row>
    <row r="168" spans="1:4" x14ac:dyDescent="0.25">
      <c r="A168" t="s">
        <v>20</v>
      </c>
      <c r="B168">
        <v>1894</v>
      </c>
      <c r="C168" t="s">
        <v>14</v>
      </c>
      <c r="D168">
        <v>1181</v>
      </c>
    </row>
    <row r="169" spans="1:4" x14ac:dyDescent="0.25">
      <c r="A169" t="s">
        <v>20</v>
      </c>
      <c r="B169">
        <v>282</v>
      </c>
      <c r="C169" t="s">
        <v>14</v>
      </c>
      <c r="D169">
        <v>39</v>
      </c>
    </row>
    <row r="170" spans="1:4" x14ac:dyDescent="0.25">
      <c r="A170" t="s">
        <v>20</v>
      </c>
      <c r="B170">
        <v>116</v>
      </c>
      <c r="C170" t="s">
        <v>14</v>
      </c>
      <c r="D170">
        <v>46</v>
      </c>
    </row>
    <row r="171" spans="1:4" x14ac:dyDescent="0.25">
      <c r="A171" t="s">
        <v>20</v>
      </c>
      <c r="B171">
        <v>83</v>
      </c>
      <c r="C171" t="s">
        <v>14</v>
      </c>
      <c r="D171">
        <v>105</v>
      </c>
    </row>
    <row r="172" spans="1:4" x14ac:dyDescent="0.25">
      <c r="A172" t="s">
        <v>20</v>
      </c>
      <c r="B172">
        <v>91</v>
      </c>
      <c r="C172" t="s">
        <v>14</v>
      </c>
      <c r="D172">
        <v>535</v>
      </c>
    </row>
    <row r="173" spans="1:4" x14ac:dyDescent="0.25">
      <c r="A173" t="s">
        <v>20</v>
      </c>
      <c r="B173">
        <v>546</v>
      </c>
      <c r="C173" t="s">
        <v>14</v>
      </c>
      <c r="D173">
        <v>16</v>
      </c>
    </row>
    <row r="174" spans="1:4" x14ac:dyDescent="0.25">
      <c r="A174" t="s">
        <v>20</v>
      </c>
      <c r="B174">
        <v>393</v>
      </c>
      <c r="C174" t="s">
        <v>14</v>
      </c>
      <c r="D174">
        <v>575</v>
      </c>
    </row>
    <row r="175" spans="1:4" x14ac:dyDescent="0.25">
      <c r="A175" t="s">
        <v>20</v>
      </c>
      <c r="B175">
        <v>133</v>
      </c>
      <c r="C175" t="s">
        <v>14</v>
      </c>
      <c r="D175">
        <v>1120</v>
      </c>
    </row>
    <row r="176" spans="1:4" x14ac:dyDescent="0.25">
      <c r="A176" t="s">
        <v>20</v>
      </c>
      <c r="B176">
        <v>254</v>
      </c>
      <c r="C176" t="s">
        <v>14</v>
      </c>
      <c r="D176">
        <v>113</v>
      </c>
    </row>
    <row r="177" spans="1:4" x14ac:dyDescent="0.25">
      <c r="A177" t="s">
        <v>20</v>
      </c>
      <c r="B177">
        <v>176</v>
      </c>
      <c r="C177" t="s">
        <v>14</v>
      </c>
      <c r="D177">
        <v>1538</v>
      </c>
    </row>
    <row r="178" spans="1:4" x14ac:dyDescent="0.25">
      <c r="A178" t="s">
        <v>20</v>
      </c>
      <c r="B178">
        <v>337</v>
      </c>
      <c r="C178" t="s">
        <v>14</v>
      </c>
      <c r="D178">
        <v>9</v>
      </c>
    </row>
    <row r="179" spans="1:4" x14ac:dyDescent="0.25">
      <c r="A179" t="s">
        <v>20</v>
      </c>
      <c r="B179">
        <v>107</v>
      </c>
      <c r="C179" t="s">
        <v>14</v>
      </c>
      <c r="D179">
        <v>554</v>
      </c>
    </row>
    <row r="180" spans="1:4" x14ac:dyDescent="0.25">
      <c r="A180" t="s">
        <v>20</v>
      </c>
      <c r="B180">
        <v>183</v>
      </c>
      <c r="C180" t="s">
        <v>14</v>
      </c>
      <c r="D180">
        <v>648</v>
      </c>
    </row>
    <row r="181" spans="1:4" x14ac:dyDescent="0.25">
      <c r="A181" t="s">
        <v>20</v>
      </c>
      <c r="B181">
        <v>72</v>
      </c>
      <c r="C181" t="s">
        <v>14</v>
      </c>
      <c r="D181">
        <v>21</v>
      </c>
    </row>
    <row r="182" spans="1:4" x14ac:dyDescent="0.25">
      <c r="A182" t="s">
        <v>20</v>
      </c>
      <c r="B182">
        <v>295</v>
      </c>
      <c r="C182" t="s">
        <v>14</v>
      </c>
      <c r="D182">
        <v>54</v>
      </c>
    </row>
    <row r="183" spans="1:4" x14ac:dyDescent="0.25">
      <c r="A183" t="s">
        <v>20</v>
      </c>
      <c r="B183">
        <v>142</v>
      </c>
      <c r="C183" t="s">
        <v>14</v>
      </c>
      <c r="D183">
        <v>120</v>
      </c>
    </row>
    <row r="184" spans="1:4" x14ac:dyDescent="0.25">
      <c r="A184" t="s">
        <v>20</v>
      </c>
      <c r="B184">
        <v>85</v>
      </c>
      <c r="C184" t="s">
        <v>14</v>
      </c>
      <c r="D184">
        <v>579</v>
      </c>
    </row>
    <row r="185" spans="1:4" x14ac:dyDescent="0.25">
      <c r="A185" t="s">
        <v>20</v>
      </c>
      <c r="B185">
        <v>659</v>
      </c>
      <c r="C185" t="s">
        <v>14</v>
      </c>
      <c r="D185">
        <v>2072</v>
      </c>
    </row>
    <row r="186" spans="1:4" x14ac:dyDescent="0.25">
      <c r="A186" t="s">
        <v>20</v>
      </c>
      <c r="B186">
        <v>121</v>
      </c>
      <c r="C186" t="s">
        <v>14</v>
      </c>
      <c r="D186">
        <v>0</v>
      </c>
    </row>
    <row r="187" spans="1:4" x14ac:dyDescent="0.25">
      <c r="A187" t="s">
        <v>20</v>
      </c>
      <c r="B187">
        <v>3742</v>
      </c>
      <c r="C187" t="s">
        <v>14</v>
      </c>
      <c r="D187">
        <v>1796</v>
      </c>
    </row>
    <row r="188" spans="1:4" x14ac:dyDescent="0.25">
      <c r="A188" t="s">
        <v>20</v>
      </c>
      <c r="B188">
        <v>223</v>
      </c>
      <c r="C188" t="s">
        <v>14</v>
      </c>
      <c r="D188">
        <v>62</v>
      </c>
    </row>
    <row r="189" spans="1:4" x14ac:dyDescent="0.25">
      <c r="A189" t="s">
        <v>20</v>
      </c>
      <c r="B189">
        <v>133</v>
      </c>
      <c r="C189" t="s">
        <v>14</v>
      </c>
      <c r="D189">
        <v>347</v>
      </c>
    </row>
    <row r="190" spans="1:4" x14ac:dyDescent="0.25">
      <c r="A190" t="s">
        <v>20</v>
      </c>
      <c r="B190">
        <v>5168</v>
      </c>
      <c r="C190" t="s">
        <v>14</v>
      </c>
      <c r="D190">
        <v>19</v>
      </c>
    </row>
    <row r="191" spans="1:4" x14ac:dyDescent="0.25">
      <c r="A191" t="s">
        <v>20</v>
      </c>
      <c r="B191">
        <v>307</v>
      </c>
      <c r="C191" t="s">
        <v>14</v>
      </c>
      <c r="D191">
        <v>1258</v>
      </c>
    </row>
    <row r="192" spans="1:4" x14ac:dyDescent="0.25">
      <c r="A192" t="s">
        <v>20</v>
      </c>
      <c r="B192">
        <v>2441</v>
      </c>
      <c r="C192" t="s">
        <v>14</v>
      </c>
      <c r="D192">
        <v>362</v>
      </c>
    </row>
    <row r="193" spans="1:4" x14ac:dyDescent="0.25">
      <c r="A193" t="s">
        <v>20</v>
      </c>
      <c r="B193">
        <v>1385</v>
      </c>
      <c r="C193" t="s">
        <v>14</v>
      </c>
      <c r="D193">
        <v>133</v>
      </c>
    </row>
    <row r="194" spans="1:4" x14ac:dyDescent="0.25">
      <c r="A194" t="s">
        <v>20</v>
      </c>
      <c r="B194">
        <v>190</v>
      </c>
      <c r="C194" t="s">
        <v>14</v>
      </c>
      <c r="D194">
        <v>846</v>
      </c>
    </row>
    <row r="195" spans="1:4" x14ac:dyDescent="0.25">
      <c r="A195" t="s">
        <v>20</v>
      </c>
      <c r="B195">
        <v>470</v>
      </c>
      <c r="C195" t="s">
        <v>14</v>
      </c>
      <c r="D195">
        <v>10</v>
      </c>
    </row>
    <row r="196" spans="1:4" x14ac:dyDescent="0.25">
      <c r="A196" t="s">
        <v>20</v>
      </c>
      <c r="B196">
        <v>253</v>
      </c>
      <c r="C196" t="s">
        <v>14</v>
      </c>
      <c r="D196">
        <v>191</v>
      </c>
    </row>
    <row r="197" spans="1:4" x14ac:dyDescent="0.25">
      <c r="A197" t="s">
        <v>20</v>
      </c>
      <c r="B197">
        <v>1113</v>
      </c>
      <c r="C197" t="s">
        <v>14</v>
      </c>
      <c r="D197">
        <v>1979</v>
      </c>
    </row>
    <row r="198" spans="1:4" x14ac:dyDescent="0.25">
      <c r="A198" t="s">
        <v>20</v>
      </c>
      <c r="B198">
        <v>2283</v>
      </c>
      <c r="C198" t="s">
        <v>14</v>
      </c>
      <c r="D198">
        <v>63</v>
      </c>
    </row>
    <row r="199" spans="1:4" x14ac:dyDescent="0.25">
      <c r="A199" t="s">
        <v>20</v>
      </c>
      <c r="B199">
        <v>1095</v>
      </c>
      <c r="C199" t="s">
        <v>14</v>
      </c>
      <c r="D199">
        <v>6080</v>
      </c>
    </row>
    <row r="200" spans="1:4" x14ac:dyDescent="0.25">
      <c r="A200" t="s">
        <v>20</v>
      </c>
      <c r="B200">
        <v>1690</v>
      </c>
      <c r="C200" t="s">
        <v>14</v>
      </c>
      <c r="D200">
        <v>80</v>
      </c>
    </row>
    <row r="201" spans="1:4" x14ac:dyDescent="0.25">
      <c r="A201" t="s">
        <v>20</v>
      </c>
      <c r="B201">
        <v>191</v>
      </c>
      <c r="C201" t="s">
        <v>14</v>
      </c>
      <c r="D201">
        <v>9</v>
      </c>
    </row>
    <row r="202" spans="1:4" x14ac:dyDescent="0.25">
      <c r="A202" t="s">
        <v>20</v>
      </c>
      <c r="B202">
        <v>2013</v>
      </c>
      <c r="C202" t="s">
        <v>14</v>
      </c>
      <c r="D202">
        <v>1784</v>
      </c>
    </row>
    <row r="203" spans="1:4" x14ac:dyDescent="0.25">
      <c r="A203" t="s">
        <v>20</v>
      </c>
      <c r="B203">
        <v>1703</v>
      </c>
      <c r="C203" t="s">
        <v>14</v>
      </c>
      <c r="D203">
        <v>243</v>
      </c>
    </row>
    <row r="204" spans="1:4" x14ac:dyDescent="0.25">
      <c r="A204" t="s">
        <v>20</v>
      </c>
      <c r="B204">
        <v>80</v>
      </c>
      <c r="C204" t="s">
        <v>14</v>
      </c>
      <c r="D204">
        <v>1296</v>
      </c>
    </row>
    <row r="205" spans="1:4" x14ac:dyDescent="0.25">
      <c r="A205" t="s">
        <v>20</v>
      </c>
      <c r="B205">
        <v>41</v>
      </c>
      <c r="C205" t="s">
        <v>14</v>
      </c>
      <c r="D205">
        <v>77</v>
      </c>
    </row>
    <row r="206" spans="1:4" x14ac:dyDescent="0.25">
      <c r="A206" t="s">
        <v>20</v>
      </c>
      <c r="B206">
        <v>187</v>
      </c>
      <c r="C206" t="s">
        <v>14</v>
      </c>
      <c r="D206">
        <v>395</v>
      </c>
    </row>
    <row r="207" spans="1:4" x14ac:dyDescent="0.25">
      <c r="A207" t="s">
        <v>20</v>
      </c>
      <c r="B207">
        <v>2875</v>
      </c>
      <c r="C207" t="s">
        <v>14</v>
      </c>
      <c r="D207">
        <v>49</v>
      </c>
    </row>
    <row r="208" spans="1:4" x14ac:dyDescent="0.25">
      <c r="A208" t="s">
        <v>20</v>
      </c>
      <c r="B208">
        <v>88</v>
      </c>
      <c r="C208" t="s">
        <v>14</v>
      </c>
      <c r="D208">
        <v>180</v>
      </c>
    </row>
    <row r="209" spans="1:4" x14ac:dyDescent="0.25">
      <c r="A209" t="s">
        <v>20</v>
      </c>
      <c r="B209">
        <v>191</v>
      </c>
      <c r="C209" t="s">
        <v>14</v>
      </c>
      <c r="D209">
        <v>2690</v>
      </c>
    </row>
    <row r="210" spans="1:4" x14ac:dyDescent="0.25">
      <c r="A210" t="s">
        <v>20</v>
      </c>
      <c r="B210">
        <v>139</v>
      </c>
      <c r="C210" t="s">
        <v>14</v>
      </c>
      <c r="D210">
        <v>2779</v>
      </c>
    </row>
    <row r="211" spans="1:4" x14ac:dyDescent="0.25">
      <c r="A211" t="s">
        <v>20</v>
      </c>
      <c r="B211">
        <v>186</v>
      </c>
      <c r="C211" t="s">
        <v>14</v>
      </c>
      <c r="D211">
        <v>92</v>
      </c>
    </row>
    <row r="212" spans="1:4" x14ac:dyDescent="0.25">
      <c r="A212" t="s">
        <v>20</v>
      </c>
      <c r="B212">
        <v>112</v>
      </c>
      <c r="C212" t="s">
        <v>14</v>
      </c>
      <c r="D212">
        <v>1028</v>
      </c>
    </row>
    <row r="213" spans="1:4" x14ac:dyDescent="0.25">
      <c r="A213" t="s">
        <v>20</v>
      </c>
      <c r="B213">
        <v>101</v>
      </c>
      <c r="C213" t="s">
        <v>14</v>
      </c>
      <c r="D213">
        <v>26</v>
      </c>
    </row>
    <row r="214" spans="1:4" x14ac:dyDescent="0.25">
      <c r="A214" t="s">
        <v>20</v>
      </c>
      <c r="B214">
        <v>206</v>
      </c>
      <c r="C214" t="s">
        <v>14</v>
      </c>
      <c r="D214">
        <v>1790</v>
      </c>
    </row>
    <row r="215" spans="1:4" x14ac:dyDescent="0.25">
      <c r="A215" t="s">
        <v>20</v>
      </c>
      <c r="B215">
        <v>154</v>
      </c>
      <c r="C215" t="s">
        <v>14</v>
      </c>
      <c r="D215">
        <v>37</v>
      </c>
    </row>
    <row r="216" spans="1:4" x14ac:dyDescent="0.25">
      <c r="A216" t="s">
        <v>20</v>
      </c>
      <c r="B216">
        <v>5966</v>
      </c>
      <c r="C216" t="s">
        <v>14</v>
      </c>
      <c r="D216">
        <v>35</v>
      </c>
    </row>
    <row r="217" spans="1:4" x14ac:dyDescent="0.25">
      <c r="A217" t="s">
        <v>20</v>
      </c>
      <c r="B217">
        <v>169</v>
      </c>
      <c r="C217" t="s">
        <v>14</v>
      </c>
      <c r="D217">
        <v>558</v>
      </c>
    </row>
    <row r="218" spans="1:4" x14ac:dyDescent="0.25">
      <c r="A218" t="s">
        <v>20</v>
      </c>
      <c r="B218">
        <v>2106</v>
      </c>
      <c r="C218" t="s">
        <v>14</v>
      </c>
      <c r="D218">
        <v>64</v>
      </c>
    </row>
    <row r="219" spans="1:4" x14ac:dyDescent="0.25">
      <c r="A219" t="s">
        <v>20</v>
      </c>
      <c r="B219">
        <v>131</v>
      </c>
      <c r="C219" t="s">
        <v>14</v>
      </c>
      <c r="D219">
        <v>245</v>
      </c>
    </row>
    <row r="220" spans="1:4" x14ac:dyDescent="0.25">
      <c r="A220" t="s">
        <v>20</v>
      </c>
      <c r="B220">
        <v>84</v>
      </c>
      <c r="C220" t="s">
        <v>14</v>
      </c>
      <c r="D220">
        <v>71</v>
      </c>
    </row>
    <row r="221" spans="1:4" x14ac:dyDescent="0.25">
      <c r="A221" t="s">
        <v>20</v>
      </c>
      <c r="B221">
        <v>155</v>
      </c>
      <c r="C221" t="s">
        <v>14</v>
      </c>
      <c r="D221">
        <v>42</v>
      </c>
    </row>
    <row r="222" spans="1:4" x14ac:dyDescent="0.25">
      <c r="A222" t="s">
        <v>20</v>
      </c>
      <c r="B222">
        <v>189</v>
      </c>
      <c r="C222" t="s">
        <v>14</v>
      </c>
      <c r="D222">
        <v>156</v>
      </c>
    </row>
    <row r="223" spans="1:4" x14ac:dyDescent="0.25">
      <c r="A223" t="s">
        <v>20</v>
      </c>
      <c r="B223">
        <v>4799</v>
      </c>
      <c r="C223" t="s">
        <v>14</v>
      </c>
      <c r="D223">
        <v>1368</v>
      </c>
    </row>
    <row r="224" spans="1:4" x14ac:dyDescent="0.25">
      <c r="A224" t="s">
        <v>20</v>
      </c>
      <c r="B224">
        <v>1137</v>
      </c>
      <c r="C224" t="s">
        <v>14</v>
      </c>
      <c r="D224">
        <v>102</v>
      </c>
    </row>
    <row r="225" spans="1:4" x14ac:dyDescent="0.25">
      <c r="A225" t="s">
        <v>20</v>
      </c>
      <c r="B225">
        <v>1152</v>
      </c>
      <c r="C225" t="s">
        <v>14</v>
      </c>
      <c r="D225">
        <v>86</v>
      </c>
    </row>
    <row r="226" spans="1:4" x14ac:dyDescent="0.25">
      <c r="A226" t="s">
        <v>20</v>
      </c>
      <c r="B226">
        <v>50</v>
      </c>
      <c r="C226" t="s">
        <v>14</v>
      </c>
      <c r="D226">
        <v>253</v>
      </c>
    </row>
    <row r="227" spans="1:4" x14ac:dyDescent="0.25">
      <c r="A227" t="s">
        <v>20</v>
      </c>
      <c r="B227">
        <v>3059</v>
      </c>
      <c r="C227" t="s">
        <v>14</v>
      </c>
      <c r="D227">
        <v>157</v>
      </c>
    </row>
    <row r="228" spans="1:4" x14ac:dyDescent="0.25">
      <c r="A228" t="s">
        <v>20</v>
      </c>
      <c r="B228">
        <v>34</v>
      </c>
      <c r="C228" t="s">
        <v>14</v>
      </c>
      <c r="D228">
        <v>183</v>
      </c>
    </row>
    <row r="229" spans="1:4" x14ac:dyDescent="0.25">
      <c r="A229" t="s">
        <v>20</v>
      </c>
      <c r="B229">
        <v>220</v>
      </c>
      <c r="C229" t="s">
        <v>14</v>
      </c>
      <c r="D229">
        <v>82</v>
      </c>
    </row>
    <row r="230" spans="1:4" x14ac:dyDescent="0.25">
      <c r="A230" t="s">
        <v>20</v>
      </c>
      <c r="B230">
        <v>1604</v>
      </c>
      <c r="C230" t="s">
        <v>14</v>
      </c>
      <c r="D230">
        <v>1</v>
      </c>
    </row>
    <row r="231" spans="1:4" x14ac:dyDescent="0.25">
      <c r="A231" t="s">
        <v>20</v>
      </c>
      <c r="B231">
        <v>454</v>
      </c>
      <c r="C231" t="s">
        <v>14</v>
      </c>
      <c r="D231">
        <v>1198</v>
      </c>
    </row>
    <row r="232" spans="1:4" x14ac:dyDescent="0.25">
      <c r="A232" t="s">
        <v>20</v>
      </c>
      <c r="B232">
        <v>123</v>
      </c>
      <c r="C232" t="s">
        <v>14</v>
      </c>
      <c r="D232">
        <v>648</v>
      </c>
    </row>
    <row r="233" spans="1:4" x14ac:dyDescent="0.25">
      <c r="A233" t="s">
        <v>20</v>
      </c>
      <c r="B233">
        <v>299</v>
      </c>
      <c r="C233" t="s">
        <v>14</v>
      </c>
      <c r="D233">
        <v>64</v>
      </c>
    </row>
    <row r="234" spans="1:4" x14ac:dyDescent="0.25">
      <c r="A234" t="s">
        <v>20</v>
      </c>
      <c r="B234">
        <v>2237</v>
      </c>
      <c r="C234" t="s">
        <v>14</v>
      </c>
      <c r="D234">
        <v>62</v>
      </c>
    </row>
    <row r="235" spans="1:4" x14ac:dyDescent="0.25">
      <c r="A235" t="s">
        <v>20</v>
      </c>
      <c r="B235">
        <v>645</v>
      </c>
      <c r="C235" t="s">
        <v>14</v>
      </c>
      <c r="D235">
        <v>750</v>
      </c>
    </row>
    <row r="236" spans="1:4" x14ac:dyDescent="0.25">
      <c r="A236" t="s">
        <v>20</v>
      </c>
      <c r="B236">
        <v>484</v>
      </c>
      <c r="C236" t="s">
        <v>14</v>
      </c>
      <c r="D236">
        <v>105</v>
      </c>
    </row>
    <row r="237" spans="1:4" x14ac:dyDescent="0.25">
      <c r="A237" t="s">
        <v>20</v>
      </c>
      <c r="B237">
        <v>154</v>
      </c>
      <c r="C237" t="s">
        <v>14</v>
      </c>
      <c r="D237">
        <v>2604</v>
      </c>
    </row>
    <row r="238" spans="1:4" x14ac:dyDescent="0.25">
      <c r="A238" t="s">
        <v>20</v>
      </c>
      <c r="B238">
        <v>82</v>
      </c>
      <c r="C238" t="s">
        <v>14</v>
      </c>
      <c r="D238">
        <v>65</v>
      </c>
    </row>
    <row r="239" spans="1:4" x14ac:dyDescent="0.25">
      <c r="A239" t="s">
        <v>20</v>
      </c>
      <c r="B239">
        <v>134</v>
      </c>
      <c r="C239" t="s">
        <v>14</v>
      </c>
      <c r="D239">
        <v>94</v>
      </c>
    </row>
    <row r="240" spans="1:4" x14ac:dyDescent="0.25">
      <c r="A240" t="s">
        <v>20</v>
      </c>
      <c r="B240">
        <v>5203</v>
      </c>
      <c r="C240" t="s">
        <v>14</v>
      </c>
      <c r="D240">
        <v>257</v>
      </c>
    </row>
    <row r="241" spans="1:4" x14ac:dyDescent="0.25">
      <c r="A241" t="s">
        <v>20</v>
      </c>
      <c r="B241">
        <v>94</v>
      </c>
      <c r="C241" t="s">
        <v>14</v>
      </c>
      <c r="D241">
        <v>2928</v>
      </c>
    </row>
    <row r="242" spans="1:4" x14ac:dyDescent="0.25">
      <c r="A242" t="s">
        <v>20</v>
      </c>
      <c r="B242">
        <v>205</v>
      </c>
      <c r="C242" t="s">
        <v>14</v>
      </c>
      <c r="D242">
        <v>4697</v>
      </c>
    </row>
    <row r="243" spans="1:4" x14ac:dyDescent="0.25">
      <c r="A243" t="s">
        <v>20</v>
      </c>
      <c r="B243">
        <v>92</v>
      </c>
      <c r="C243" t="s">
        <v>14</v>
      </c>
      <c r="D243">
        <v>2915</v>
      </c>
    </row>
    <row r="244" spans="1:4" x14ac:dyDescent="0.25">
      <c r="A244" t="s">
        <v>20</v>
      </c>
      <c r="B244">
        <v>219</v>
      </c>
      <c r="C244" t="s">
        <v>14</v>
      </c>
      <c r="D244">
        <v>18</v>
      </c>
    </row>
    <row r="245" spans="1:4" x14ac:dyDescent="0.25">
      <c r="A245" t="s">
        <v>20</v>
      </c>
      <c r="B245">
        <v>2526</v>
      </c>
      <c r="C245" t="s">
        <v>14</v>
      </c>
      <c r="D245">
        <v>602</v>
      </c>
    </row>
    <row r="246" spans="1:4" x14ac:dyDescent="0.25">
      <c r="A246" t="s">
        <v>20</v>
      </c>
      <c r="B246">
        <v>94</v>
      </c>
      <c r="C246" t="s">
        <v>14</v>
      </c>
      <c r="D246">
        <v>1</v>
      </c>
    </row>
    <row r="247" spans="1:4" x14ac:dyDescent="0.25">
      <c r="A247" t="s">
        <v>20</v>
      </c>
      <c r="B247">
        <v>1713</v>
      </c>
      <c r="C247" t="s">
        <v>14</v>
      </c>
      <c r="D247">
        <v>3868</v>
      </c>
    </row>
    <row r="248" spans="1:4" x14ac:dyDescent="0.25">
      <c r="A248" t="s">
        <v>20</v>
      </c>
      <c r="B248">
        <v>249</v>
      </c>
      <c r="C248" t="s">
        <v>14</v>
      </c>
      <c r="D248">
        <v>504</v>
      </c>
    </row>
    <row r="249" spans="1:4" x14ac:dyDescent="0.25">
      <c r="A249" t="s">
        <v>20</v>
      </c>
      <c r="B249">
        <v>192</v>
      </c>
      <c r="C249" t="s">
        <v>14</v>
      </c>
      <c r="D249">
        <v>14</v>
      </c>
    </row>
    <row r="250" spans="1:4" x14ac:dyDescent="0.25">
      <c r="A250" t="s">
        <v>20</v>
      </c>
      <c r="B250">
        <v>247</v>
      </c>
      <c r="C250" t="s">
        <v>14</v>
      </c>
      <c r="D250">
        <v>750</v>
      </c>
    </row>
    <row r="251" spans="1:4" x14ac:dyDescent="0.25">
      <c r="A251" t="s">
        <v>20</v>
      </c>
      <c r="B251">
        <v>2293</v>
      </c>
      <c r="C251" t="s">
        <v>14</v>
      </c>
      <c r="D251">
        <v>77</v>
      </c>
    </row>
    <row r="252" spans="1:4" x14ac:dyDescent="0.25">
      <c r="A252" t="s">
        <v>20</v>
      </c>
      <c r="B252">
        <v>3131</v>
      </c>
      <c r="C252" t="s">
        <v>14</v>
      </c>
      <c r="D252">
        <v>752</v>
      </c>
    </row>
    <row r="253" spans="1:4" x14ac:dyDescent="0.25">
      <c r="A253" t="s">
        <v>20</v>
      </c>
      <c r="B253">
        <v>143</v>
      </c>
      <c r="C253" t="s">
        <v>14</v>
      </c>
      <c r="D253">
        <v>131</v>
      </c>
    </row>
    <row r="254" spans="1:4" x14ac:dyDescent="0.25">
      <c r="A254" t="s">
        <v>20</v>
      </c>
      <c r="B254">
        <v>296</v>
      </c>
      <c r="C254" t="s">
        <v>14</v>
      </c>
      <c r="D254">
        <v>87</v>
      </c>
    </row>
    <row r="255" spans="1:4" x14ac:dyDescent="0.25">
      <c r="A255" t="s">
        <v>20</v>
      </c>
      <c r="B255">
        <v>170</v>
      </c>
      <c r="C255" t="s">
        <v>14</v>
      </c>
      <c r="D255">
        <v>1063</v>
      </c>
    </row>
    <row r="256" spans="1:4" x14ac:dyDescent="0.25">
      <c r="A256" t="s">
        <v>20</v>
      </c>
      <c r="B256">
        <v>86</v>
      </c>
      <c r="C256" t="s">
        <v>14</v>
      </c>
      <c r="D256">
        <v>76</v>
      </c>
    </row>
    <row r="257" spans="1:4" x14ac:dyDescent="0.25">
      <c r="A257" t="s">
        <v>20</v>
      </c>
      <c r="B257">
        <v>6286</v>
      </c>
      <c r="C257" t="s">
        <v>14</v>
      </c>
      <c r="D257">
        <v>4428</v>
      </c>
    </row>
    <row r="258" spans="1:4" x14ac:dyDescent="0.25">
      <c r="A258" t="s">
        <v>20</v>
      </c>
      <c r="B258">
        <v>3727</v>
      </c>
      <c r="C258" t="s">
        <v>14</v>
      </c>
      <c r="D258">
        <v>58</v>
      </c>
    </row>
    <row r="259" spans="1:4" x14ac:dyDescent="0.25">
      <c r="A259" t="s">
        <v>20</v>
      </c>
      <c r="B259">
        <v>1605</v>
      </c>
      <c r="C259" t="s">
        <v>14</v>
      </c>
      <c r="D259">
        <v>111</v>
      </c>
    </row>
    <row r="260" spans="1:4" x14ac:dyDescent="0.25">
      <c r="A260" t="s">
        <v>20</v>
      </c>
      <c r="B260">
        <v>2120</v>
      </c>
      <c r="C260" t="s">
        <v>14</v>
      </c>
      <c r="D260">
        <v>2955</v>
      </c>
    </row>
    <row r="261" spans="1:4" x14ac:dyDescent="0.25">
      <c r="A261" t="s">
        <v>20</v>
      </c>
      <c r="B261">
        <v>50</v>
      </c>
      <c r="C261" t="s">
        <v>14</v>
      </c>
      <c r="D261">
        <v>1657</v>
      </c>
    </row>
    <row r="262" spans="1:4" x14ac:dyDescent="0.25">
      <c r="A262" t="s">
        <v>20</v>
      </c>
      <c r="B262">
        <v>2080</v>
      </c>
      <c r="C262" t="s">
        <v>14</v>
      </c>
      <c r="D262">
        <v>926</v>
      </c>
    </row>
    <row r="263" spans="1:4" x14ac:dyDescent="0.25">
      <c r="A263" t="s">
        <v>20</v>
      </c>
      <c r="B263">
        <v>2105</v>
      </c>
      <c r="C263" t="s">
        <v>14</v>
      </c>
      <c r="D263">
        <v>77</v>
      </c>
    </row>
    <row r="264" spans="1:4" x14ac:dyDescent="0.25">
      <c r="A264" t="s">
        <v>20</v>
      </c>
      <c r="B264">
        <v>2436</v>
      </c>
      <c r="C264" t="s">
        <v>14</v>
      </c>
      <c r="D264">
        <v>1748</v>
      </c>
    </row>
    <row r="265" spans="1:4" x14ac:dyDescent="0.25">
      <c r="A265" t="s">
        <v>20</v>
      </c>
      <c r="B265">
        <v>80</v>
      </c>
      <c r="C265" t="s">
        <v>14</v>
      </c>
      <c r="D265">
        <v>79</v>
      </c>
    </row>
    <row r="266" spans="1:4" x14ac:dyDescent="0.25">
      <c r="A266" t="s">
        <v>20</v>
      </c>
      <c r="B266">
        <v>42</v>
      </c>
      <c r="C266" t="s">
        <v>14</v>
      </c>
      <c r="D266">
        <v>889</v>
      </c>
    </row>
    <row r="267" spans="1:4" x14ac:dyDescent="0.25">
      <c r="A267" t="s">
        <v>20</v>
      </c>
      <c r="B267">
        <v>139</v>
      </c>
      <c r="C267" t="s">
        <v>14</v>
      </c>
      <c r="D267">
        <v>56</v>
      </c>
    </row>
    <row r="268" spans="1:4" x14ac:dyDescent="0.25">
      <c r="A268" t="s">
        <v>20</v>
      </c>
      <c r="B268">
        <v>159</v>
      </c>
      <c r="C268" t="s">
        <v>14</v>
      </c>
      <c r="D268">
        <v>1</v>
      </c>
    </row>
    <row r="269" spans="1:4" x14ac:dyDescent="0.25">
      <c r="A269" t="s">
        <v>20</v>
      </c>
      <c r="B269">
        <v>381</v>
      </c>
      <c r="C269" t="s">
        <v>14</v>
      </c>
      <c r="D269">
        <v>83</v>
      </c>
    </row>
    <row r="270" spans="1:4" x14ac:dyDescent="0.25">
      <c r="A270" t="s">
        <v>20</v>
      </c>
      <c r="B270">
        <v>194</v>
      </c>
      <c r="C270" t="s">
        <v>14</v>
      </c>
      <c r="D270">
        <v>2025</v>
      </c>
    </row>
    <row r="271" spans="1:4" x14ac:dyDescent="0.25">
      <c r="A271" t="s">
        <v>20</v>
      </c>
      <c r="B271">
        <v>106</v>
      </c>
      <c r="C271" t="s">
        <v>14</v>
      </c>
      <c r="D271">
        <v>14</v>
      </c>
    </row>
    <row r="272" spans="1:4" x14ac:dyDescent="0.25">
      <c r="A272" t="s">
        <v>20</v>
      </c>
      <c r="B272">
        <v>142</v>
      </c>
      <c r="C272" t="s">
        <v>14</v>
      </c>
      <c r="D272">
        <v>656</v>
      </c>
    </row>
    <row r="273" spans="1:4" x14ac:dyDescent="0.25">
      <c r="A273" t="s">
        <v>20</v>
      </c>
      <c r="B273">
        <v>211</v>
      </c>
      <c r="C273" t="s">
        <v>14</v>
      </c>
      <c r="D273">
        <v>1596</v>
      </c>
    </row>
    <row r="274" spans="1:4" x14ac:dyDescent="0.25">
      <c r="A274" t="s">
        <v>20</v>
      </c>
      <c r="B274">
        <v>2756</v>
      </c>
      <c r="C274" t="s">
        <v>14</v>
      </c>
      <c r="D274">
        <v>10</v>
      </c>
    </row>
    <row r="275" spans="1:4" x14ac:dyDescent="0.25">
      <c r="A275" t="s">
        <v>20</v>
      </c>
      <c r="B275">
        <v>173</v>
      </c>
      <c r="C275" t="s">
        <v>14</v>
      </c>
      <c r="D275">
        <v>1121</v>
      </c>
    </row>
    <row r="276" spans="1:4" x14ac:dyDescent="0.25">
      <c r="A276" t="s">
        <v>20</v>
      </c>
      <c r="B276">
        <v>87</v>
      </c>
      <c r="C276" t="s">
        <v>14</v>
      </c>
      <c r="D276">
        <v>15</v>
      </c>
    </row>
    <row r="277" spans="1:4" x14ac:dyDescent="0.25">
      <c r="A277" t="s">
        <v>20</v>
      </c>
      <c r="B277">
        <v>1572</v>
      </c>
      <c r="C277" t="s">
        <v>14</v>
      </c>
      <c r="D277">
        <v>191</v>
      </c>
    </row>
    <row r="278" spans="1:4" x14ac:dyDescent="0.25">
      <c r="A278" t="s">
        <v>20</v>
      </c>
      <c r="B278">
        <v>2346</v>
      </c>
      <c r="C278" t="s">
        <v>14</v>
      </c>
      <c r="D278">
        <v>16</v>
      </c>
    </row>
    <row r="279" spans="1:4" x14ac:dyDescent="0.25">
      <c r="A279" t="s">
        <v>20</v>
      </c>
      <c r="B279">
        <v>115</v>
      </c>
      <c r="C279" t="s">
        <v>14</v>
      </c>
      <c r="D279">
        <v>17</v>
      </c>
    </row>
    <row r="280" spans="1:4" x14ac:dyDescent="0.25">
      <c r="A280" t="s">
        <v>20</v>
      </c>
      <c r="B280">
        <v>85</v>
      </c>
      <c r="C280" t="s">
        <v>14</v>
      </c>
      <c r="D280">
        <v>34</v>
      </c>
    </row>
    <row r="281" spans="1:4" x14ac:dyDescent="0.25">
      <c r="A281" t="s">
        <v>20</v>
      </c>
      <c r="B281">
        <v>144</v>
      </c>
      <c r="C281" t="s">
        <v>14</v>
      </c>
      <c r="D281">
        <v>1</v>
      </c>
    </row>
    <row r="282" spans="1:4" x14ac:dyDescent="0.25">
      <c r="A282" t="s">
        <v>20</v>
      </c>
      <c r="B282">
        <v>2443</v>
      </c>
      <c r="C282" t="s">
        <v>14</v>
      </c>
      <c r="D282">
        <v>1274</v>
      </c>
    </row>
    <row r="283" spans="1:4" x14ac:dyDescent="0.25">
      <c r="A283" t="s">
        <v>20</v>
      </c>
      <c r="B283">
        <v>64</v>
      </c>
      <c r="C283" t="s">
        <v>14</v>
      </c>
      <c r="D283">
        <v>210</v>
      </c>
    </row>
    <row r="284" spans="1:4" x14ac:dyDescent="0.25">
      <c r="A284" t="s">
        <v>20</v>
      </c>
      <c r="B284">
        <v>268</v>
      </c>
      <c r="C284" t="s">
        <v>14</v>
      </c>
      <c r="D284">
        <v>248</v>
      </c>
    </row>
    <row r="285" spans="1:4" x14ac:dyDescent="0.25">
      <c r="A285" t="s">
        <v>20</v>
      </c>
      <c r="B285">
        <v>195</v>
      </c>
      <c r="C285" t="s">
        <v>14</v>
      </c>
      <c r="D285">
        <v>513</v>
      </c>
    </row>
    <row r="286" spans="1:4" x14ac:dyDescent="0.25">
      <c r="A286" t="s">
        <v>20</v>
      </c>
      <c r="B286">
        <v>186</v>
      </c>
      <c r="C286" t="s">
        <v>14</v>
      </c>
      <c r="D286">
        <v>3410</v>
      </c>
    </row>
    <row r="287" spans="1:4" x14ac:dyDescent="0.25">
      <c r="A287" t="s">
        <v>20</v>
      </c>
      <c r="B287">
        <v>460</v>
      </c>
      <c r="C287" t="s">
        <v>14</v>
      </c>
      <c r="D287">
        <v>10</v>
      </c>
    </row>
    <row r="288" spans="1:4" x14ac:dyDescent="0.25">
      <c r="A288" t="s">
        <v>20</v>
      </c>
      <c r="B288">
        <v>2528</v>
      </c>
      <c r="C288" t="s">
        <v>14</v>
      </c>
      <c r="D288">
        <v>2201</v>
      </c>
    </row>
    <row r="289" spans="1:4" x14ac:dyDescent="0.25">
      <c r="A289" t="s">
        <v>20</v>
      </c>
      <c r="B289">
        <v>3657</v>
      </c>
      <c r="C289" t="s">
        <v>14</v>
      </c>
      <c r="D289">
        <v>676</v>
      </c>
    </row>
    <row r="290" spans="1:4" x14ac:dyDescent="0.25">
      <c r="A290" t="s">
        <v>20</v>
      </c>
      <c r="B290">
        <v>131</v>
      </c>
      <c r="C290" t="s">
        <v>14</v>
      </c>
      <c r="D290">
        <v>831</v>
      </c>
    </row>
    <row r="291" spans="1:4" x14ac:dyDescent="0.25">
      <c r="A291" t="s">
        <v>20</v>
      </c>
      <c r="B291">
        <v>239</v>
      </c>
      <c r="C291" t="s">
        <v>14</v>
      </c>
      <c r="D291">
        <v>859</v>
      </c>
    </row>
    <row r="292" spans="1:4" x14ac:dyDescent="0.25">
      <c r="A292" t="s">
        <v>20</v>
      </c>
      <c r="B292">
        <v>78</v>
      </c>
      <c r="C292" t="s">
        <v>14</v>
      </c>
      <c r="D292">
        <v>45</v>
      </c>
    </row>
    <row r="293" spans="1:4" x14ac:dyDescent="0.25">
      <c r="A293" t="s">
        <v>20</v>
      </c>
      <c r="B293">
        <v>1773</v>
      </c>
      <c r="C293" t="s">
        <v>14</v>
      </c>
      <c r="D293">
        <v>6</v>
      </c>
    </row>
    <row r="294" spans="1:4" x14ac:dyDescent="0.25">
      <c r="A294" t="s">
        <v>20</v>
      </c>
      <c r="B294">
        <v>32</v>
      </c>
      <c r="C294" t="s">
        <v>14</v>
      </c>
      <c r="D294">
        <v>7</v>
      </c>
    </row>
    <row r="295" spans="1:4" x14ac:dyDescent="0.25">
      <c r="A295" t="s">
        <v>20</v>
      </c>
      <c r="B295">
        <v>369</v>
      </c>
      <c r="C295" t="s">
        <v>14</v>
      </c>
      <c r="D295">
        <v>31</v>
      </c>
    </row>
    <row r="296" spans="1:4" x14ac:dyDescent="0.25">
      <c r="A296" t="s">
        <v>20</v>
      </c>
      <c r="B296">
        <v>89</v>
      </c>
      <c r="C296" t="s">
        <v>14</v>
      </c>
      <c r="D296">
        <v>78</v>
      </c>
    </row>
    <row r="297" spans="1:4" x14ac:dyDescent="0.25">
      <c r="A297" t="s">
        <v>20</v>
      </c>
      <c r="B297">
        <v>147</v>
      </c>
      <c r="C297" t="s">
        <v>14</v>
      </c>
      <c r="D297">
        <v>1225</v>
      </c>
    </row>
    <row r="298" spans="1:4" x14ac:dyDescent="0.25">
      <c r="A298" t="s">
        <v>20</v>
      </c>
      <c r="B298">
        <v>126</v>
      </c>
      <c r="C298" t="s">
        <v>14</v>
      </c>
      <c r="D298">
        <v>1</v>
      </c>
    </row>
    <row r="299" spans="1:4" x14ac:dyDescent="0.25">
      <c r="A299" t="s">
        <v>20</v>
      </c>
      <c r="B299">
        <v>2218</v>
      </c>
      <c r="C299" t="s">
        <v>14</v>
      </c>
      <c r="D299">
        <v>67</v>
      </c>
    </row>
    <row r="300" spans="1:4" x14ac:dyDescent="0.25">
      <c r="A300" t="s">
        <v>20</v>
      </c>
      <c r="B300">
        <v>202</v>
      </c>
      <c r="C300" t="s">
        <v>14</v>
      </c>
      <c r="D300">
        <v>19</v>
      </c>
    </row>
    <row r="301" spans="1:4" x14ac:dyDescent="0.25">
      <c r="A301" t="s">
        <v>20</v>
      </c>
      <c r="B301">
        <v>140</v>
      </c>
      <c r="C301" t="s">
        <v>14</v>
      </c>
      <c r="D301">
        <v>2108</v>
      </c>
    </row>
    <row r="302" spans="1:4" x14ac:dyDescent="0.25">
      <c r="A302" t="s">
        <v>20</v>
      </c>
      <c r="B302">
        <v>1052</v>
      </c>
      <c r="C302" t="s">
        <v>14</v>
      </c>
      <c r="D302">
        <v>679</v>
      </c>
    </row>
    <row r="303" spans="1:4" x14ac:dyDescent="0.25">
      <c r="A303" t="s">
        <v>20</v>
      </c>
      <c r="B303">
        <v>247</v>
      </c>
      <c r="C303" t="s">
        <v>14</v>
      </c>
      <c r="D303">
        <v>36</v>
      </c>
    </row>
    <row r="304" spans="1:4" x14ac:dyDescent="0.25">
      <c r="A304" t="s">
        <v>20</v>
      </c>
      <c r="B304">
        <v>84</v>
      </c>
      <c r="C304" t="s">
        <v>14</v>
      </c>
      <c r="D304">
        <v>47</v>
      </c>
    </row>
    <row r="305" spans="1:4" x14ac:dyDescent="0.25">
      <c r="A305" t="s">
        <v>20</v>
      </c>
      <c r="B305">
        <v>88</v>
      </c>
      <c r="C305" t="s">
        <v>14</v>
      </c>
      <c r="D305">
        <v>70</v>
      </c>
    </row>
    <row r="306" spans="1:4" x14ac:dyDescent="0.25">
      <c r="A306" t="s">
        <v>20</v>
      </c>
      <c r="B306">
        <v>156</v>
      </c>
      <c r="C306" t="s">
        <v>14</v>
      </c>
      <c r="D306">
        <v>154</v>
      </c>
    </row>
    <row r="307" spans="1:4" x14ac:dyDescent="0.25">
      <c r="A307" t="s">
        <v>20</v>
      </c>
      <c r="B307">
        <v>2985</v>
      </c>
      <c r="C307" t="s">
        <v>14</v>
      </c>
      <c r="D307">
        <v>22</v>
      </c>
    </row>
    <row r="308" spans="1:4" x14ac:dyDescent="0.25">
      <c r="A308" t="s">
        <v>20</v>
      </c>
      <c r="B308">
        <v>762</v>
      </c>
      <c r="C308" t="s">
        <v>14</v>
      </c>
      <c r="D308">
        <v>1758</v>
      </c>
    </row>
    <row r="309" spans="1:4" x14ac:dyDescent="0.25">
      <c r="A309" t="s">
        <v>20</v>
      </c>
      <c r="B309">
        <v>554</v>
      </c>
      <c r="C309" t="s">
        <v>14</v>
      </c>
      <c r="D309">
        <v>94</v>
      </c>
    </row>
    <row r="310" spans="1:4" x14ac:dyDescent="0.25">
      <c r="A310" t="s">
        <v>20</v>
      </c>
      <c r="B310">
        <v>135</v>
      </c>
      <c r="C310" t="s">
        <v>14</v>
      </c>
      <c r="D310">
        <v>33</v>
      </c>
    </row>
    <row r="311" spans="1:4" x14ac:dyDescent="0.25">
      <c r="A311" t="s">
        <v>20</v>
      </c>
      <c r="B311">
        <v>122</v>
      </c>
      <c r="C311" t="s">
        <v>14</v>
      </c>
      <c r="D311">
        <v>1</v>
      </c>
    </row>
    <row r="312" spans="1:4" x14ac:dyDescent="0.25">
      <c r="A312" t="s">
        <v>20</v>
      </c>
      <c r="B312">
        <v>221</v>
      </c>
      <c r="C312" t="s">
        <v>14</v>
      </c>
      <c r="D312">
        <v>31</v>
      </c>
    </row>
    <row r="313" spans="1:4" x14ac:dyDescent="0.25">
      <c r="A313" t="s">
        <v>20</v>
      </c>
      <c r="B313">
        <v>126</v>
      </c>
      <c r="C313" t="s">
        <v>14</v>
      </c>
      <c r="D313">
        <v>35</v>
      </c>
    </row>
    <row r="314" spans="1:4" x14ac:dyDescent="0.25">
      <c r="A314" t="s">
        <v>20</v>
      </c>
      <c r="B314">
        <v>1022</v>
      </c>
      <c r="C314" t="s">
        <v>14</v>
      </c>
      <c r="D314">
        <v>63</v>
      </c>
    </row>
    <row r="315" spans="1:4" x14ac:dyDescent="0.25">
      <c r="A315" t="s">
        <v>20</v>
      </c>
      <c r="B315">
        <v>3177</v>
      </c>
      <c r="C315" t="s">
        <v>14</v>
      </c>
      <c r="D315">
        <v>526</v>
      </c>
    </row>
    <row r="316" spans="1:4" x14ac:dyDescent="0.25">
      <c r="A316" t="s">
        <v>20</v>
      </c>
      <c r="B316">
        <v>198</v>
      </c>
      <c r="C316" t="s">
        <v>14</v>
      </c>
      <c r="D316">
        <v>121</v>
      </c>
    </row>
    <row r="317" spans="1:4" x14ac:dyDescent="0.25">
      <c r="A317" t="s">
        <v>20</v>
      </c>
      <c r="B317">
        <v>85</v>
      </c>
      <c r="C317" t="s">
        <v>14</v>
      </c>
      <c r="D317">
        <v>67</v>
      </c>
    </row>
    <row r="318" spans="1:4" x14ac:dyDescent="0.25">
      <c r="A318" t="s">
        <v>20</v>
      </c>
      <c r="B318">
        <v>3596</v>
      </c>
      <c r="C318" t="s">
        <v>14</v>
      </c>
      <c r="D318">
        <v>57</v>
      </c>
    </row>
    <row r="319" spans="1:4" x14ac:dyDescent="0.25">
      <c r="A319" t="s">
        <v>20</v>
      </c>
      <c r="B319">
        <v>244</v>
      </c>
      <c r="C319" t="s">
        <v>14</v>
      </c>
      <c r="D319">
        <v>1229</v>
      </c>
    </row>
    <row r="320" spans="1:4" x14ac:dyDescent="0.25">
      <c r="A320" t="s">
        <v>20</v>
      </c>
      <c r="B320">
        <v>5180</v>
      </c>
      <c r="C320" t="s">
        <v>14</v>
      </c>
      <c r="D320">
        <v>12</v>
      </c>
    </row>
    <row r="321" spans="1:4" x14ac:dyDescent="0.25">
      <c r="A321" t="s">
        <v>20</v>
      </c>
      <c r="B321">
        <v>589</v>
      </c>
      <c r="C321" t="s">
        <v>14</v>
      </c>
      <c r="D321">
        <v>452</v>
      </c>
    </row>
    <row r="322" spans="1:4" x14ac:dyDescent="0.25">
      <c r="A322" t="s">
        <v>20</v>
      </c>
      <c r="B322">
        <v>2725</v>
      </c>
      <c r="C322" t="s">
        <v>14</v>
      </c>
      <c r="D322">
        <v>1886</v>
      </c>
    </row>
    <row r="323" spans="1:4" x14ac:dyDescent="0.25">
      <c r="A323" t="s">
        <v>20</v>
      </c>
      <c r="B323">
        <v>300</v>
      </c>
      <c r="C323" t="s">
        <v>14</v>
      </c>
      <c r="D323">
        <v>1825</v>
      </c>
    </row>
    <row r="324" spans="1:4" x14ac:dyDescent="0.25">
      <c r="A324" t="s">
        <v>20</v>
      </c>
      <c r="B324">
        <v>144</v>
      </c>
      <c r="C324" t="s">
        <v>14</v>
      </c>
      <c r="D324">
        <v>31</v>
      </c>
    </row>
    <row r="325" spans="1:4" x14ac:dyDescent="0.25">
      <c r="A325" t="s">
        <v>20</v>
      </c>
      <c r="B325">
        <v>87</v>
      </c>
      <c r="C325" t="s">
        <v>14</v>
      </c>
      <c r="D325">
        <v>107</v>
      </c>
    </row>
    <row r="326" spans="1:4" x14ac:dyDescent="0.25">
      <c r="A326" t="s">
        <v>20</v>
      </c>
      <c r="B326">
        <v>3116</v>
      </c>
      <c r="C326" t="s">
        <v>14</v>
      </c>
      <c r="D326">
        <v>27</v>
      </c>
    </row>
    <row r="327" spans="1:4" x14ac:dyDescent="0.25">
      <c r="A327" t="s">
        <v>20</v>
      </c>
      <c r="B327">
        <v>909</v>
      </c>
      <c r="C327" t="s">
        <v>14</v>
      </c>
      <c r="D327">
        <v>1221</v>
      </c>
    </row>
    <row r="328" spans="1:4" x14ac:dyDescent="0.25">
      <c r="A328" t="s">
        <v>20</v>
      </c>
      <c r="B328">
        <v>1613</v>
      </c>
      <c r="C328" t="s">
        <v>14</v>
      </c>
      <c r="D328">
        <v>1</v>
      </c>
    </row>
    <row r="329" spans="1:4" x14ac:dyDescent="0.25">
      <c r="A329" t="s">
        <v>20</v>
      </c>
      <c r="B329">
        <v>136</v>
      </c>
      <c r="C329" t="s">
        <v>14</v>
      </c>
      <c r="D329">
        <v>16</v>
      </c>
    </row>
    <row r="330" spans="1:4" x14ac:dyDescent="0.25">
      <c r="A330" t="s">
        <v>20</v>
      </c>
      <c r="B330">
        <v>130</v>
      </c>
      <c r="C330" t="s">
        <v>14</v>
      </c>
      <c r="D330">
        <v>41</v>
      </c>
    </row>
    <row r="331" spans="1:4" x14ac:dyDescent="0.25">
      <c r="A331" t="s">
        <v>20</v>
      </c>
      <c r="B331">
        <v>102</v>
      </c>
      <c r="C331" t="s">
        <v>14</v>
      </c>
      <c r="D331">
        <v>523</v>
      </c>
    </row>
    <row r="332" spans="1:4" x14ac:dyDescent="0.25">
      <c r="A332" t="s">
        <v>20</v>
      </c>
      <c r="B332">
        <v>4006</v>
      </c>
      <c r="C332" t="s">
        <v>14</v>
      </c>
      <c r="D332">
        <v>141</v>
      </c>
    </row>
    <row r="333" spans="1:4" x14ac:dyDescent="0.25">
      <c r="A333" t="s">
        <v>20</v>
      </c>
      <c r="B333">
        <v>1629</v>
      </c>
      <c r="C333" t="s">
        <v>14</v>
      </c>
      <c r="D333">
        <v>52</v>
      </c>
    </row>
    <row r="334" spans="1:4" x14ac:dyDescent="0.25">
      <c r="A334" t="s">
        <v>20</v>
      </c>
      <c r="B334">
        <v>2188</v>
      </c>
      <c r="C334" t="s">
        <v>14</v>
      </c>
      <c r="D334">
        <v>225</v>
      </c>
    </row>
    <row r="335" spans="1:4" x14ac:dyDescent="0.25">
      <c r="A335" t="s">
        <v>20</v>
      </c>
      <c r="B335">
        <v>2409</v>
      </c>
      <c r="C335" t="s">
        <v>14</v>
      </c>
      <c r="D335">
        <v>38</v>
      </c>
    </row>
    <row r="336" spans="1:4" x14ac:dyDescent="0.25">
      <c r="A336" t="s">
        <v>20</v>
      </c>
      <c r="B336">
        <v>194</v>
      </c>
      <c r="C336" t="s">
        <v>14</v>
      </c>
      <c r="D336">
        <v>15</v>
      </c>
    </row>
    <row r="337" spans="1:4" x14ac:dyDescent="0.25">
      <c r="A337" t="s">
        <v>20</v>
      </c>
      <c r="B337">
        <v>1140</v>
      </c>
      <c r="C337" t="s">
        <v>14</v>
      </c>
      <c r="D337">
        <v>37</v>
      </c>
    </row>
    <row r="338" spans="1:4" x14ac:dyDescent="0.25">
      <c r="A338" t="s">
        <v>20</v>
      </c>
      <c r="B338">
        <v>102</v>
      </c>
      <c r="C338" t="s">
        <v>14</v>
      </c>
      <c r="D338">
        <v>112</v>
      </c>
    </row>
    <row r="339" spans="1:4" x14ac:dyDescent="0.25">
      <c r="A339" t="s">
        <v>20</v>
      </c>
      <c r="B339">
        <v>2857</v>
      </c>
      <c r="C339" t="s">
        <v>14</v>
      </c>
      <c r="D339">
        <v>21</v>
      </c>
    </row>
    <row r="340" spans="1:4" x14ac:dyDescent="0.25">
      <c r="A340" t="s">
        <v>20</v>
      </c>
      <c r="B340">
        <v>107</v>
      </c>
      <c r="C340" t="s">
        <v>14</v>
      </c>
      <c r="D340">
        <v>67</v>
      </c>
    </row>
    <row r="341" spans="1:4" x14ac:dyDescent="0.25">
      <c r="A341" t="s">
        <v>20</v>
      </c>
      <c r="B341">
        <v>160</v>
      </c>
      <c r="C341" t="s">
        <v>14</v>
      </c>
      <c r="D341">
        <v>78</v>
      </c>
    </row>
    <row r="342" spans="1:4" x14ac:dyDescent="0.25">
      <c r="A342" t="s">
        <v>20</v>
      </c>
      <c r="B342">
        <v>2230</v>
      </c>
      <c r="C342" t="s">
        <v>14</v>
      </c>
      <c r="D342">
        <v>67</v>
      </c>
    </row>
    <row r="343" spans="1:4" x14ac:dyDescent="0.25">
      <c r="A343" t="s">
        <v>20</v>
      </c>
      <c r="B343">
        <v>316</v>
      </c>
      <c r="C343" t="s">
        <v>14</v>
      </c>
      <c r="D343">
        <v>263</v>
      </c>
    </row>
    <row r="344" spans="1:4" x14ac:dyDescent="0.25">
      <c r="A344" t="s">
        <v>20</v>
      </c>
      <c r="B344">
        <v>117</v>
      </c>
      <c r="C344" t="s">
        <v>14</v>
      </c>
      <c r="D344">
        <v>1691</v>
      </c>
    </row>
    <row r="345" spans="1:4" x14ac:dyDescent="0.25">
      <c r="A345" t="s">
        <v>20</v>
      </c>
      <c r="B345">
        <v>6406</v>
      </c>
      <c r="C345" t="s">
        <v>14</v>
      </c>
      <c r="D345">
        <v>181</v>
      </c>
    </row>
    <row r="346" spans="1:4" x14ac:dyDescent="0.25">
      <c r="A346" t="s">
        <v>20</v>
      </c>
      <c r="B346">
        <v>192</v>
      </c>
      <c r="C346" t="s">
        <v>14</v>
      </c>
      <c r="D346">
        <v>13</v>
      </c>
    </row>
    <row r="347" spans="1:4" x14ac:dyDescent="0.25">
      <c r="A347" t="s">
        <v>20</v>
      </c>
      <c r="B347">
        <v>26</v>
      </c>
      <c r="C347" t="s">
        <v>14</v>
      </c>
      <c r="D347">
        <v>1</v>
      </c>
    </row>
    <row r="348" spans="1:4" x14ac:dyDescent="0.25">
      <c r="A348" t="s">
        <v>20</v>
      </c>
      <c r="B348">
        <v>723</v>
      </c>
      <c r="C348" t="s">
        <v>14</v>
      </c>
      <c r="D348">
        <v>21</v>
      </c>
    </row>
    <row r="349" spans="1:4" x14ac:dyDescent="0.25">
      <c r="A349" t="s">
        <v>20</v>
      </c>
      <c r="B349">
        <v>170</v>
      </c>
      <c r="C349" t="s">
        <v>14</v>
      </c>
      <c r="D349">
        <v>830</v>
      </c>
    </row>
    <row r="350" spans="1:4" x14ac:dyDescent="0.25">
      <c r="A350" t="s">
        <v>20</v>
      </c>
      <c r="B350">
        <v>238</v>
      </c>
      <c r="C350" t="s">
        <v>14</v>
      </c>
      <c r="D350">
        <v>130</v>
      </c>
    </row>
    <row r="351" spans="1:4" x14ac:dyDescent="0.25">
      <c r="A351" t="s">
        <v>20</v>
      </c>
      <c r="B351">
        <v>55</v>
      </c>
      <c r="C351" t="s">
        <v>14</v>
      </c>
      <c r="D351">
        <v>55</v>
      </c>
    </row>
    <row r="352" spans="1:4" x14ac:dyDescent="0.25">
      <c r="A352" t="s">
        <v>20</v>
      </c>
      <c r="B352">
        <v>128</v>
      </c>
      <c r="C352" t="s">
        <v>14</v>
      </c>
      <c r="D352">
        <v>114</v>
      </c>
    </row>
    <row r="353" spans="1:4" x14ac:dyDescent="0.25">
      <c r="A353" t="s">
        <v>20</v>
      </c>
      <c r="B353">
        <v>2144</v>
      </c>
      <c r="C353" t="s">
        <v>14</v>
      </c>
      <c r="D353">
        <v>594</v>
      </c>
    </row>
    <row r="354" spans="1:4" x14ac:dyDescent="0.25">
      <c r="A354" t="s">
        <v>20</v>
      </c>
      <c r="B354">
        <v>2693</v>
      </c>
      <c r="C354" t="s">
        <v>14</v>
      </c>
      <c r="D354">
        <v>24</v>
      </c>
    </row>
    <row r="355" spans="1:4" x14ac:dyDescent="0.25">
      <c r="A355" t="s">
        <v>20</v>
      </c>
      <c r="B355">
        <v>432</v>
      </c>
      <c r="C355" t="s">
        <v>14</v>
      </c>
      <c r="D355">
        <v>252</v>
      </c>
    </row>
    <row r="356" spans="1:4" x14ac:dyDescent="0.25">
      <c r="A356" t="s">
        <v>20</v>
      </c>
      <c r="B356">
        <v>189</v>
      </c>
      <c r="C356" t="s">
        <v>14</v>
      </c>
      <c r="D356">
        <v>67</v>
      </c>
    </row>
    <row r="357" spans="1:4" x14ac:dyDescent="0.25">
      <c r="A357" t="s">
        <v>20</v>
      </c>
      <c r="B357">
        <v>154</v>
      </c>
      <c r="C357" t="s">
        <v>14</v>
      </c>
      <c r="D357">
        <v>742</v>
      </c>
    </row>
    <row r="358" spans="1:4" x14ac:dyDescent="0.25">
      <c r="A358" t="s">
        <v>20</v>
      </c>
      <c r="B358">
        <v>96</v>
      </c>
      <c r="C358" t="s">
        <v>14</v>
      </c>
      <c r="D358">
        <v>75</v>
      </c>
    </row>
    <row r="359" spans="1:4" x14ac:dyDescent="0.25">
      <c r="A359" t="s">
        <v>20</v>
      </c>
      <c r="B359">
        <v>3063</v>
      </c>
      <c r="C359" t="s">
        <v>14</v>
      </c>
      <c r="D359">
        <v>4405</v>
      </c>
    </row>
    <row r="360" spans="1:4" x14ac:dyDescent="0.25">
      <c r="A360" t="s">
        <v>20</v>
      </c>
      <c r="B360">
        <v>2266</v>
      </c>
      <c r="C360" t="s">
        <v>14</v>
      </c>
      <c r="D360">
        <v>92</v>
      </c>
    </row>
    <row r="361" spans="1:4" x14ac:dyDescent="0.25">
      <c r="A361" t="s">
        <v>20</v>
      </c>
      <c r="B361">
        <v>194</v>
      </c>
      <c r="C361" t="s">
        <v>14</v>
      </c>
      <c r="D361">
        <v>64</v>
      </c>
    </row>
    <row r="362" spans="1:4" x14ac:dyDescent="0.25">
      <c r="A362" t="s">
        <v>20</v>
      </c>
      <c r="B362">
        <v>129</v>
      </c>
      <c r="C362" t="s">
        <v>14</v>
      </c>
      <c r="D362">
        <v>64</v>
      </c>
    </row>
    <row r="363" spans="1:4" x14ac:dyDescent="0.25">
      <c r="A363" t="s">
        <v>20</v>
      </c>
      <c r="B363">
        <v>375</v>
      </c>
      <c r="C363" t="s">
        <v>14</v>
      </c>
      <c r="D363">
        <v>842</v>
      </c>
    </row>
    <row r="364" spans="1:4" x14ac:dyDescent="0.25">
      <c r="A364" t="s">
        <v>20</v>
      </c>
      <c r="B364">
        <v>409</v>
      </c>
      <c r="C364" t="s">
        <v>14</v>
      </c>
      <c r="D364">
        <v>112</v>
      </c>
    </row>
    <row r="365" spans="1:4" x14ac:dyDescent="0.25">
      <c r="A365" t="s">
        <v>20</v>
      </c>
      <c r="B365">
        <v>234</v>
      </c>
      <c r="C365" t="s">
        <v>14</v>
      </c>
      <c r="D365">
        <v>374</v>
      </c>
    </row>
    <row r="366" spans="1:4" x14ac:dyDescent="0.25">
      <c r="A366" t="s">
        <v>20</v>
      </c>
      <c r="B366">
        <v>3016</v>
      </c>
    </row>
    <row r="367" spans="1:4" x14ac:dyDescent="0.25">
      <c r="A367" t="s">
        <v>20</v>
      </c>
      <c r="B367">
        <v>264</v>
      </c>
    </row>
    <row r="368" spans="1:4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By Parent Category</vt:lpstr>
      <vt:lpstr>By Sub Category</vt:lpstr>
      <vt:lpstr>By Date Created Conversion</vt:lpstr>
      <vt:lpstr>Outcome based on Goal</vt:lpstr>
      <vt:lpstr>Statistial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Mary Du</cp:lastModifiedBy>
  <dcterms:created xsi:type="dcterms:W3CDTF">2021-09-29T18:52:28Z</dcterms:created>
  <dcterms:modified xsi:type="dcterms:W3CDTF">2024-05-29T11:57:17Z</dcterms:modified>
</cp:coreProperties>
</file>