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ahuiren/Desktop/"/>
    </mc:Choice>
  </mc:AlternateContent>
  <xr:revisionPtr revIDLastSave="0" documentId="13_ncr:1_{DFDCDF8A-4417-A649-8A53-46D85A155C51}" xr6:coauthVersionLast="47" xr6:coauthVersionMax="47" xr10:uidLastSave="{00000000-0000-0000-0000-000000000000}"/>
  <bookViews>
    <workbookView xWindow="0" yWindow="500" windowWidth="28800" windowHeight="16360" activeTab="1" xr2:uid="{00000000-000D-0000-FFFF-FFFF00000000}"/>
  </bookViews>
  <sheets>
    <sheet name="Kickstarter" sheetId="1" r:id="rId1"/>
    <sheet name="Theater Outcomes by Launch Date" sheetId="5" r:id="rId2"/>
    <sheet name="Outcomes by goal" sheetId="6" r:id="rId3"/>
  </sheets>
  <calcPr calcId="191029"/>
  <pivotCaches>
    <pivotCache cacheId="4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6" l="1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H2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0" i="6"/>
  <c r="C10" i="6"/>
  <c r="D11" i="6"/>
  <c r="C11" i="6"/>
  <c r="D12" i="6"/>
  <c r="C12" i="6"/>
  <c r="D13" i="6"/>
  <c r="C13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B13" i="6"/>
  <c r="B12" i="6"/>
  <c r="B11" i="6"/>
  <c r="B10" i="6"/>
  <c r="B9" i="6"/>
  <c r="B8" i="6"/>
  <c r="B7" i="6"/>
  <c r="B6" i="6"/>
  <c r="B5" i="6"/>
  <c r="B4" i="6"/>
  <c r="B3" i="6"/>
  <c r="B2" i="6"/>
  <c r="D2" i="6"/>
  <c r="C2" i="6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<sst xmlns="http://schemas.openxmlformats.org/spreadsheetml/2006/main" count="24745" uniqueCount="8347">
  <si>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</si>
  <si>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</si>
  <si>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</si>
  <si>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</si>
  <si>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</si>
  <si>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</si>
  <si>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</si>
  <si>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</si>
  <si>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</si>
  <si>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</si>
  <si>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</si>
  <si>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</si>
  <si>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</si>
  <si>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</si>
  <si>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</si>
  <si>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</si>
  <si>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</si>
  <si>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</si>
  <si>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</si>
  <si>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</si>
  <si>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</si>
  <si>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</si>
  <si>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</si>
  <si>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</si>
  <si>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</si>
  <si>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</si>
  <si>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</si>
  <si>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</si>
  <si>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</si>
  <si>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</si>
  <si>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</si>
  <si>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</si>
  <si>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</si>
  <si>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</si>
  <si>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</si>
  <si>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</si>
  <si>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</si>
  <si>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</si>
  <si>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</si>
  <si>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</si>
  <si>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</si>
  <si>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</si>
  <si>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</si>
  <si>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</si>
  <si>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</si>
  <si>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</si>
  <si>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</si>
  <si>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</si>
  <si>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</si>
  <si>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</si>
  <si>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</si>
  <si>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</si>
  <si>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</si>
  <si>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</si>
  <si>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</si>
  <si>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</si>
  <si>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</si>
  <si>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</si>
  <si>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</si>
  <si>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</si>
  <si>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</si>
  <si>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</si>
  <si>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</si>
  <si>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</si>
  <si>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</si>
  <si>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</si>
  <si>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</si>
  <si>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</si>
  <si>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</si>
  <si>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</si>
  <si>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</si>
  <si>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</si>
  <si>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</si>
  <si>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</si>
  <si>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</si>
  <si>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</si>
  <si>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</si>
  <si>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</si>
  <si>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</si>
  <si>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</si>
  <si>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</si>
  <si>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</si>
  <si>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</si>
  <si>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</si>
  <si>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</si>
  <si>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</si>
  <si>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</si>
  <si>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</si>
  <si>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</si>
  <si>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</si>
  <si>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</si>
  <si>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</si>
  <si>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</si>
  <si>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</si>
  <si>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</si>
  <si>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</si>
  <si>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</si>
  <si>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</si>
  <si>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</si>
  <si>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</si>
  <si>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</si>
  <si>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</si>
  <si>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</si>
  <si>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</si>
  <si>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</si>
  <si>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</si>
  <si>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</si>
  <si>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</si>
  <si>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</si>
  <si>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</si>
  <si>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</si>
  <si>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</si>
  <si>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</si>
  <si>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</si>
  <si>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</si>
  <si>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</si>
  <si>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</si>
  <si>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</si>
  <si>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</si>
  <si>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</si>
  <si>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</si>
  <si>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</si>
  <si>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</si>
  <si>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</si>
  <si>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</si>
  <si>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</si>
  <si>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</si>
  <si>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</si>
  <si>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</si>
  <si>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</si>
  <si>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</si>
  <si>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</si>
  <si>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</si>
  <si>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</si>
  <si>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</si>
  <si>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</si>
  <si>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</si>
  <si>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</si>
  <si>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</si>
  <si>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</si>
  <si>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</si>
  <si>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</si>
  <si>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</si>
  <si>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</si>
  <si>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</si>
  <si>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</si>
  <si>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</si>
  <si>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</si>
  <si>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</si>
  <si>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</si>
  <si>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</si>
  <si>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</si>
  <si>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</si>
  <si>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</si>
  <si>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</si>
  <si>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</si>
  <si>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</si>
  <si>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</si>
  <si>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</si>
  <si>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</si>
  <si>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</si>
  <si>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</si>
  <si>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</si>
  <si>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</si>
  <si>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</si>
  <si>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</si>
  <si>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</si>
  <si>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</si>
  <si>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</si>
  <si>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</si>
  <si>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</si>
  <si>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</si>
  <si>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</si>
  <si>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</si>
  <si>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</si>
  <si>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</si>
  <si>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</si>
  <si>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</si>
  <si>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</si>
  <si>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</si>
  <si>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</si>
  <si>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</si>
  <si>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</si>
  <si>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</si>
  <si>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</si>
  <si>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</si>
  <si>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</si>
  <si>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</si>
  <si>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</si>
  <si>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</si>
  <si>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</si>
  <si>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</si>
  <si>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</si>
  <si>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</si>
  <si>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</si>
  <si>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</si>
  <si>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</si>
  <si>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</si>
  <si>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</si>
  <si>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</si>
  <si>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</si>
  <si>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</si>
  <si>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</si>
  <si>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</si>
  <si>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</si>
  <si>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</si>
  <si>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</si>
  <si>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</si>
  <si>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</si>
  <si>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</si>
  <si>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</si>
  <si>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</si>
  <si>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</si>
  <si>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</si>
  <si>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</si>
  <si>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</si>
  <si>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</si>
  <si>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</si>
  <si>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</si>
  <si>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</si>
  <si>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</si>
  <si>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</si>
  <si>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</si>
  <si>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</si>
  <si>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</si>
  <si>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</si>
  <si>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</si>
  <si>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</si>
  <si>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</si>
  <si>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</si>
  <si>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</si>
  <si>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</si>
  <si>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</si>
  <si>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</si>
  <si>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</si>
  <si>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</si>
  <si>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</si>
  <si>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</si>
  <si>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</si>
  <si>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</si>
  <si>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</si>
  <si>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</si>
  <si>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</si>
  <si>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</si>
  <si>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</si>
  <si>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</si>
  <si>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</si>
  <si>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</si>
  <si>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</si>
  <si>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</si>
  <si>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</si>
  <si>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</si>
  <si>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</si>
  <si>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</si>
  <si>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</si>
  <si>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</si>
  <si>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</si>
  <si>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</si>
  <si>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</si>
  <si>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</si>
  <si>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</si>
  <si>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</si>
  <si>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</si>
  <si>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</si>
  <si>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</si>
  <si>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</si>
  <si>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</si>
  <si>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</si>
  <si>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</si>
  <si>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</si>
  <si>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</si>
  <si>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</si>
  <si>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</si>
  <si>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</si>
  <si>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</si>
  <si>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</si>
  <si>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</si>
  <si>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</si>
  <si>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</si>
  <si>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</si>
  <si>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</si>
  <si>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</si>
  <si>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</si>
  <si>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</si>
  <si>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</si>
  <si>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</si>
  <si>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</si>
  <si>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</si>
  <si>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</si>
  <si>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</si>
  <si>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</si>
  <si>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</si>
  <si>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</si>
  <si>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</si>
  <si>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</si>
  <si>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</si>
  <si>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</si>
  <si>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</si>
  <si>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</si>
  <si>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</si>
  <si>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</si>
  <si>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</si>
  <si>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</si>
  <si>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</si>
  <si>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</si>
  <si>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</si>
  <si>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</si>
  <si>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</si>
  <si>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</si>
  <si>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</si>
  <si>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</si>
  <si>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</si>
  <si>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</si>
  <si>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</si>
  <si>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</si>
  <si>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</si>
  <si>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</si>
  <si>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</si>
  <si>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</si>
  <si>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</si>
  <si>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</si>
  <si>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</si>
  <si>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</si>
  <si>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</si>
  <si>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</si>
  <si>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</si>
  <si>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</si>
  <si>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</si>
  <si>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</si>
  <si>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</si>
  <si>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</si>
  <si>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</si>
  <si>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</si>
  <si>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</si>
  <si>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</si>
  <si>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</si>
  <si>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</si>
  <si>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</si>
  <si>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</si>
  <si>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</si>
  <si>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</si>
  <si>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</si>
  <si>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</si>
  <si>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</si>
  <si>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</si>
  <si>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</si>
  <si>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</si>
  <si>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</si>
  <si>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</si>
  <si>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</si>
  <si>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</si>
  <si>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</si>
  <si>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</si>
  <si>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</si>
  <si>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</si>
  <si>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</si>
  <si>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</si>
  <si>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</si>
  <si>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</si>
  <si>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</si>
  <si>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</si>
  <si>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</si>
  <si>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</si>
  <si>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</si>
  <si>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</si>
  <si>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</si>
  <si>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</si>
  <si>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</si>
  <si>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</si>
  <si>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</si>
  <si>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</si>
  <si>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</si>
  <si>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</si>
  <si>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</si>
  <si>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</si>
  <si>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</si>
  <si>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</si>
  <si>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</si>
  <si>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</si>
  <si>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</si>
  <si>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</si>
  <si>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</si>
  <si>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</si>
  <si>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</si>
  <si>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</si>
  <si>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</si>
  <si>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</si>
  <si>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</si>
  <si>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</si>
  <si>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</si>
  <si>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</si>
  <si>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</si>
  <si>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</si>
  <si>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</si>
  <si>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</si>
  <si>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</si>
  <si>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</si>
  <si>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</si>
  <si>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</si>
  <si>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</si>
  <si>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</si>
  <si>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</si>
  <si>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</si>
  <si>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</si>
  <si>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</si>
  <si>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</si>
  <si>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</si>
  <si>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</si>
  <si>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</si>
  <si>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</si>
  <si>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</si>
  <si>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</si>
  <si>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</si>
  <si>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</si>
  <si>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</si>
  <si>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</si>
  <si>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</si>
  <si>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</si>
  <si>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</si>
  <si>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</si>
  <si>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</si>
  <si>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</si>
  <si>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</si>
  <si>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</si>
  <si>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</si>
  <si>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</si>
  <si>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</si>
  <si>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</si>
  <si>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</si>
  <si>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</si>
  <si>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</si>
  <si>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</si>
  <si>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</si>
  <si>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</si>
  <si>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</si>
  <si>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</si>
  <si>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</si>
  <si>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</si>
  <si>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</si>
  <si>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</si>
  <si>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</si>
  <si>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</si>
  <si>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</si>
  <si>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</si>
  <si>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</si>
  <si>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</si>
  <si>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</si>
  <si>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</si>
  <si>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</si>
  <si>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</si>
  <si>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</si>
  <si>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</si>
  <si>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</si>
  <si>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</si>
  <si>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</si>
  <si>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</si>
  <si>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</si>
  <si>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</si>
  <si>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</si>
  <si>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</si>
  <si>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</si>
  <si>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</si>
  <si>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</si>
  <si>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</si>
  <si>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</si>
  <si>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</si>
  <si>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</si>
  <si>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</si>
  <si>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</si>
  <si>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</si>
  <si>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</si>
  <si>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</si>
  <si>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</si>
  <si>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</si>
  <si>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</si>
  <si>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</si>
  <si>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</si>
  <si>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</si>
  <si>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</si>
  <si>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</si>
  <si>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</si>
  <si>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</si>
  <si>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</si>
  <si>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</si>
  <si>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</si>
  <si>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</si>
  <si>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</si>
  <si>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</si>
  <si>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</si>
  <si>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</si>
  <si>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</si>
  <si>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</si>
  <si>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</si>
  <si>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</si>
  <si>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</si>
  <si>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</si>
  <si>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</si>
  <si>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</si>
  <si>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</si>
  <si>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</si>
  <si>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</si>
  <si>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</si>
  <si>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</si>
  <si>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</si>
  <si>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</si>
  <si>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</si>
  <si>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</si>
  <si>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</si>
  <si>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</si>
  <si>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</si>
  <si>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</si>
  <si>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</si>
  <si>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</si>
  <si>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</si>
  <si>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</si>
  <si>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</si>
  <si>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</si>
  <si>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</si>
  <si>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</si>
  <si>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</si>
  <si>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</si>
  <si>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</si>
  <si>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</si>
  <si>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</si>
  <si>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</si>
  <si>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</si>
  <si>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</si>
  <si>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</si>
  <si>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</si>
  <si>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</si>
  <si>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</si>
  <si>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</si>
  <si>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</si>
  <si>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</si>
  <si>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</si>
  <si>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</si>
  <si>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</si>
  <si>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</si>
  <si>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</si>
  <si>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</si>
  <si>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</si>
  <si>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</si>
  <si>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</si>
  <si>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</si>
  <si>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</si>
  <si>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</si>
  <si>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</si>
  <si>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</si>
  <si>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</si>
  <si>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</si>
  <si>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</si>
  <si>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</si>
  <si>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</si>
  <si>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</si>
  <si>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</si>
  <si>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</si>
  <si>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</si>
  <si>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</si>
  <si>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</si>
  <si>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</si>
  <si>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</si>
  <si>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</si>
  <si>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</si>
  <si>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</si>
  <si>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</si>
  <si>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</si>
  <si>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</si>
  <si>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</si>
  <si>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</si>
  <si>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</si>
  <si>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</si>
  <si>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</si>
  <si>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</si>
  <si>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</si>
  <si>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</si>
  <si>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</si>
  <si>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</si>
  <si>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</si>
  <si>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</si>
  <si>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</si>
  <si>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</si>
  <si>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</si>
  <si>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</si>
  <si>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</si>
  <si>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</si>
  <si>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</si>
  <si>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</si>
  <si>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</si>
  <si>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</si>
  <si>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</si>
  <si>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</si>
  <si>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</si>
  <si>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</si>
  <si>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</si>
  <si>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</si>
  <si>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</si>
  <si>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</si>
  <si>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</si>
  <si>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</si>
  <si>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</si>
  <si>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</si>
  <si>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</si>
  <si>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</si>
  <si>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</si>
  <si>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</si>
  <si>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</si>
  <si>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</si>
  <si>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</si>
  <si>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</si>
  <si>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</si>
  <si>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</si>
  <si>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</si>
  <si>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</si>
  <si>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</si>
  <si>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</si>
  <si>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</si>
  <si>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</si>
  <si>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</si>
  <si>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</si>
  <si>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</si>
  <si>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</si>
  <si>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</si>
  <si>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</si>
  <si>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</si>
  <si>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</si>
  <si>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</si>
  <si>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</si>
  <si>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</si>
  <si>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</si>
  <si>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</si>
  <si>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</si>
  <si>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</si>
  <si>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</si>
  <si>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</si>
  <si>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</si>
  <si>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</si>
  <si>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</si>
  <si>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</si>
  <si>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</si>
  <si>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</si>
  <si>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</si>
  <si>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</si>
  <si>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</si>
  <si>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</si>
  <si>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</si>
  <si>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</si>
  <si>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</si>
  <si>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</si>
  <si>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</si>
  <si>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</si>
  <si>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</si>
  <si>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</si>
  <si>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</si>
  <si>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</si>
  <si>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</si>
  <si>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</si>
  <si>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</si>
  <si>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</si>
  <si>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</si>
  <si>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</si>
  <si>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</si>
  <si>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</si>
  <si>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</si>
  <si>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</si>
  <si>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</si>
  <si>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</si>
  <si>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</si>
  <si>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</si>
  <si>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</si>
  <si>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</si>
  <si>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</si>
  <si>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</si>
  <si>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</si>
  <si>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</si>
  <si>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</si>
  <si>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</si>
  <si>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</si>
  <si>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</si>
  <si>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</si>
  <si>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</si>
  <si>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</si>
  <si>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</si>
  <si>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</si>
  <si>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</si>
  <si>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</si>
  <si>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</si>
  <si>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</si>
  <si>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</si>
  <si>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</si>
  <si>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</si>
  <si>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</si>
  <si>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</si>
  <si>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</si>
  <si>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</si>
  <si>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</si>
  <si>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</si>
  <si>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</si>
  <si>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</si>
  <si>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</si>
  <si>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</si>
  <si>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</si>
  <si>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</si>
  <si>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</si>
  <si>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</si>
  <si>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</si>
  <si>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</si>
  <si>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</si>
  <si>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</si>
  <si>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</si>
  <si>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</si>
  <si>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</si>
  <si>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</si>
  <si>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</si>
  <si>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</si>
  <si>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</si>
  <si>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</si>
  <si>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</si>
  <si>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</si>
  <si>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</si>
  <si>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</si>
  <si>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</si>
  <si>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</si>
  <si>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</si>
  <si>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</si>
  <si>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</si>
  <si>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</si>
  <si>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</si>
  <si>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</si>
  <si>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</si>
  <si>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</si>
  <si>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</si>
  <si>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</si>
  <si>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</si>
  <si>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</si>
  <si>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</si>
  <si>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</si>
  <si>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</si>
  <si>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</si>
  <si>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</si>
  <si>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</si>
  <si>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</si>
  <si>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</si>
  <si>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</si>
  <si>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</si>
  <si>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</si>
  <si>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</si>
  <si>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</si>
  <si>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</si>
  <si>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</si>
  <si>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</si>
  <si>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</si>
  <si>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</si>
  <si>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</si>
  <si>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</si>
  <si>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</si>
  <si>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</si>
  <si>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</si>
  <si>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</si>
  <si>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</si>
  <si>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</si>
  <si>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</si>
  <si>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</si>
  <si>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</si>
  <si>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</si>
  <si>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</si>
  <si>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</si>
  <si>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</si>
  <si>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</si>
  <si>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</si>
  <si>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</si>
  <si>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</si>
  <si>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</si>
  <si>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</si>
  <si>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</si>
  <si>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</si>
  <si>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</si>
  <si>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</si>
  <si>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</si>
  <si>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</si>
  <si>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</si>
  <si>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</si>
  <si>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</si>
  <si>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</si>
  <si>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</si>
  <si>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</si>
  <si>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</si>
  <si>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</si>
  <si>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</si>
  <si>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</si>
  <si>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</si>
  <si>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</si>
  <si>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</si>
  <si>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</si>
  <si>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</si>
  <si>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</si>
  <si>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</si>
  <si>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</si>
  <si>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</si>
  <si>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</si>
  <si>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</si>
  <si>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</si>
  <si>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</si>
  <si>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</si>
  <si>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</si>
  <si>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</si>
  <si>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</si>
  <si>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</si>
  <si>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</si>
  <si>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</si>
  <si>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</si>
  <si>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</si>
  <si>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</si>
  <si>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</si>
  <si>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</si>
  <si>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</si>
  <si>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</si>
  <si>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</si>
  <si>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</si>
  <si>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</si>
  <si>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</si>
  <si>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</si>
  <si>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</si>
  <si>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</si>
  <si>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</si>
  <si>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</si>
  <si>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</si>
  <si>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</si>
  <si>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</si>
  <si>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</si>
  <si>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</si>
  <si>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</si>
  <si>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</si>
  <si>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</si>
  <si>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</si>
  <si>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</si>
  <si>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</si>
  <si>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</si>
  <si>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</si>
  <si>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</si>
  <si>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</si>
  <si>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</si>
  <si>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</si>
  <si>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</si>
  <si>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</si>
  <si>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</si>
  <si>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</si>
  <si>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</si>
  <si>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</si>
  <si>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</si>
  <si>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</si>
  <si>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</si>
  <si>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</si>
  <si>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</si>
  <si>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</si>
  <si>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</si>
  <si>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</si>
  <si>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</si>
  <si>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</si>
  <si>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</si>
  <si>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</si>
  <si>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</si>
  <si>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</si>
  <si>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</si>
  <si>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</si>
  <si>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</si>
  <si>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</si>
  <si>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</si>
  <si>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</si>
  <si>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</si>
  <si>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</si>
  <si>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</si>
  <si>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</si>
  <si>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</si>
  <si>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</si>
  <si>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</si>
  <si>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</si>
  <si>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</si>
  <si>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</si>
  <si>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</si>
  <si>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</si>
  <si>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</si>
  <si>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</si>
  <si>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</si>
  <si>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</si>
  <si>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</si>
  <si>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</si>
  <si>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</si>
  <si>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</si>
  <si>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</si>
  <si>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</si>
  <si>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</si>
  <si>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</si>
  <si>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</si>
  <si>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</si>
  <si>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</si>
  <si>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</si>
  <si>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</si>
  <si>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</si>
  <si>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</si>
  <si>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</si>
  <si>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</si>
  <si>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</si>
  <si>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</si>
  <si>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</si>
  <si>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</si>
  <si>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</si>
  <si>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</si>
  <si>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</si>
  <si>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</si>
  <si>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</si>
  <si>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</si>
  <si>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</si>
  <si>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</si>
  <si>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</si>
  <si>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</si>
  <si>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</si>
  <si>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</si>
  <si>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</si>
  <si>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</si>
  <si>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</si>
  <si>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</si>
  <si>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</si>
  <si>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</si>
  <si>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</si>
  <si>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</si>
  <si>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</si>
  <si>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</si>
  <si>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</si>
  <si>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</si>
  <si>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</si>
  <si>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</si>
  <si>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</si>
  <si>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</si>
  <si>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</si>
  <si>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</si>
  <si>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</si>
  <si>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</si>
  <si>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</si>
  <si>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</si>
  <si>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</si>
  <si>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</si>
  <si>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</si>
  <si>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</si>
  <si>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</si>
  <si>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</si>
  <si>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</si>
  <si>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</si>
  <si>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</si>
  <si>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</si>
  <si>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</si>
  <si>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</si>
  <si>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</si>
  <si>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</si>
  <si>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</si>
  <si>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</si>
  <si>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</si>
  <si>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</si>
  <si>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</si>
  <si>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</si>
  <si>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</si>
  <si>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</si>
  <si>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</si>
  <si>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</si>
  <si>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</si>
  <si>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</si>
  <si>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</si>
  <si>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</si>
  <si>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</si>
  <si>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</si>
  <si>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</si>
  <si>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</si>
  <si>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</si>
  <si>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</si>
  <si>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</si>
  <si>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</si>
  <si>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</si>
  <si>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</si>
  <si>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</si>
  <si>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</si>
  <si>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</si>
  <si>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</si>
  <si>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</si>
  <si>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</si>
  <si>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</si>
  <si>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</si>
  <si>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</si>
  <si>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</si>
  <si>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</si>
  <si>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</si>
  <si>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</si>
  <si>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</si>
  <si>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</si>
  <si>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</si>
  <si>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</si>
  <si>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</si>
  <si>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</si>
  <si>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</si>
  <si>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</si>
  <si>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</si>
  <si>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</si>
  <si>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</si>
  <si>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</si>
  <si>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</si>
  <si>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</si>
  <si>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</si>
  <si>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</si>
  <si>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</si>
  <si>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</si>
  <si>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</si>
  <si>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</si>
  <si>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</si>
  <si>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</si>
  <si>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</si>
  <si>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</si>
  <si>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</si>
  <si>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</si>
  <si>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</si>
  <si>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</si>
  <si>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</si>
  <si>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</si>
  <si>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</si>
  <si>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</si>
  <si>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</si>
  <si>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</si>
  <si>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</si>
  <si>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</si>
  <si>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</si>
  <si>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</si>
  <si>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</si>
  <si>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</si>
  <si>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</si>
  <si>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</si>
  <si>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</si>
  <si>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</si>
  <si>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</si>
  <si>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</si>
  <si>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</si>
  <si>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</si>
  <si>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</si>
  <si>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</si>
  <si>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</si>
  <si>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</si>
  <si>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</si>
  <si>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</si>
  <si>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</si>
  <si>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</si>
  <si>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</si>
  <si>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</si>
  <si>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</si>
  <si>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</si>
  <si>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</si>
  <si>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</si>
  <si>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</si>
  <si>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</si>
  <si>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</si>
  <si>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</si>
  <si>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</si>
  <si>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</si>
  <si>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</si>
  <si>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</si>
  <si>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</si>
  <si>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</si>
  <si>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</si>
  <si>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</si>
  <si>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</si>
  <si>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</si>
  <si>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</si>
  <si>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</si>
  <si>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</si>
  <si>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</si>
  <si>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</si>
  <si>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</si>
  <si>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</si>
  <si>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</si>
  <si>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</si>
  <si>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</si>
  <si>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</si>
  <si>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</si>
  <si>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</si>
  <si>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</si>
  <si>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</si>
  <si>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</si>
  <si>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</si>
  <si>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</si>
  <si>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</si>
  <si>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</si>
  <si>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</si>
  <si>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</si>
  <si>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</si>
  <si>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</si>
  <si>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</si>
  <si>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</si>
  <si>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</si>
  <si>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</si>
  <si>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</si>
  <si>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</si>
  <si>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</si>
  <si>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</si>
  <si>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</si>
  <si>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</si>
  <si>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</si>
  <si>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</si>
  <si>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</si>
  <si>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</si>
  <si>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</si>
  <si>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</si>
  <si>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</si>
  <si>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</si>
  <si>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</si>
  <si>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</si>
  <si>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</si>
  <si>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</si>
  <si>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</si>
  <si>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</si>
  <si>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</si>
  <si>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</si>
  <si>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</si>
  <si>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</si>
  <si>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</si>
  <si>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</si>
  <si>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</si>
  <si>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</si>
  <si>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</si>
  <si>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</si>
  <si>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</si>
  <si>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</si>
  <si>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</si>
  <si>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</si>
  <si>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</si>
  <si>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</si>
  <si>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</si>
  <si>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</si>
  <si>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</si>
  <si>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</si>
  <si>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</si>
  <si>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</si>
  <si>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</si>
  <si>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</si>
  <si>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</si>
  <si>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</si>
  <si>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</si>
  <si>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</si>
  <si>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</si>
  <si>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</si>
  <si>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</si>
  <si>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</si>
  <si>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</si>
  <si>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</si>
  <si>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</si>
  <si>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</si>
  <si>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</si>
  <si>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</si>
  <si>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</si>
  <si>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</si>
  <si>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</si>
  <si>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</si>
  <si>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</si>
  <si>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</si>
  <si>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</si>
  <si>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</si>
  <si>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</si>
  <si>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</si>
  <si>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</si>
  <si>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</si>
  <si>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</si>
  <si>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</si>
  <si>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</si>
  <si>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</si>
  <si>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</si>
  <si>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</si>
  <si>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</si>
  <si>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</si>
  <si>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</si>
  <si>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</si>
  <si>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</si>
  <si>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</si>
  <si>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</si>
  <si>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</si>
  <si>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</si>
  <si>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</si>
  <si>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</si>
  <si>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</si>
  <si>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</si>
  <si>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</si>
  <si>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</si>
  <si>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</si>
  <si>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</si>
  <si>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</si>
  <si>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</si>
  <si>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</si>
  <si>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</si>
  <si>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</si>
  <si>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</si>
  <si>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</si>
  <si>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</si>
  <si>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</si>
  <si>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</si>
  <si>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</si>
  <si>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</si>
  <si>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</si>
  <si>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</si>
  <si>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</si>
  <si>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</si>
  <si>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</si>
  <si>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</si>
  <si>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</si>
  <si>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</si>
  <si>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</si>
  <si>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</si>
  <si>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</si>
  <si>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</si>
  <si>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</si>
  <si>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</si>
  <si>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</si>
  <si>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</si>
  <si>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</si>
  <si>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</si>
  <si>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</si>
  <si>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</si>
  <si>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</si>
  <si>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</si>
  <si>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</si>
  <si>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</si>
  <si>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</si>
  <si>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</si>
  <si>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</si>
  <si>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</si>
  <si>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</si>
  <si>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</si>
  <si>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</si>
  <si>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</si>
  <si>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</si>
  <si>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</si>
  <si>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</si>
  <si>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</si>
  <si>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</si>
  <si>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</si>
  <si>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</si>
  <si>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</si>
  <si>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</si>
  <si>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</si>
  <si>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</si>
  <si>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</si>
  <si>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</si>
  <si>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</si>
  <si>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</si>
  <si>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</si>
  <si>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</si>
  <si>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</si>
  <si>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</si>
  <si>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</si>
  <si>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</si>
  <si>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</si>
  <si>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</si>
  <si>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</si>
  <si>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</si>
  <si>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</si>
  <si>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</si>
  <si>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</si>
  <si>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</si>
  <si>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</si>
  <si>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</si>
  <si>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</si>
  <si>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</si>
  <si>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</si>
  <si>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</si>
  <si>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</si>
  <si>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</si>
  <si>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</si>
  <si>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</si>
  <si>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</si>
  <si>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</si>
  <si>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</si>
  <si>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</si>
  <si>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</si>
  <si>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</si>
  <si>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</si>
  <si>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</si>
  <si>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</si>
  <si>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</si>
  <si>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</si>
  <si>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</si>
  <si>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</si>
  <si>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</si>
  <si>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</si>
  <si>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</si>
  <si>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</si>
  <si>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</si>
  <si>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</si>
  <si>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</si>
  <si>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</si>
  <si>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</si>
  <si>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</si>
  <si>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</si>
  <si>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</si>
  <si>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</si>
  <si>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</si>
  <si>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</si>
  <si>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</si>
  <si>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</si>
  <si>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</si>
  <si>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</si>
  <si>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</si>
  <si>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</si>
  <si>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</si>
  <si>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</si>
  <si>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</si>
  <si>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</si>
  <si>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</si>
  <si>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</si>
  <si>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</si>
  <si>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</si>
  <si>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</si>
  <si>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</si>
  <si>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</si>
  <si>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</si>
  <si>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</si>
  <si>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</si>
  <si>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</si>
  <si>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</si>
  <si>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</si>
  <si>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</si>
  <si>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</si>
  <si>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</si>
  <si>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</si>
  <si>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</si>
  <si>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</si>
  <si>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</si>
  <si>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</si>
  <si>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</si>
  <si>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</si>
  <si>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</si>
  <si>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</si>
  <si>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</si>
  <si>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</si>
  <si>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</si>
  <si>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</si>
  <si>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</si>
  <si>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</si>
  <si>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</si>
  <si>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</si>
  <si>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</si>
  <si>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</si>
  <si>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</si>
  <si>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</si>
  <si>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</si>
  <si>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</si>
  <si>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</si>
  <si>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</si>
  <si>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</si>
  <si>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</si>
  <si>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</si>
  <si>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</si>
  <si>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</si>
  <si>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</si>
  <si>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</si>
  <si>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</si>
  <si>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</si>
  <si>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</si>
  <si>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</si>
  <si>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</si>
  <si>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</si>
  <si>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</si>
  <si>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</si>
  <si>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</si>
  <si>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</si>
  <si>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</si>
  <si>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</si>
  <si>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</si>
  <si>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</si>
  <si>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</si>
  <si>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</si>
  <si>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</si>
  <si>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</si>
  <si>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</si>
  <si>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</si>
  <si>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</si>
  <si>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</si>
  <si>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</si>
  <si>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</si>
  <si>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</si>
  <si>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</si>
  <si>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</si>
  <si>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</si>
  <si>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</si>
  <si>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</si>
  <si>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</si>
  <si>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</si>
  <si>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</si>
  <si>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</si>
  <si>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</si>
  <si>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</si>
  <si>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</si>
  <si>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</si>
  <si>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</si>
  <si>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</si>
  <si>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</si>
  <si>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</si>
  <si>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</si>
  <si>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</si>
  <si>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</si>
  <si>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</si>
  <si>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</si>
  <si>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</si>
  <si>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</si>
  <si>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</si>
  <si>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</si>
  <si>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</si>
  <si>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</si>
  <si>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</si>
  <si>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</si>
  <si>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</si>
  <si>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</si>
  <si>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</si>
  <si>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</si>
  <si>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</si>
  <si>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</si>
  <si>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</si>
  <si>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</si>
  <si>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</si>
  <si>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</si>
  <si>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</si>
  <si>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</si>
  <si>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</si>
  <si>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</si>
  <si>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</si>
  <si>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</si>
  <si>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</si>
  <si>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</si>
  <si>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</si>
  <si>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</si>
  <si>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</si>
  <si>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</si>
  <si>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</si>
  <si>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</si>
  <si>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</si>
  <si>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</si>
  <si>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</si>
  <si>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</si>
  <si>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</si>
  <si>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</si>
  <si>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</si>
  <si>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</si>
  <si>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</si>
  <si>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</si>
  <si>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</si>
  <si>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</si>
  <si>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</si>
  <si>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</si>
  <si>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</si>
  <si>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</si>
  <si>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</si>
  <si>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</si>
  <si>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</si>
  <si>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</si>
  <si>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</si>
  <si>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</si>
  <si>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</si>
  <si>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</si>
  <si>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</si>
  <si>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</si>
  <si>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</si>
  <si>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</si>
  <si>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</si>
  <si>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</si>
  <si>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</si>
  <si>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</si>
  <si>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</si>
  <si>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</si>
  <si>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</si>
  <si>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</si>
  <si>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</si>
  <si>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</si>
  <si>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</si>
  <si>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</si>
  <si>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</si>
  <si>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</si>
  <si>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</si>
  <si>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</si>
  <si>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</si>
  <si>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</si>
  <si>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</si>
  <si>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</si>
  <si>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</si>
  <si>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</si>
  <si>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</si>
  <si>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</si>
  <si>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</si>
  <si>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</si>
  <si>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</si>
  <si>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</si>
  <si>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</si>
  <si>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</si>
  <si>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</si>
  <si>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</si>
  <si>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</si>
  <si>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</si>
  <si>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</si>
  <si>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</si>
  <si>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</si>
  <si>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</si>
  <si>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</si>
  <si>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</si>
  <si>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</si>
  <si>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</si>
  <si>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</si>
  <si>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</si>
  <si>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</si>
  <si>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</si>
  <si>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</si>
  <si>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</si>
  <si>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</si>
  <si>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</si>
  <si>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</si>
  <si>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</si>
  <si>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</si>
  <si>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</si>
  <si>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</si>
  <si>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</si>
  <si>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</si>
  <si>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</si>
  <si>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</si>
  <si>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</si>
  <si>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</si>
  <si>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</si>
  <si>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</si>
  <si>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</si>
  <si>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</si>
  <si>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</si>
  <si>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</si>
  <si>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</si>
  <si>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</si>
  <si>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</si>
  <si>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</si>
  <si>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</si>
  <si>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</si>
  <si>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</si>
  <si>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</si>
  <si>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</si>
  <si>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</si>
  <si>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</si>
  <si>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</si>
  <si>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</si>
  <si>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</si>
  <si>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</si>
  <si>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</si>
  <si>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</si>
  <si>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</si>
  <si>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</si>
  <si>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</si>
  <si>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</si>
  <si>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</si>
  <si>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</si>
  <si>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</si>
  <si>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</si>
  <si>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</si>
  <si>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</si>
  <si>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</si>
  <si>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</si>
  <si>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</si>
  <si>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</si>
  <si>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</si>
  <si>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</si>
  <si>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</si>
  <si>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</si>
  <si>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</si>
  <si>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</si>
  <si>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</si>
  <si>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</si>
  <si>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</si>
  <si>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</si>
  <si>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</si>
  <si>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</si>
  <si>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</si>
  <si>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</si>
  <si>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</si>
  <si>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</si>
  <si>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</si>
  <si>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</si>
  <si>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</si>
  <si>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</si>
  <si>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</si>
  <si>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</si>
  <si>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</si>
  <si>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</si>
  <si>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</si>
  <si>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</si>
  <si>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</si>
  <si>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</si>
  <si>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</si>
  <si>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</si>
  <si>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</si>
  <si>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</si>
  <si>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</si>
  <si>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</si>
  <si>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</si>
  <si>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</si>
  <si>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</si>
  <si>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</si>
  <si>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</si>
  <si>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</si>
  <si>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</si>
  <si>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</si>
  <si>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</si>
  <si>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</si>
  <si>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</si>
  <si>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</si>
  <si>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</si>
  <si>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</si>
  <si>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</si>
  <si>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</si>
  <si>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</si>
  <si>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</si>
  <si>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</si>
  <si>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</si>
  <si>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</si>
  <si>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</si>
  <si>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</si>
  <si>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</si>
  <si>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</si>
  <si>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</si>
  <si>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</si>
  <si>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</si>
  <si>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</si>
  <si>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</si>
  <si>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</si>
  <si>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</si>
  <si>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</si>
  <si>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</si>
  <si>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</si>
  <si>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</si>
  <si>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</si>
  <si>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</si>
  <si>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</si>
  <si>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</si>
  <si>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</si>
  <si>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</si>
  <si>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</si>
  <si>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</si>
  <si>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</si>
  <si>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</si>
  <si>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</si>
  <si>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</si>
  <si>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</si>
  <si>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</si>
  <si>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</si>
  <si>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</si>
  <si>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</si>
  <si>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</si>
  <si>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</si>
  <si>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</si>
  <si>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</si>
  <si>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</si>
  <si>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</si>
  <si>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</si>
  <si>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</si>
  <si>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</si>
  <si>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</si>
  <si>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</si>
  <si>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</si>
  <si>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</si>
  <si>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</si>
  <si>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</si>
  <si>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</si>
  <si>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</si>
  <si>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</si>
  <si>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</si>
  <si>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</si>
  <si>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</si>
  <si>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</si>
  <si>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</si>
  <si>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</si>
  <si>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</si>
  <si>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</si>
  <si>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</si>
  <si>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</si>
  <si>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</si>
  <si>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</si>
  <si>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</si>
  <si>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</si>
  <si>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</si>
  <si>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</si>
  <si>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</si>
  <si>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</si>
  <si>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</si>
  <si>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</si>
  <si>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</si>
  <si>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</si>
  <si>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</si>
  <si>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</si>
  <si>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</si>
  <si>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</si>
  <si>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</si>
  <si>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</si>
  <si>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</si>
  <si>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</si>
  <si>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</si>
  <si>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</si>
  <si>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</si>
  <si>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</si>
  <si>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</si>
  <si>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</si>
  <si>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</si>
  <si>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</si>
  <si>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</si>
  <si>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</si>
  <si>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</si>
  <si>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</si>
  <si>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</si>
  <si>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</si>
  <si>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</si>
  <si>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</si>
  <si>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</si>
  <si>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</si>
  <si>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</si>
  <si>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</si>
  <si>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</si>
  <si>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</si>
  <si>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</si>
  <si>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</si>
  <si>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</si>
  <si>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</si>
  <si>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</si>
  <si>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</si>
  <si>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</si>
  <si>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</si>
  <si>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</si>
  <si>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</si>
  <si>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</si>
  <si>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</si>
  <si>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</si>
  <si>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</si>
  <si>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</si>
  <si>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</si>
  <si>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</si>
  <si>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</si>
  <si>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</si>
  <si>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</si>
  <si>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</si>
  <si>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</si>
  <si>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</si>
  <si>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</si>
  <si>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</si>
  <si>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</si>
  <si>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</si>
  <si>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</si>
  <si>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</si>
  <si>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</si>
  <si>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</si>
  <si>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</si>
  <si>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</si>
  <si>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</si>
  <si>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</si>
  <si>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</si>
  <si>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</si>
  <si>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</si>
  <si>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</si>
  <si>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</si>
  <si>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</si>
  <si>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</si>
  <si>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</si>
  <si>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</si>
  <si>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</si>
  <si>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</si>
  <si>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</si>
  <si>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</si>
  <si>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</si>
  <si>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</si>
  <si>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</si>
  <si>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</si>
  <si>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</si>
  <si>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</si>
  <si>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</si>
  <si>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</si>
  <si>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</si>
  <si>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</si>
  <si>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</si>
  <si>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</si>
  <si>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</si>
  <si>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</si>
  <si>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</si>
  <si>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</si>
  <si>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</si>
  <si>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</si>
  <si>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</si>
  <si>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</si>
  <si>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</si>
  <si>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</si>
  <si>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</si>
  <si>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</si>
  <si>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</si>
  <si>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</si>
  <si>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</si>
  <si>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</si>
  <si>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</si>
  <si>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</si>
  <si>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</si>
  <si>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</si>
  <si>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</si>
  <si>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</si>
  <si>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</si>
  <si>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</si>
  <si>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</si>
  <si>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</si>
  <si>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</si>
  <si>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</si>
  <si>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</si>
  <si>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</si>
  <si>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</si>
  <si>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</si>
  <si>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</si>
  <si>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</si>
  <si>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</si>
  <si>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</si>
  <si>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</si>
  <si>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</si>
  <si>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</si>
  <si>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</si>
  <si>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</si>
  <si>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</si>
  <si>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</si>
  <si>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</si>
  <si>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</si>
  <si>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</si>
  <si>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</si>
  <si>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</si>
  <si>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</si>
  <si>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</si>
  <si>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</si>
  <si>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</si>
  <si>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</si>
  <si>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</si>
  <si>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</si>
  <si>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</si>
  <si>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</si>
  <si>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</si>
  <si>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</si>
  <si>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</si>
  <si>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</si>
  <si>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</si>
  <si>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</si>
  <si>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</si>
  <si>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</si>
  <si>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</si>
  <si>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</si>
  <si>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</si>
  <si>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</si>
  <si>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</si>
  <si>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</si>
  <si>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</si>
  <si>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</si>
  <si>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</si>
  <si>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</si>
  <si>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</si>
  <si>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</si>
  <si>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</si>
  <si>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</si>
  <si>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</si>
  <si>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</si>
  <si>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</si>
  <si>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</si>
  <si>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</si>
  <si>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</si>
  <si>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</si>
  <si>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</si>
  <si>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</si>
  <si>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</si>
  <si>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</si>
  <si>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</si>
  <si>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</si>
  <si>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</si>
  <si>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</si>
  <si>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</si>
  <si>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</si>
  <si>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</si>
  <si>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</si>
  <si>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</si>
  <si>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</si>
  <si>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</si>
  <si>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</si>
  <si>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</si>
  <si>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</si>
  <si>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</si>
  <si>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</si>
  <si>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</si>
  <si>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</si>
  <si>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</si>
  <si>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</si>
  <si>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</si>
  <si>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</si>
  <si>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</si>
  <si>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</si>
  <si>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</si>
  <si>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</si>
  <si>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</si>
  <si>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</si>
  <si>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</si>
  <si>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</si>
  <si>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</si>
  <si>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</si>
  <si>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</si>
  <si>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</si>
  <si>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</si>
  <si>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</si>
  <si>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</si>
  <si>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</si>
  <si>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</si>
  <si>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</si>
  <si>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</si>
  <si>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</si>
  <si>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</si>
  <si>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</si>
  <si>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</si>
  <si>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</si>
  <si>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</si>
  <si>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</si>
  <si>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</si>
  <si>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</si>
  <si>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</si>
  <si>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</si>
  <si>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</si>
  <si>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</si>
  <si>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</si>
  <si>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</si>
  <si>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</si>
  <si>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</si>
  <si>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</si>
  <si>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</si>
  <si>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</si>
  <si>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</si>
  <si>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</si>
  <si>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</si>
  <si>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</si>
  <si>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</si>
  <si>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</si>
  <si>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</si>
  <si>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</si>
  <si>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</si>
  <si>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</si>
  <si>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</si>
  <si>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</si>
  <si>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</si>
  <si>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</si>
  <si>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</si>
  <si>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</si>
  <si>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</si>
  <si>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</si>
  <si>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</si>
  <si>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</si>
  <si>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</si>
  <si>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</si>
  <si>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</si>
  <si>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</si>
  <si>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</si>
  <si>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</si>
  <si>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</si>
  <si>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</si>
  <si>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</si>
  <si>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</si>
  <si>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</si>
  <si>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</si>
  <si>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</si>
  <si>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</si>
  <si>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</si>
  <si>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</si>
  <si>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</si>
  <si>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</si>
  <si>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</si>
  <si>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</si>
  <si>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</si>
  <si>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</si>
  <si>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</si>
  <si>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</si>
  <si>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</si>
  <si>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</si>
  <si>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</si>
  <si>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</si>
  <si>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</si>
  <si>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</si>
  <si>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</si>
  <si>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</si>
  <si>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</si>
  <si>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</si>
  <si>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</si>
  <si>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</si>
  <si>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</si>
  <si>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</si>
  <si>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</si>
  <si>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</si>
  <si>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</si>
  <si>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</si>
  <si>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</si>
  <si>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</si>
  <si>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</si>
  <si>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</si>
  <si>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</si>
  <si>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</si>
  <si>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</si>
  <si>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</si>
  <si>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</si>
  <si>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</si>
  <si>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</si>
  <si>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</si>
  <si>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</si>
  <si>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</si>
  <si>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</si>
  <si>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</si>
  <si>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</si>
  <si>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</si>
  <si>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</si>
  <si>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</si>
  <si>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</si>
  <si>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</si>
  <si>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</si>
  <si>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</si>
  <si>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</si>
  <si>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</si>
  <si>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</si>
  <si>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</si>
  <si>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</si>
  <si>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</si>
  <si>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</si>
  <si>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</si>
  <si>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</si>
  <si>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</si>
  <si>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</si>
  <si>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</si>
  <si>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</si>
  <si>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</si>
  <si>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</si>
  <si>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</si>
  <si>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</si>
  <si>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</si>
  <si>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</si>
  <si>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</si>
  <si>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</si>
  <si>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</si>
  <si>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</si>
  <si>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</si>
  <si>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</si>
  <si>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</si>
  <si>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</si>
  <si>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</si>
  <si>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</si>
  <si>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</si>
  <si>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</si>
  <si>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</si>
  <si>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</si>
  <si>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</si>
  <si>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</si>
  <si>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</si>
  <si>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</si>
  <si>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</si>
  <si>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</si>
  <si>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</si>
  <si>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</si>
  <si>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</si>
  <si>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</si>
  <si>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</si>
  <si>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</si>
  <si>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</si>
  <si>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</si>
  <si>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</si>
  <si>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</si>
  <si>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</si>
  <si>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</si>
  <si>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</si>
  <si>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</si>
  <si>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</si>
  <si>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</si>
  <si>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</si>
  <si>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</si>
  <si>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</si>
  <si>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</si>
  <si>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</si>
  <si>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</si>
  <si>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</si>
  <si>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</si>
  <si>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</si>
  <si>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</si>
  <si>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</si>
  <si>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</si>
  <si>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</si>
  <si>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</si>
  <si>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</si>
  <si>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</si>
  <si>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</si>
  <si>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</si>
  <si>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</si>
  <si>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</si>
  <si>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</si>
  <si>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</si>
  <si>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</si>
  <si>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</si>
  <si>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</si>
  <si>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</si>
  <si>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</si>
  <si>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</si>
  <si>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</si>
  <si>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</si>
  <si>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</si>
  <si>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</si>
  <si>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</si>
  <si>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</si>
  <si>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</si>
  <si>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</si>
  <si>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</si>
  <si>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</si>
  <si>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</si>
  <si>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</si>
  <si>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</si>
  <si>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</si>
  <si>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</si>
  <si>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</si>
  <si>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</si>
  <si>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</si>
  <si>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</si>
  <si>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</si>
  <si>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</si>
  <si>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</si>
  <si>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</si>
  <si>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</si>
  <si>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</si>
  <si>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</si>
  <si>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</si>
  <si>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</si>
  <si>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</si>
  <si>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</si>
  <si>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</si>
  <si>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</si>
  <si>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</si>
  <si>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</si>
  <si>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</si>
  <si>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</si>
  <si>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</si>
  <si>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</si>
  <si>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</si>
  <si>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</si>
  <si>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</si>
  <si>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</si>
  <si>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</si>
  <si>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</si>
  <si>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</si>
  <si>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</si>
  <si>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</si>
  <si>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</si>
  <si>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</si>
  <si>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</si>
  <si>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</si>
  <si>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</si>
  <si>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</si>
  <si>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</si>
  <si>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</si>
  <si>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</si>
  <si>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</si>
  <si>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</si>
  <si>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</si>
  <si>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</si>
  <si>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</si>
  <si>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</si>
  <si>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</si>
  <si>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</si>
  <si>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</si>
  <si>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</si>
  <si>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</si>
  <si>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</si>
  <si>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</si>
  <si>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</si>
  <si>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</si>
  <si>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</si>
  <si>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</si>
  <si>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</si>
  <si>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</si>
  <si>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</si>
  <si>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</si>
  <si>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</si>
  <si>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</si>
  <si>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</si>
  <si>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</si>
  <si>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</si>
  <si>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</si>
  <si>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</si>
  <si>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</si>
  <si>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</si>
  <si>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</si>
  <si>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</si>
  <si>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</si>
  <si>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</si>
  <si>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</si>
  <si>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</si>
  <si>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</si>
  <si>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</si>
  <si>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</si>
  <si>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</si>
  <si>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</si>
  <si>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</si>
  <si>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</si>
  <si>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</si>
  <si>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</si>
  <si>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</si>
  <si>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</si>
  <si>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</si>
  <si>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</si>
  <si>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</si>
  <si>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</si>
  <si>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</si>
  <si>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</si>
  <si>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</si>
  <si>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</si>
  <si>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</si>
  <si>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</si>
  <si>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</si>
  <si>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</si>
  <si>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</si>
  <si>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</si>
  <si>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</si>
  <si>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</si>
  <si>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</si>
  <si>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</si>
  <si>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</si>
  <si>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</si>
  <si>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</si>
  <si>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</si>
  <si>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</si>
  <si>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</si>
  <si>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</si>
  <si>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</si>
  <si>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</si>
  <si>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</si>
  <si>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</si>
  <si>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</si>
  <si>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</si>
  <si>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</si>
  <si>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</si>
  <si>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</si>
  <si>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</si>
  <si>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</si>
  <si>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</si>
  <si>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</si>
  <si>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</si>
  <si>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</si>
  <si>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</si>
  <si>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</si>
  <si>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</si>
  <si>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</si>
  <si>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</si>
  <si>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</si>
  <si>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</si>
  <si>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</si>
  <si>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</si>
  <si>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</si>
  <si>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</si>
  <si>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</si>
  <si>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</si>
  <si>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</si>
  <si>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</si>
  <si>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</si>
  <si>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</si>
  <si>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</si>
  <si>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</si>
  <si>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</si>
  <si>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</si>
  <si>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</si>
  <si>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</si>
  <si>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</si>
  <si>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</si>
  <si>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</si>
  <si>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</si>
  <si>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</si>
  <si>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</si>
  <si>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</si>
  <si>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</si>
  <si>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</si>
  <si>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</si>
  <si>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</si>
  <si>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</si>
  <si>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</si>
  <si>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</si>
  <si>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</si>
  <si>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</si>
  <si>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</si>
  <si>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</si>
  <si>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</si>
  <si>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</si>
  <si>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</si>
  <si>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</si>
  <si>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</si>
  <si>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</si>
  <si>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</si>
  <si>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</si>
  <si>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</si>
  <si>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</si>
  <si>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</si>
  <si>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</si>
  <si>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</si>
  <si>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</si>
  <si>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</si>
  <si>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</si>
  <si>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</si>
  <si>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</si>
  <si>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</si>
  <si>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</si>
  <si>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</si>
  <si>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</si>
  <si>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</si>
  <si>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</si>
  <si>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</si>
  <si>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</si>
  <si>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</si>
  <si>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</si>
  <si>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</si>
  <si>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</si>
  <si>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</si>
  <si>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</si>
  <si>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</si>
  <si>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</si>
  <si>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</si>
  <si>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</si>
  <si>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</si>
  <si>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</si>
  <si>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</si>
  <si>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</si>
  <si>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</si>
  <si>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</si>
  <si>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</si>
  <si>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</si>
  <si>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</si>
  <si>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</si>
  <si>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</si>
  <si>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</si>
  <si>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</si>
  <si>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</si>
  <si>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</si>
  <si>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</si>
  <si>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</si>
  <si>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</si>
  <si>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</si>
  <si>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</si>
  <si>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</si>
  <si>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</si>
  <si>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</si>
  <si>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</si>
  <si>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</si>
  <si>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</si>
  <si>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</si>
  <si>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</si>
  <si>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</si>
  <si>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</si>
  <si>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</si>
  <si>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</si>
  <si>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</si>
  <si>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</si>
  <si>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</si>
  <si>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</si>
  <si>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</si>
  <si>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</si>
  <si>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</si>
  <si>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</si>
  <si>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</si>
  <si>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</si>
  <si>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</si>
  <si>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</si>
  <si>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</si>
  <si>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</si>
  <si>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</si>
  <si>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</si>
  <si>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</si>
  <si>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</si>
  <si>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</si>
  <si>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</si>
  <si>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</si>
  <si>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</si>
  <si>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</si>
  <si>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</si>
  <si>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</si>
  <si>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</si>
  <si>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</si>
  <si>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</si>
  <si>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</si>
  <si>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</si>
  <si>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</si>
  <si>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</si>
  <si>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</si>
  <si>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</si>
  <si>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</si>
  <si>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</si>
  <si>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</si>
  <si>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</si>
  <si>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</si>
  <si>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</si>
  <si>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</si>
  <si>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</si>
  <si>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</si>
  <si>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</si>
  <si>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</si>
  <si>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</si>
  <si>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</si>
  <si>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</si>
  <si>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</si>
  <si>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</si>
  <si>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</si>
  <si>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</si>
  <si>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</si>
  <si>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</si>
  <si>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</si>
  <si>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</si>
  <si>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</si>
  <si>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</si>
  <si>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</si>
  <si>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</si>
  <si>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</si>
  <si>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</si>
  <si>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</si>
  <si>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</si>
  <si>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</si>
  <si>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</si>
  <si>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</si>
  <si>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</si>
  <si>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</si>
  <si>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</si>
  <si>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</si>
  <si>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</si>
  <si>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</si>
  <si>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</si>
  <si>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</si>
  <si>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</si>
  <si>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</si>
  <si>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</si>
  <si>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</si>
  <si>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</si>
  <si>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</si>
  <si>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</si>
  <si>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</si>
  <si>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</si>
  <si>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</si>
  <si>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</si>
  <si>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</si>
  <si>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</si>
  <si>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</si>
  <si>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</si>
  <si>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</si>
  <si>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</si>
  <si>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</si>
  <si>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</si>
  <si>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</si>
  <si>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</si>
  <si>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</si>
  <si>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</si>
  <si>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</si>
  <si>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</si>
  <si>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</si>
  <si>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</si>
  <si>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</si>
  <si>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</si>
  <si>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</si>
  <si>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</si>
  <si>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</si>
  <si>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</si>
  <si>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</si>
  <si>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</si>
  <si>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</si>
  <si>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</si>
  <si>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</si>
  <si>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</si>
  <si>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</si>
  <si>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</si>
  <si>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</si>
  <si>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</si>
  <si>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</si>
  <si>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</si>
  <si>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</si>
  <si>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</si>
  <si>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</si>
  <si>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</si>
  <si>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</si>
  <si>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</si>
  <si>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</si>
  <si>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</si>
  <si>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</si>
  <si>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</si>
  <si>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</si>
  <si>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</si>
  <si>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</si>
  <si>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</si>
  <si>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</si>
  <si>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</si>
  <si>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</si>
  <si>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</si>
  <si>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</si>
  <si>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</si>
  <si>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</si>
  <si>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</si>
  <si>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</si>
  <si>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</si>
  <si>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</si>
  <si>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</si>
  <si>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</si>
  <si>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</si>
  <si>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</si>
  <si>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</si>
  <si>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</si>
  <si>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</si>
  <si>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</si>
  <si>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</si>
  <si>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</si>
  <si>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</si>
  <si>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</si>
  <si>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</si>
  <si>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</si>
  <si>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</si>
  <si>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</si>
  <si>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</si>
  <si>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</si>
  <si>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</si>
  <si>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</si>
  <si>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</si>
  <si>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</si>
  <si>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</si>
  <si>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</si>
  <si>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</si>
  <si>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</si>
  <si>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</si>
  <si>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</si>
  <si>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</si>
  <si>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</si>
  <si>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</si>
  <si>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</si>
  <si>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</si>
  <si>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</si>
  <si>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</si>
  <si>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</si>
  <si>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</si>
  <si>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</si>
  <si>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</si>
  <si>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</si>
  <si>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</si>
  <si>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</si>
  <si>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</si>
  <si>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</si>
  <si>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</si>
  <si>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</si>
  <si>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</si>
  <si>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</si>
  <si>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</si>
  <si>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</si>
  <si>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</si>
  <si>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</si>
  <si>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</si>
  <si>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</si>
  <si>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</si>
  <si>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</si>
  <si>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</si>
  <si>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</si>
  <si>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</si>
  <si>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</si>
  <si>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</si>
  <si>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</si>
  <si>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</si>
  <si>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</si>
  <si>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</si>
  <si>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</si>
  <si>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</si>
  <si>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</si>
  <si>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</si>
  <si>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</si>
  <si>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</si>
  <si>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</si>
  <si>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</si>
  <si>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</si>
  <si>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</si>
  <si>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</si>
  <si>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</si>
  <si>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</si>
  <si>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</si>
  <si>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</si>
  <si>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</si>
  <si>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</si>
  <si>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</si>
  <si>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</si>
  <si>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</si>
  <si>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</si>
  <si>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</si>
  <si>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</si>
  <si>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</si>
  <si>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</si>
  <si>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</si>
  <si>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</si>
  <si>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</si>
  <si>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</si>
  <si>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</si>
  <si>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</si>
  <si>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</si>
  <si>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</si>
  <si>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</si>
  <si>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</si>
  <si>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</si>
  <si>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</si>
  <si>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</si>
  <si>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</si>
  <si>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</si>
  <si>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</si>
  <si>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</si>
  <si>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</si>
  <si>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</si>
  <si>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</si>
  <si>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</si>
  <si>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</si>
  <si>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</si>
  <si>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</si>
  <si>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</si>
  <si>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</si>
  <si>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</si>
  <si>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</si>
  <si>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</si>
  <si>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</si>
  <si>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</si>
  <si>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</si>
  <si>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</si>
  <si>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</si>
  <si>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</si>
  <si>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</si>
  <si>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</si>
  <si>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</si>
  <si>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</si>
  <si>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</si>
  <si>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</si>
  <si>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</si>
  <si>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</si>
  <si>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</si>
  <si>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</si>
  <si>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</si>
  <si>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</si>
  <si>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</si>
  <si>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</si>
  <si>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</si>
  <si>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</si>
  <si>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</si>
  <si>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</si>
  <si>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</si>
  <si>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</si>
  <si>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</si>
  <si>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</si>
  <si>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</si>
  <si>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</si>
  <si>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</si>
  <si>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</si>
  <si>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</si>
  <si>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</si>
  <si>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</si>
  <si>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</si>
  <si>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</si>
  <si>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</si>
  <si>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</si>
  <si>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</si>
  <si>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</si>
  <si>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</si>
  <si>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</si>
  <si>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</si>
  <si>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</si>
  <si>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</si>
  <si>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</si>
  <si>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</si>
  <si>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</si>
  <si>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</si>
  <si>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</si>
  <si>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</si>
  <si>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</si>
  <si>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</si>
  <si>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</si>
  <si>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</si>
  <si>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</si>
  <si>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</si>
  <si>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</si>
  <si>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</si>
  <si>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</si>
  <si>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</si>
  <si>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</si>
  <si>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</si>
  <si>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</si>
  <si>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</si>
  <si>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</si>
  <si>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</si>
  <si>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</si>
  <si>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</si>
  <si>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</si>
  <si>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</si>
  <si>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</si>
  <si>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</si>
  <si>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</si>
  <si>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</si>
  <si>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</si>
  <si>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</si>
  <si>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</si>
  <si>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</si>
  <si>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</si>
  <si>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</si>
  <si>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</si>
  <si>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</si>
  <si>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</si>
  <si>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</si>
  <si>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</si>
  <si>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</si>
  <si>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</si>
  <si>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</si>
  <si>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</si>
  <si>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</si>
  <si>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</si>
  <si>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</si>
  <si>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</si>
  <si>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</si>
  <si>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</si>
  <si>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</si>
  <si>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</si>
  <si>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</si>
  <si>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</si>
  <si>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</si>
  <si>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</si>
  <si>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</si>
  <si>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</si>
  <si>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</si>
  <si>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</si>
  <si>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</si>
  <si>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</si>
  <si>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</si>
  <si>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</si>
  <si>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</si>
  <si>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</si>
  <si>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</si>
  <si>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</si>
  <si>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</si>
  <si>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</si>
  <si>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</si>
  <si>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</si>
  <si>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</si>
  <si>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</si>
  <si>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</si>
  <si>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</si>
  <si>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</si>
  <si>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</si>
  <si>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</si>
  <si>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</si>
  <si>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</si>
  <si>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</si>
  <si>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</si>
  <si>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</si>
  <si>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</si>
  <si>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</si>
  <si>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</si>
  <si>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</si>
  <si>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</si>
  <si>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</si>
  <si>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</si>
  <si>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</si>
  <si>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</si>
  <si>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</si>
  <si>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</si>
  <si>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</si>
  <si>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</si>
  <si>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</si>
  <si>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</si>
  <si>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</si>
  <si>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</si>
  <si>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</si>
  <si>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</si>
  <si>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</si>
  <si>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</si>
  <si>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</si>
  <si>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</si>
  <si>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</si>
  <si>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</si>
  <si>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</si>
  <si>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</si>
  <si>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</si>
  <si>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</si>
  <si>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</si>
  <si>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</si>
  <si>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</si>
  <si>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</si>
  <si>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</si>
  <si>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</si>
  <si>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</si>
  <si>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</si>
  <si>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</si>
  <si>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</si>
  <si>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</si>
  <si>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</si>
  <si>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</si>
  <si>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</si>
  <si>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</si>
  <si>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</si>
  <si>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</si>
  <si>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</si>
  <si>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</si>
  <si>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</si>
  <si>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</si>
  <si>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</si>
  <si>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</si>
  <si>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</si>
  <si>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</si>
  <si>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</si>
  <si>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</si>
  <si>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</si>
  <si>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</si>
  <si>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</si>
  <si>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</si>
  <si>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</si>
  <si>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</si>
  <si>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</si>
  <si>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</si>
  <si>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</si>
  <si>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</si>
  <si>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</si>
  <si>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</si>
  <si>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</si>
  <si>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</si>
  <si>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</si>
  <si>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</si>
  <si>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</si>
  <si>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</si>
  <si>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</si>
  <si>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</si>
  <si>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</si>
  <si>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</si>
  <si>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</si>
  <si>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</si>
  <si>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</si>
  <si>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</si>
  <si>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</si>
  <si>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</si>
  <si>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</si>
  <si>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</si>
  <si>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</si>
  <si>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</si>
  <si>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</si>
  <si>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</si>
  <si>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</si>
  <si>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</si>
  <si>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</si>
  <si>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</si>
  <si>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</si>
  <si>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</si>
  <si>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</si>
  <si>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</si>
  <si>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</si>
  <si>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</si>
  <si>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</si>
  <si>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</si>
  <si>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</si>
  <si>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</si>
  <si>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</si>
  <si>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</si>
  <si>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</si>
  <si>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</si>
  <si>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</si>
  <si>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</si>
  <si>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</si>
  <si>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</si>
  <si>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</si>
  <si>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</si>
  <si>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</si>
  <si>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</si>
  <si>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</si>
  <si>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</si>
  <si>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</si>
  <si>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</si>
  <si>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</si>
  <si>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</si>
  <si>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</si>
  <si>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</si>
  <si>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</si>
  <si>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</si>
  <si>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</si>
  <si>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</si>
  <si>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</si>
  <si>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</si>
  <si>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</si>
  <si>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</si>
  <si>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</si>
  <si>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</si>
  <si>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</si>
  <si>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</si>
  <si>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</si>
  <si>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</si>
  <si>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</si>
  <si>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</si>
  <si>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</si>
  <si>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</si>
  <si>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</si>
  <si>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</si>
  <si>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</si>
  <si>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</si>
  <si>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</si>
  <si>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</si>
  <si>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</si>
  <si>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</si>
  <si>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</si>
  <si>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</si>
  <si>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</si>
  <si>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</si>
  <si>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</si>
  <si>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</si>
  <si>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</si>
  <si>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</si>
  <si>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</si>
  <si>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</si>
  <si>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</si>
  <si>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</si>
  <si>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</si>
  <si>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</si>
  <si>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</si>
  <si>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</si>
  <si>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</si>
  <si>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</si>
  <si>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</si>
  <si>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</si>
  <si>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</si>
  <si>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</si>
  <si>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</si>
  <si>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</si>
  <si>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</si>
  <si>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</si>
  <si>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</si>
  <si>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</si>
  <si>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</si>
  <si>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</si>
  <si>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</si>
  <si>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</si>
  <si>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</si>
  <si>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</si>
  <si>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</si>
  <si>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</si>
  <si>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</si>
  <si>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</si>
  <si>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</si>
  <si>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</si>
  <si>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</si>
  <si>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</si>
  <si>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</si>
  <si>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</si>
  <si>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</si>
  <si>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</si>
  <si>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</si>
  <si>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</si>
  <si>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</si>
  <si>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</si>
  <si>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</si>
  <si>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</si>
  <si>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</si>
  <si>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</si>
  <si>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</si>
  <si>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</si>
  <si>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</si>
  <si>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</si>
  <si>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</si>
  <si>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</si>
  <si>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</si>
  <si>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</si>
  <si>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</si>
  <si>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</si>
  <si>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</si>
  <si>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</si>
  <si>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</si>
  <si>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</si>
  <si>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</si>
  <si>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</si>
  <si>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</si>
  <si>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</si>
  <si>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</si>
  <si>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</si>
  <si>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</si>
  <si>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</si>
  <si>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</si>
  <si>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</si>
  <si>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</si>
  <si>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</si>
  <si>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</si>
  <si>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</si>
  <si>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</si>
  <si>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</si>
  <si>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</si>
  <si>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</si>
  <si>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</si>
  <si>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</si>
  <si>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</si>
  <si>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</si>
  <si>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</si>
  <si>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</si>
  <si>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</si>
  <si>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</si>
  <si>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</si>
  <si>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</si>
  <si>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</si>
  <si>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</si>
  <si>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</si>
  <si>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</si>
  <si>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</si>
  <si>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</si>
  <si>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</si>
  <si>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</si>
  <si>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</si>
  <si>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</si>
  <si>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</si>
  <si>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</si>
  <si>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</si>
  <si>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</si>
  <si>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</si>
  <si>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</si>
  <si>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</si>
  <si>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</si>
  <si>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</si>
  <si>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</si>
  <si>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</si>
  <si>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</si>
  <si>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</si>
  <si>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</si>
  <si>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</si>
  <si>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</si>
  <si>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</si>
  <si>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</si>
  <si>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</si>
  <si>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</si>
  <si>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</si>
  <si>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</si>
  <si>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</si>
  <si>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</si>
  <si>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</si>
  <si>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</si>
  <si>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</si>
  <si>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</si>
  <si>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</si>
  <si>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</si>
  <si>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</si>
  <si>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</si>
  <si>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</si>
  <si>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</si>
  <si>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</si>
  <si>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</si>
  <si>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</si>
  <si>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</si>
  <si>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</si>
  <si>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</si>
  <si>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</si>
  <si>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</si>
  <si>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</si>
  <si>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</si>
  <si>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</si>
  <si>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</si>
  <si>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</si>
  <si>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</si>
  <si>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</si>
  <si>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</si>
  <si>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</si>
  <si>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</si>
  <si>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</si>
  <si>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</si>
  <si>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</si>
  <si>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</si>
  <si>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</si>
  <si>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</si>
  <si>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</si>
  <si>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</si>
  <si>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</si>
  <si>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</si>
  <si>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</si>
  <si>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</si>
  <si>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</si>
  <si>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</si>
  <si>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</si>
  <si>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</si>
  <si>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</si>
  <si>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</si>
  <si>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</si>
  <si>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</si>
  <si>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</si>
  <si>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</si>
  <si>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</si>
  <si>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</si>
  <si>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</si>
  <si>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</si>
  <si>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</si>
  <si>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</si>
  <si>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</si>
  <si>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</si>
  <si>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</si>
  <si>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</si>
  <si>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</si>
  <si>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</si>
  <si>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</si>
  <si>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</si>
  <si>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</si>
  <si>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</si>
  <si>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</si>
  <si>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</si>
  <si>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</si>
  <si>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</si>
  <si>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</si>
  <si>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</si>
  <si>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</si>
  <si>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</si>
  <si>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</si>
  <si>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</si>
  <si>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</si>
  <si>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</si>
  <si>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</si>
  <si>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</si>
  <si>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</si>
  <si>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</si>
  <si>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</si>
  <si>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</si>
  <si>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</si>
  <si>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</si>
  <si>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</si>
  <si>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</si>
  <si>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</si>
  <si>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</si>
  <si>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</si>
  <si>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</si>
  <si>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</si>
  <si>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</si>
  <si>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</si>
  <si>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</si>
  <si>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</si>
  <si>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</si>
  <si>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</si>
  <si>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</si>
  <si>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</si>
  <si>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</si>
  <si>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</si>
  <si>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</si>
  <si>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</si>
  <si>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</si>
  <si>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</si>
  <si>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</si>
  <si>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</si>
  <si>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</si>
  <si>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</si>
  <si>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</si>
  <si>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</si>
  <si>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</si>
  <si>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</si>
  <si>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</si>
  <si>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</si>
  <si>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</si>
  <si>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</si>
  <si>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</si>
  <si>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</si>
  <si>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</si>
  <si>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</si>
  <si>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</si>
  <si>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</si>
  <si>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</si>
  <si>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</si>
  <si>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</si>
  <si>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</si>
  <si>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</si>
  <si>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</si>
  <si>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</si>
  <si>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</si>
  <si>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</si>
  <si>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</si>
  <si>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</si>
  <si>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</si>
  <si>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</si>
  <si>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</si>
  <si>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</si>
  <si>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</si>
  <si>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</si>
  <si>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</si>
  <si>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</si>
  <si>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</si>
  <si>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</si>
  <si>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</si>
  <si>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</si>
  <si>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</si>
  <si>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</si>
  <si>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</si>
  <si>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</si>
  <si>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</si>
  <si>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</si>
  <si>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</si>
  <si>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</si>
  <si>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</si>
  <si>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</si>
  <si>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</si>
  <si>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</si>
  <si>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</si>
  <si>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</si>
  <si>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</si>
  <si>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</si>
  <si>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</si>
  <si>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</si>
  <si>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</si>
  <si>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</si>
  <si>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</si>
  <si>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</si>
  <si>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</si>
  <si>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</si>
  <si>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</si>
  <si>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</si>
  <si>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</si>
  <si>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</si>
  <si>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</si>
  <si>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</si>
  <si>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</si>
  <si>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</si>
  <si>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</si>
  <si>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</si>
  <si>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</si>
  <si>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</si>
  <si>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</si>
  <si>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</si>
  <si>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</si>
  <si>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</si>
  <si>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</si>
  <si>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</si>
  <si>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</si>
  <si>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</si>
  <si>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</si>
  <si>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</si>
  <si>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</si>
  <si>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</si>
  <si>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</si>
  <si>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</si>
  <si>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</si>
  <si>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</si>
  <si>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</si>
  <si>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</si>
  <si>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</si>
  <si>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</si>
  <si>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</si>
  <si>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</si>
  <si>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</si>
  <si>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</si>
  <si>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</si>
  <si>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</si>
  <si>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</si>
  <si>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</si>
  <si>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</si>
  <si>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</si>
  <si>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</si>
  <si>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</si>
  <si>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</si>
  <si>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</si>
  <si>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</si>
  <si>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</si>
  <si>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</si>
  <si>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</si>
  <si>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</si>
  <si>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</si>
  <si>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</si>
  <si>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</si>
  <si>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</si>
  <si>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</si>
  <si>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</si>
  <si>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</si>
  <si>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</si>
  <si>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</si>
  <si>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</si>
  <si>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</si>
  <si>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</si>
  <si>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</si>
  <si>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</si>
  <si>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</si>
  <si>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</si>
  <si>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</si>
  <si>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</si>
  <si>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</si>
  <si>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</si>
  <si>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</si>
  <si>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</si>
  <si>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</si>
  <si>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</si>
  <si>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</si>
  <si>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</si>
  <si>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</si>
  <si>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</si>
  <si>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</si>
  <si>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</si>
  <si>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</si>
  <si>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</si>
  <si>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</si>
  <si>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</si>
  <si>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</si>
  <si>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</si>
  <si>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</si>
  <si>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</si>
  <si>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</si>
  <si>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</si>
  <si>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</si>
  <si>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</si>
  <si>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</si>
  <si>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</si>
  <si>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</si>
  <si>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</si>
  <si>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</si>
  <si>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</si>
  <si>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</si>
  <si>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</si>
  <si>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</si>
  <si>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</si>
  <si>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</si>
  <si>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</si>
  <si>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</si>
  <si>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</si>
  <si>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</si>
  <si>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</si>
  <si>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</si>
  <si>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</si>
  <si>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</si>
  <si>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</si>
  <si>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</si>
  <si>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</si>
  <si>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</si>
  <si>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</si>
  <si>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</si>
  <si>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</si>
  <si>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</si>
  <si>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</si>
  <si>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</si>
  <si>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</si>
  <si>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</si>
  <si>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</si>
  <si>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</si>
  <si>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</si>
  <si>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</si>
  <si>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</si>
  <si>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</si>
  <si>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</si>
  <si>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</si>
  <si>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</si>
  <si>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</si>
  <si>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</si>
  <si>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</si>
  <si>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</si>
  <si>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</si>
  <si>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</si>
  <si>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</si>
  <si>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</si>
  <si>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</si>
  <si>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</si>
  <si>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</si>
  <si>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</si>
  <si>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</si>
  <si>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</si>
  <si>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</si>
  <si>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</si>
  <si>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</si>
  <si>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</si>
  <si>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</si>
  <si>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</si>
  <si>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</si>
  <si>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</si>
  <si>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</si>
  <si>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</si>
  <si>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</si>
  <si>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</si>
  <si>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</si>
  <si>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</si>
  <si>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</si>
  <si>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</si>
  <si>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</si>
  <si>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</si>
  <si>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</si>
  <si>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</si>
  <si>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</si>
  <si>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</si>
  <si>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</si>
  <si>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</si>
  <si>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</si>
  <si>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</si>
  <si>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</si>
  <si>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</si>
  <si>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</si>
  <si>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</si>
  <si>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</si>
  <si>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</si>
  <si>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</si>
  <si>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</si>
  <si>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</si>
  <si>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</si>
  <si>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</si>
  <si>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</si>
  <si>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</si>
  <si>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</si>
  <si>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</si>
  <si>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</si>
  <si>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</si>
  <si>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</si>
  <si>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</si>
  <si>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</si>
  <si>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</si>
  <si>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</si>
  <si>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</si>
  <si>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</si>
  <si>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</si>
  <si>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</si>
  <si>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</si>
  <si>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</si>
  <si>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</si>
  <si>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</si>
  <si>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</si>
  <si>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</si>
  <si>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</si>
  <si>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</si>
  <si>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</si>
  <si>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</si>
  <si>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</si>
  <si>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</si>
  <si>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</si>
  <si>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</si>
  <si>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</si>
  <si>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</si>
  <si>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</si>
  <si>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</si>
  <si>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</si>
  <si>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</si>
  <si>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</si>
  <si>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</si>
  <si>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</si>
  <si>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</si>
  <si>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</si>
  <si>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</si>
  <si>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</si>
  <si>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</si>
  <si>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</si>
  <si>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</si>
  <si>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</si>
  <si>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</si>
  <si>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</si>
  <si>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</si>
  <si>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</si>
  <si>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</si>
  <si>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</si>
  <si>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</si>
  <si>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</si>
  <si>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</si>
  <si>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</si>
  <si>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</si>
  <si>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</si>
  <si>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</si>
  <si>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</si>
  <si>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</si>
  <si>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</si>
  <si>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</si>
  <si>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</si>
  <si>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</si>
  <si>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</si>
  <si>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</si>
  <si>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</si>
  <si>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</si>
  <si>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</si>
  <si>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</si>
  <si>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</si>
  <si>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</si>
  <si>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</si>
  <si>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</si>
  <si>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</si>
  <si>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</si>
  <si>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</si>
  <si>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</si>
  <si>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</si>
  <si>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</si>
  <si>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</si>
  <si>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</si>
  <si>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</si>
  <si>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</si>
  <si>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</si>
  <si>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</si>
  <si>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</si>
  <si>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</si>
  <si>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</si>
  <si>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</si>
  <si>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</si>
  <si>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</si>
  <si>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</si>
  <si>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</si>
  <si>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</si>
  <si>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</si>
  <si>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</si>
  <si>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</si>
  <si>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</si>
  <si>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</si>
  <si>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</si>
  <si>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</si>
  <si>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</si>
  <si>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</si>
  <si>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</si>
  <si>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</si>
  <si>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</si>
  <si>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</si>
  <si>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</si>
  <si>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</si>
  <si>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</si>
  <si>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</si>
  <si>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</si>
  <si>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</si>
  <si>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</si>
  <si>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</si>
  <si>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</si>
  <si>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</si>
  <si>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</si>
  <si>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</si>
  <si>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</si>
  <si>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</si>
  <si>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</si>
  <si>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</si>
  <si>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</si>
  <si>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</si>
  <si>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</si>
  <si>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</si>
  <si>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</si>
  <si>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</si>
  <si>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</si>
  <si>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</si>
  <si>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</si>
  <si>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</si>
  <si>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</si>
  <si>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</si>
  <si>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</si>
  <si>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</si>
  <si>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</si>
  <si>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</si>
  <si>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</si>
  <si>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</si>
  <si>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</si>
  <si>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</si>
  <si>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</si>
  <si>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</si>
  <si>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</si>
  <si>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</si>
  <si>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</si>
  <si>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</si>
  <si>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</si>
  <si>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</si>
  <si>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</si>
  <si>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</si>
  <si>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</si>
  <si>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</si>
  <si>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</si>
  <si>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</si>
  <si>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</si>
  <si>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</si>
  <si>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</si>
  <si>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</si>
  <si>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</si>
  <si>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</si>
  <si>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</si>
  <si>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</si>
  <si>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</si>
  <si>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</si>
  <si>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</si>
  <si>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</si>
  <si>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</si>
  <si>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</si>
  <si>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</si>
  <si>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</si>
  <si>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</si>
  <si>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</si>
  <si>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</si>
  <si>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</si>
  <si>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</si>
  <si>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</si>
  <si>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</si>
  <si>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</si>
  <si>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</si>
  <si>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</si>
  <si>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</si>
  <si>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</si>
  <si>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</si>
  <si>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</si>
  <si>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</si>
  <si>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</si>
  <si>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</si>
  <si>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</si>
  <si>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</si>
  <si>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</si>
  <si>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</si>
  <si>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</si>
  <si>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</si>
  <si>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</si>
  <si>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</si>
  <si>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</si>
  <si>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</si>
  <si>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</si>
  <si>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</si>
  <si>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</si>
  <si>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</si>
  <si>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</si>
  <si>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</si>
  <si>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</si>
  <si>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</si>
  <si>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</si>
  <si>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</si>
  <si>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</si>
  <si>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</si>
  <si>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</si>
  <si>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</si>
  <si>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</si>
  <si>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</si>
  <si>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</si>
  <si>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</si>
  <si>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</si>
  <si>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</si>
  <si>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</si>
  <si>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</si>
  <si>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</si>
  <si>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</si>
  <si>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</si>
  <si>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</si>
  <si>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</si>
  <si>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</si>
  <si>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</si>
  <si>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</si>
  <si>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</si>
  <si>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</si>
  <si>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</si>
  <si>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</si>
  <si>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</si>
  <si>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</si>
  <si>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</si>
  <si>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</si>
  <si>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</si>
  <si>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</si>
  <si>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</si>
  <si>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</si>
  <si>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</si>
  <si>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</si>
  <si>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</si>
  <si>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</si>
  <si>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</si>
  <si>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</si>
  <si>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</si>
  <si>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</si>
  <si>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</si>
  <si>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</si>
  <si>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</si>
  <si>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</si>
  <si>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</si>
  <si>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</si>
  <si>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</si>
  <si>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</si>
  <si>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</si>
  <si>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</si>
  <si>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</si>
  <si>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</si>
  <si>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</si>
  <si>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</si>
  <si>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</si>
  <si>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</si>
  <si>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</si>
  <si>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</si>
  <si>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</si>
  <si>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</si>
  <si>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</si>
  <si>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</si>
  <si>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</si>
  <si>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</si>
  <si>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</si>
  <si>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</si>
  <si>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</si>
  <si>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</si>
  <si>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</si>
  <si>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</si>
  <si>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</si>
  <si>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</si>
  <si>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</si>
  <si>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</si>
  <si>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</si>
  <si>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</si>
  <si>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</si>
  <si>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</si>
  <si>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</si>
  <si>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</si>
  <si>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</si>
  <si>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</si>
  <si>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</si>
  <si>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</si>
  <si>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</si>
  <si>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</si>
  <si>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</si>
  <si>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</si>
  <si>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</si>
  <si>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</si>
  <si>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</si>
  <si>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</si>
  <si>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</si>
  <si>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</si>
  <si>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</si>
  <si>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</si>
  <si>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</si>
  <si>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</si>
  <si>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</si>
  <si>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</si>
  <si>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</si>
  <si>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</si>
  <si>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</si>
  <si>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</si>
  <si>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</si>
  <si>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</si>
  <si>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</si>
  <si>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</si>
  <si>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</si>
  <si>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</si>
  <si>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</si>
  <si>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</si>
  <si>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</si>
  <si>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</si>
  <si>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</si>
  <si>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</si>
  <si>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</si>
  <si>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</si>
  <si>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</si>
  <si>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</si>
  <si>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</si>
  <si>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</si>
  <si>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</si>
  <si>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</si>
  <si>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</si>
  <si>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</si>
  <si>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</si>
  <si>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</si>
  <si>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</si>
  <si>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</si>
  <si>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</si>
  <si>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</si>
  <si>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</si>
  <si>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</si>
  <si>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</si>
  <si>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</si>
  <si>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</si>
  <si>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</si>
  <si>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</si>
  <si>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</si>
  <si>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</si>
  <si>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</si>
  <si>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</si>
  <si>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</si>
  <si>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</si>
  <si>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</si>
  <si>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</si>
  <si>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</si>
  <si>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</si>
  <si>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</si>
  <si>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</si>
  <si>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</si>
  <si>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</si>
  <si>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</si>
  <si>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</si>
  <si>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</si>
  <si>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</si>
  <si>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</si>
  <si>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</si>
  <si>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</si>
  <si>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</si>
  <si>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</si>
  <si>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</si>
  <si>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</si>
  <si>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</si>
  <si>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</si>
  <si>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</si>
  <si>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</si>
  <si>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</si>
  <si>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</si>
  <si>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</si>
  <si>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</si>
  <si>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</si>
  <si>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</si>
  <si>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</si>
  <si>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</si>
  <si>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</si>
  <si>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</si>
  <si>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</si>
  <si>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</si>
  <si>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</si>
  <si>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</si>
  <si>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</si>
  <si>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</si>
  <si>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</si>
  <si>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</si>
  <si>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</si>
  <si>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</si>
  <si>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</si>
  <si>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</si>
  <si>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</si>
  <si>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</si>
  <si>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</si>
  <si>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</si>
  <si>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</si>
  <si>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</si>
  <si>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</si>
  <si>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</si>
  <si>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</si>
  <si>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</si>
  <si>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</si>
  <si>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</si>
  <si>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</si>
  <si>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</si>
  <si>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</si>
  <si>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</si>
  <si>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</si>
  <si>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</si>
  <si>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</si>
  <si>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</si>
  <si>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</si>
  <si>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</si>
  <si>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</si>
  <si>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</si>
  <si>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</si>
  <si>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</si>
  <si>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</si>
  <si>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</si>
  <si>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</si>
  <si>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</si>
  <si>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</si>
  <si>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</si>
  <si>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</si>
  <si>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</si>
  <si>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</si>
  <si>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</si>
  <si>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</si>
  <si>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</si>
  <si>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</si>
  <si>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</si>
  <si>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</si>
  <si>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</si>
  <si>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</si>
  <si>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</si>
  <si>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</si>
  <si>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</si>
  <si>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</si>
  <si>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</si>
  <si>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</si>
  <si>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</si>
  <si>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</si>
  <si>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</si>
  <si>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</si>
  <si>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</si>
  <si>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</si>
  <si>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</si>
  <si>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</si>
  <si>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</si>
  <si>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</si>
  <si>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</si>
  <si>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</si>
  <si>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</si>
  <si>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</si>
  <si>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</si>
  <si>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</si>
  <si>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</si>
  <si>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</si>
  <si>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</si>
  <si>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</si>
  <si>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</si>
  <si>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</si>
  <si>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</si>
  <si>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</si>
  <si>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</si>
  <si>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</si>
  <si>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</si>
  <si>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</si>
  <si>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</si>
  <si>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</si>
  <si>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</si>
  <si>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</si>
  <si>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</si>
  <si>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</si>
  <si>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</si>
  <si>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</si>
  <si>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</si>
  <si>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</si>
  <si>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</si>
  <si>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</si>
  <si>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</si>
  <si>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</si>
  <si>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</si>
  <si>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</si>
  <si>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</si>
  <si>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</si>
  <si>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</si>
  <si>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</si>
  <si>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</si>
  <si>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</si>
  <si>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</si>
  <si>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</si>
  <si>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</si>
  <si>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</si>
  <si>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</si>
  <si>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</si>
  <si>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</si>
  <si>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</si>
  <si>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</si>
  <si>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</si>
  <si>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</si>
  <si>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</si>
  <si>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</si>
  <si>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</si>
  <si>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</si>
  <si>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</si>
  <si>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</si>
  <si>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</si>
  <si>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</si>
  <si>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</si>
  <si>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</si>
  <si>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</si>
  <si>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</si>
  <si>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</si>
  <si>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</si>
  <si>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</si>
  <si>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</si>
  <si>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</si>
  <si>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</si>
  <si>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</si>
  <si>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</si>
  <si>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</si>
  <si>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</si>
  <si>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</si>
  <si>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</si>
  <si>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</si>
  <si>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</si>
  <si>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</si>
  <si>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</si>
  <si>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</si>
  <si>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</si>
  <si>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</si>
  <si>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</si>
  <si>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</si>
  <si>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</si>
  <si>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</si>
  <si>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</si>
  <si>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</si>
  <si>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</si>
  <si>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</si>
  <si>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</si>
  <si>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</si>
  <si>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</si>
  <si>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</si>
  <si>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</si>
  <si>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</si>
  <si>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</si>
  <si>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</si>
  <si>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</si>
  <si>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</si>
  <si>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</si>
  <si>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</si>
  <si>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</si>
  <si>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</si>
  <si>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</si>
  <si>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</si>
  <si>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</si>
  <si>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</si>
  <si>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</si>
  <si>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</si>
  <si>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</si>
  <si>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</si>
  <si>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</si>
  <si>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</si>
  <si>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</si>
  <si>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</si>
  <si>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</si>
  <si>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</si>
  <si>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</si>
  <si>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</si>
  <si>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</si>
  <si>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</si>
  <si>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</si>
  <si>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</si>
  <si>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</si>
  <si>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</si>
  <si>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</si>
  <si>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</si>
  <si>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</si>
  <si>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</si>
  <si>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</si>
  <si>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</si>
  <si>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</si>
  <si>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</si>
  <si>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</si>
  <si>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</si>
  <si>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</si>
  <si>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</si>
  <si>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</si>
  <si>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</si>
  <si>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</si>
  <si>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</si>
  <si>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</si>
  <si>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</si>
  <si>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</si>
  <si>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</si>
  <si>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</si>
  <si>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</si>
  <si>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</si>
  <si>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</si>
  <si>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</si>
  <si>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</si>
  <si>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</si>
  <si>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</si>
  <si>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</si>
  <si>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</si>
  <si>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</si>
  <si>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</si>
  <si>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</si>
  <si>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</si>
  <si>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</si>
  <si>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</si>
  <si>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</si>
  <si>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</si>
  <si>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</si>
  <si>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</si>
  <si>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</si>
  <si>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</si>
  <si>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</si>
  <si>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</si>
  <si>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</si>
  <si>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</si>
  <si>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</si>
  <si>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</si>
  <si>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</si>
  <si>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</si>
  <si>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</si>
  <si>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</si>
  <si>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</si>
  <si>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</si>
  <si>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</si>
  <si>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</si>
  <si>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</si>
  <si>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</si>
  <si>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</si>
  <si>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</si>
  <si>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</si>
  <si>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</si>
  <si>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</si>
  <si>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</si>
  <si>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</si>
  <si>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</si>
  <si>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</si>
  <si>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</si>
  <si>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</si>
  <si>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</si>
  <si>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</si>
  <si>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</si>
  <si>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</si>
  <si>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</si>
  <si>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</si>
  <si>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</si>
  <si>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</si>
  <si>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</si>
  <si>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</si>
  <si>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</si>
  <si>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</si>
  <si>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</si>
  <si>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</si>
  <si>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</si>
  <si>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</si>
  <si>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</si>
  <si>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</si>
  <si>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</si>
  <si>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</si>
  <si>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</si>
  <si>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</si>
  <si>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</si>
  <si>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</si>
  <si>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</si>
  <si>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</si>
  <si>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</si>
  <si>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</si>
  <si>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</si>
  <si>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</si>
  <si>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</si>
  <si>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</si>
  <si>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</si>
  <si>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</si>
  <si>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</si>
  <si>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</si>
  <si>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</si>
  <si>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</si>
  <si>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</si>
  <si>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</si>
  <si>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</si>
  <si>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</si>
  <si>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</si>
  <si>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</si>
  <si>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</si>
  <si>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</si>
  <si>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</si>
  <si>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</si>
  <si>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</si>
  <si>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</si>
  <si>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</si>
  <si>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</si>
  <si>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</si>
  <si>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</si>
  <si>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</si>
  <si>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</si>
  <si>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</si>
  <si>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</si>
  <si>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</si>
  <si>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</si>
  <si>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</si>
  <si>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</si>
  <si>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</si>
  <si>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</si>
  <si>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</si>
  <si>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</si>
  <si>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</si>
  <si>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</si>
  <si>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</si>
  <si>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</si>
  <si>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</si>
  <si>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</si>
  <si>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</si>
  <si>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</si>
  <si>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</si>
  <si>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</si>
  <si>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</si>
  <si>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</si>
  <si>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</si>
  <si>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</si>
  <si>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</si>
  <si>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</si>
  <si>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</si>
  <si>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</si>
  <si>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</si>
  <si>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</si>
  <si>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</si>
  <si>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</si>
  <si>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</si>
  <si>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</si>
  <si>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</si>
  <si>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</si>
  <si>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</si>
  <si>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</si>
  <si>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</si>
  <si>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</si>
  <si>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</si>
  <si>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</si>
  <si>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</si>
  <si>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</si>
  <si>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</si>
  <si>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</si>
  <si>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</si>
  <si>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</si>
  <si>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</si>
  <si>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</si>
  <si>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</si>
  <si>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</si>
  <si>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</si>
  <si>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</si>
  <si>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</si>
  <si>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</si>
  <si>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</si>
  <si>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</si>
  <si>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</si>
  <si>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</si>
  <si>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</si>
  <si>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</si>
  <si>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</si>
  <si>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</si>
  <si>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</si>
  <si>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</si>
  <si>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</si>
  <si>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</si>
  <si>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</si>
  <si>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</si>
  <si>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</si>
  <si>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</si>
  <si>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</si>
  <si>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</si>
  <si>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</si>
  <si>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</si>
  <si>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</si>
  <si>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</si>
  <si>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</si>
  <si>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</si>
  <si>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</si>
  <si>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</si>
  <si>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</si>
  <si>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</si>
  <si>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</si>
  <si>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</si>
  <si>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</si>
  <si>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</si>
  <si>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</si>
  <si>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</si>
  <si>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</si>
  <si>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</si>
  <si>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</si>
  <si>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</si>
  <si>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</si>
  <si>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</si>
  <si>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</si>
  <si>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</si>
  <si>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</si>
  <si>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</si>
  <si>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</si>
  <si>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</si>
  <si>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</si>
  <si>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</si>
  <si>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</si>
  <si>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</si>
  <si>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</si>
  <si>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</si>
  <si>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</si>
  <si>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</si>
  <si>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</si>
  <si>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</si>
  <si>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</si>
  <si>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</si>
  <si>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</si>
  <si>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</si>
  <si>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</si>
  <si>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</si>
  <si>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</si>
  <si>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</si>
  <si>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</si>
  <si>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</si>
  <si>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</si>
  <si>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</si>
  <si>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</si>
  <si>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</si>
  <si>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</si>
  <si>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</si>
  <si>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</si>
  <si>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</si>
  <si>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</si>
  <si>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</si>
  <si>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</si>
  <si>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</si>
  <si>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</si>
  <si>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</si>
  <si>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</si>
  <si>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</si>
  <si>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</si>
  <si>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</si>
  <si>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</si>
  <si>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</si>
  <si>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</si>
  <si>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</si>
  <si>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</si>
  <si>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</si>
  <si>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</si>
  <si>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</si>
  <si>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</si>
  <si>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</si>
  <si>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</si>
  <si>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</si>
  <si>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</si>
  <si>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</si>
  <si>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</si>
  <si>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</si>
  <si>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</si>
  <si>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</si>
  <si>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</si>
  <si>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</si>
  <si>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</si>
  <si>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</si>
  <si>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</si>
  <si>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</si>
  <si>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</si>
  <si>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</si>
  <si>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</si>
  <si>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</si>
  <si>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</si>
  <si>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</si>
  <si>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</si>
  <si>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</si>
  <si>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</si>
  <si>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</si>
  <si>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</si>
  <si>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</si>
  <si>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</si>
  <si>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</si>
  <si>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</si>
  <si>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</si>
  <si>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</si>
  <si>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</si>
  <si>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</si>
  <si>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</si>
  <si>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</si>
  <si>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</si>
  <si>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</si>
  <si>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</si>
  <si>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</si>
  <si>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</si>
  <si>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</si>
  <si>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</si>
  <si>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</si>
  <si>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</si>
  <si>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</si>
  <si>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</si>
  <si>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</si>
  <si>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</si>
  <si>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</si>
  <si>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</si>
  <si>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</si>
  <si>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</si>
  <si>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</si>
  <si>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</si>
  <si>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</si>
  <si>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</si>
  <si>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</si>
  <si>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</si>
  <si>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</si>
  <si>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</si>
  <si>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</si>
  <si>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</si>
  <si>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</si>
  <si>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</si>
  <si>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</si>
  <si>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</si>
  <si>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</si>
  <si>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</si>
  <si>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</si>
  <si>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</si>
  <si>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</si>
  <si>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</si>
  <si>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</si>
  <si>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</si>
  <si>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</si>
  <si>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</si>
  <si>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</si>
  <si>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</si>
  <si>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</si>
  <si>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</si>
  <si>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</si>
  <si>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</si>
  <si>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</si>
  <si>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</si>
  <si>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</si>
  <si>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</si>
  <si>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</si>
  <si>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</si>
  <si>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</si>
  <si>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</si>
  <si>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</si>
  <si>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</si>
  <si>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</si>
  <si>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</si>
  <si>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</si>
  <si>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</si>
  <si>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</si>
  <si>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</si>
  <si>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</si>
  <si>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</si>
  <si>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</si>
  <si>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</si>
  <si>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</si>
  <si>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</si>
  <si>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</si>
  <si>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</si>
  <si>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</si>
  <si>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</si>
  <si>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</si>
  <si>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</si>
  <si>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</si>
  <si>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</si>
  <si>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</si>
  <si>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</si>
  <si>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</si>
  <si>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</si>
  <si>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</si>
  <si>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</si>
  <si>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</si>
  <si>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</si>
  <si>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</si>
  <si>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</si>
  <si>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</si>
  <si>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</si>
  <si>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</si>
  <si>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</si>
  <si>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</si>
  <si>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</si>
  <si>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</si>
  <si>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</si>
  <si>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</si>
  <si>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</si>
  <si>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</si>
  <si>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</si>
  <si>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</si>
  <si>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</si>
  <si>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</si>
  <si>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</si>
  <si>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</si>
  <si>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</si>
  <si>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</si>
  <si>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</si>
  <si>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</si>
  <si>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</si>
  <si>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</si>
  <si>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</si>
  <si>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</si>
  <si>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</si>
  <si>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</si>
  <si>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</si>
  <si>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</si>
  <si>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</si>
  <si>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</si>
  <si>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</si>
  <si>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</si>
  <si>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</si>
  <si>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</si>
  <si>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</si>
  <si>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</si>
  <si>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</si>
  <si>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</si>
  <si>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</si>
  <si>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</si>
  <si>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</si>
  <si>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</si>
  <si>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</si>
  <si>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</si>
  <si>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</si>
  <si>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</si>
  <si>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</si>
  <si>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</si>
  <si>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</si>
  <si>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</si>
  <si>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</si>
  <si>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</si>
  <si>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</si>
  <si>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</si>
  <si>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</si>
  <si>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</si>
  <si>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</si>
  <si>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</si>
  <si>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</si>
  <si>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</si>
  <si>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</si>
  <si>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</si>
  <si>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</si>
  <si>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</si>
  <si>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</si>
  <si>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</si>
  <si>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</si>
  <si>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</si>
  <si>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</si>
  <si>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</si>
  <si>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</si>
  <si>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</si>
  <si>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</si>
  <si>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</si>
  <si>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</si>
  <si>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</si>
  <si>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</si>
  <si>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</si>
  <si>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</si>
  <si>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</si>
  <si>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</si>
  <si>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</si>
  <si>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</si>
  <si>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</si>
  <si>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</si>
  <si>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</si>
  <si>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</si>
  <si>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</si>
  <si>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</si>
  <si>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</si>
  <si>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</si>
  <si>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</si>
  <si>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</si>
  <si>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</si>
  <si>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</si>
  <si>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</si>
  <si>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</si>
  <si>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</si>
  <si>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</si>
  <si>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</si>
  <si>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</si>
  <si>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</si>
  <si>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</si>
  <si>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</si>
  <si>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</si>
  <si>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</si>
  <si>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</si>
  <si>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</si>
  <si>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</si>
  <si>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</si>
  <si>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</si>
  <si>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</si>
  <si>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</si>
  <si>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</si>
  <si>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</si>
  <si>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</si>
  <si>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</si>
  <si>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</si>
  <si>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</si>
  <si>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</si>
  <si>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</si>
  <si>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</si>
  <si>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</si>
  <si>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</si>
  <si>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</si>
  <si>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</si>
  <si>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</si>
  <si>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</si>
  <si>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</si>
  <si>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</si>
  <si>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</si>
  <si>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</si>
  <si>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</si>
  <si>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</si>
  <si>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</si>
  <si>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</si>
  <si>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</si>
  <si>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</si>
  <si>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</si>
  <si>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</si>
  <si>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</si>
  <si>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</si>
  <si>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</si>
  <si>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</si>
  <si>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</si>
  <si>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</si>
  <si>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</si>
  <si>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</si>
  <si>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</si>
  <si>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</si>
  <si>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</si>
  <si>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</si>
  <si>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</si>
  <si>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</si>
  <si>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</si>
  <si>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</si>
  <si>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</si>
  <si>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</si>
  <si>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</si>
  <si>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</si>
  <si>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</si>
  <si>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</si>
  <si>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</si>
  <si>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</si>
  <si>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</si>
  <si>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</si>
  <si>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</si>
  <si>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</si>
  <si>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</si>
  <si>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</si>
  <si>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</si>
  <si>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</si>
  <si>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</si>
  <si>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</si>
  <si>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</si>
  <si>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</si>
  <si>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</si>
  <si>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</si>
  <si>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</si>
  <si>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</si>
  <si>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</si>
  <si>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</si>
  <si>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</si>
  <si>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</si>
  <si>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</si>
  <si>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</si>
  <si>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</si>
  <si>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</si>
  <si>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</si>
  <si>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</si>
  <si>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</si>
  <si>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</si>
  <si>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</si>
  <si>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</si>
  <si>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</si>
  <si>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</si>
  <si>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</si>
  <si>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</si>
  <si>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</si>
  <si>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</si>
  <si>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</si>
  <si>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</si>
  <si>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</si>
  <si>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</si>
  <si>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</si>
  <si>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</si>
  <si>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</si>
  <si>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</si>
  <si>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</si>
  <si>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</si>
  <si>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</si>
  <si>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</si>
  <si>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</si>
  <si>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</si>
  <si>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</si>
  <si>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</si>
  <si>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</si>
  <si>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</si>
  <si>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</si>
  <si>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</si>
  <si>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</si>
  <si>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</si>
  <si>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</si>
  <si>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</si>
  <si>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</si>
  <si>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</si>
  <si>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</si>
  <si>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</si>
  <si>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</si>
  <si>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</si>
  <si>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</si>
  <si>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</si>
  <si>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</si>
  <si>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</si>
  <si>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</si>
  <si>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</si>
  <si>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</si>
  <si>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</si>
  <si>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</si>
  <si>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</si>
  <si>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</si>
  <si>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</si>
  <si>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</si>
  <si>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</si>
  <si>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</si>
  <si>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</si>
  <si>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</si>
  <si>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</si>
  <si>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</si>
  <si>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</si>
  <si>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</si>
  <si>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</si>
  <si>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</si>
  <si>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</si>
  <si>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</si>
  <si>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</si>
  <si>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</si>
  <si>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</si>
  <si>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</si>
  <si>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</si>
  <si>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</si>
  <si>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</si>
  <si>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</si>
  <si>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</si>
  <si>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</si>
  <si>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</si>
  <si>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</si>
  <si>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</si>
  <si>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</si>
  <si>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</si>
  <si>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</si>
  <si>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</si>
  <si>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</si>
  <si>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</si>
  <si>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</si>
  <si>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</si>
  <si>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</si>
  <si>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</si>
  <si>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</si>
  <si>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</si>
  <si>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</si>
  <si>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</si>
  <si>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</si>
  <si>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</si>
  <si>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</si>
  <si>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</si>
  <si>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</si>
  <si>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</si>
  <si>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</si>
  <si>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</si>
  <si>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</si>
  <si>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</si>
  <si>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</si>
  <si>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</si>
  <si>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</si>
  <si>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</si>
  <si>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</si>
  <si>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</si>
  <si>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</si>
  <si>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</si>
  <si>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</si>
  <si>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</si>
  <si>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</si>
  <si>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</si>
  <si>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</si>
  <si>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</si>
  <si>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</si>
  <si>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</si>
  <si>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</si>
  <si>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</si>
  <si>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</si>
  <si>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</si>
  <si>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</si>
  <si>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</si>
  <si>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</si>
  <si>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</si>
  <si>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</si>
  <si>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</si>
  <si>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</si>
  <si>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</si>
  <si>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</si>
  <si>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</si>
  <si>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</si>
  <si>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</si>
  <si>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</si>
  <si>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</si>
  <si>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</si>
  <si>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</si>
  <si>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</si>
  <si>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</si>
  <si>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</si>
  <si>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</si>
  <si>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</si>
  <si>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</si>
  <si>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</si>
  <si>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</si>
  <si>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</si>
  <si>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</si>
  <si>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</si>
  <si>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</si>
  <si>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</si>
  <si>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</si>
  <si>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</si>
  <si>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</si>
  <si>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</si>
  <si>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</si>
  <si>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</si>
  <si>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</si>
  <si>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</si>
  <si>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</si>
  <si>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</si>
  <si>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</si>
  <si>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</si>
  <si>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</si>
  <si>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</si>
  <si>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</si>
  <si>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</si>
  <si>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</si>
  <si>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</si>
  <si>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</si>
  <si>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</si>
  <si>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</si>
  <si>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</si>
  <si>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</si>
  <si>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</si>
  <si>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</si>
  <si>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</si>
  <si>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</si>
  <si>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</si>
  <si>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</si>
  <si>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</si>
  <si>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</si>
  <si>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</si>
  <si>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</si>
  <si>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</si>
  <si>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</si>
  <si>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</si>
  <si>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</si>
  <si>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</si>
  <si>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</si>
  <si>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</si>
  <si>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</si>
  <si>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</si>
  <si>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</si>
  <si>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</si>
  <si>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</si>
  <si>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</si>
  <si>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</si>
  <si>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</si>
  <si>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</si>
  <si>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</si>
  <si>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</si>
  <si>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</si>
  <si>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</si>
  <si>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</si>
  <si>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</si>
  <si>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</si>
  <si>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</si>
  <si>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</si>
  <si>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</si>
  <si>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</si>
  <si>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</si>
  <si>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</si>
  <si>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</si>
  <si>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</si>
  <si>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</si>
  <si>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</si>
  <si>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</si>
  <si>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</si>
  <si>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</si>
  <si>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</si>
  <si>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</si>
  <si>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</si>
  <si>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</si>
  <si>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</si>
  <si>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</si>
  <si>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</si>
  <si>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</si>
  <si>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</si>
  <si>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</si>
  <si>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</si>
  <si>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</si>
  <si>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</si>
  <si>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</si>
  <si>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</si>
  <si>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</si>
  <si>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</si>
  <si>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</si>
  <si>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</si>
  <si>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</si>
  <si>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</si>
  <si>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</si>
  <si>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</si>
  <si>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</si>
  <si>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</si>
  <si>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</si>
  <si>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</si>
  <si>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</si>
  <si>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</si>
  <si>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</si>
  <si>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</si>
  <si>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</si>
  <si>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</si>
  <si>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</si>
  <si>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</si>
  <si>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</si>
  <si>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</si>
  <si>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</si>
  <si>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</si>
  <si>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</si>
  <si>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</si>
  <si>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</si>
  <si>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</si>
  <si>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</si>
  <si>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</si>
  <si>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</si>
  <si>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</si>
  <si>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</si>
  <si>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</si>
  <si>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</si>
  <si>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</si>
  <si>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</si>
  <si>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</si>
  <si>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</si>
  <si>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</si>
  <si>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</si>
  <si>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</si>
  <si>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</si>
  <si>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</si>
  <si>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</si>
  <si>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</si>
  <si>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</si>
  <si>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</si>
  <si>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</si>
  <si>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</si>
  <si>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</si>
  <si>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</si>
  <si>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</si>
  <si>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</si>
  <si>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</si>
  <si>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</si>
  <si>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</si>
  <si>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</si>
  <si>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</si>
  <si>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</si>
  <si>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</si>
  <si>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</si>
  <si>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</si>
  <si>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</si>
  <si>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</si>
  <si>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</si>
  <si>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</si>
  <si>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</si>
  <si>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</si>
  <si>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</si>
  <si>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</si>
  <si>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</si>
  <si>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</si>
  <si>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</si>
  <si>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</si>
  <si>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</si>
  <si>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</si>
  <si>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</si>
  <si>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</si>
  <si>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</si>
  <si>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</si>
  <si>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</si>
  <si>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</si>
  <si>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</si>
  <si>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</si>
  <si>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</si>
  <si>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</si>
  <si>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</si>
  <si>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</si>
  <si>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</si>
  <si>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</si>
  <si>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</si>
  <si>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</si>
  <si>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</si>
  <si>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</si>
  <si>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</si>
  <si>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</si>
  <si>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</si>
  <si>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</si>
  <si>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</si>
  <si>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</si>
  <si>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</si>
  <si>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</si>
  <si>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</si>
  <si>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</si>
  <si>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</si>
  <si>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</si>
  <si>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</si>
  <si>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</si>
  <si>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</si>
  <si>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</si>
  <si>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</si>
  <si>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</si>
  <si>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</si>
  <si>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</si>
  <si>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</si>
  <si>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</si>
  <si>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</si>
  <si>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</si>
  <si>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</si>
  <si>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</si>
  <si>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</si>
  <si>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</si>
  <si>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</si>
  <si>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</si>
  <si>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</si>
  <si>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</si>
  <si>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</si>
  <si>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</si>
  <si>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</si>
  <si>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</si>
  <si>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</si>
  <si>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</si>
  <si>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</si>
  <si>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</si>
  <si>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</si>
  <si>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</si>
  <si>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</si>
  <si>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</si>
  <si>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</si>
  <si>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</si>
  <si>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</si>
  <si>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</si>
  <si>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</si>
  <si>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</si>
  <si>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</si>
  <si>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</si>
  <si>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</si>
  <si>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</si>
  <si>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</si>
  <si>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</si>
  <si>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</si>
  <si>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</si>
  <si>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</si>
  <si>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</si>
  <si>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</si>
  <si>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</si>
  <si>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</si>
  <si>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</si>
  <si>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</si>
  <si>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</si>
  <si>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</si>
  <si>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</si>
  <si>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</si>
  <si>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</si>
  <si>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</si>
  <si>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</si>
  <si>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</si>
  <si>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</si>
  <si>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</si>
  <si>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</si>
  <si>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</si>
  <si>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</si>
  <si>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</si>
  <si>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</si>
  <si>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</si>
  <si>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</si>
  <si>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</si>
  <si>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</si>
  <si>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</si>
  <si>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</si>
  <si>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</si>
  <si>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</si>
  <si>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</si>
  <si>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</si>
  <si>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</si>
  <si>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</si>
  <si>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</si>
  <si>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</si>
  <si>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</si>
  <si>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</si>
  <si>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</si>
  <si>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</si>
  <si>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</si>
  <si>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</si>
  <si>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</si>
  <si>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</si>
  <si>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</si>
  <si>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</si>
  <si>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</si>
  <si>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</si>
  <si>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</si>
  <si>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</si>
  <si>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</si>
  <si>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</si>
  <si>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</si>
  <si>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</si>
  <si>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</si>
  <si>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</si>
  <si>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</si>
  <si>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</si>
  <si>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</si>
  <si>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</si>
  <si>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</si>
  <si>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</si>
  <si>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</si>
  <si>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</si>
  <si>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</si>
  <si>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</si>
  <si>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</si>
  <si>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</si>
  <si>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</si>
  <si>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</si>
  <si>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</si>
  <si>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</si>
  <si>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</si>
  <si>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</si>
  <si>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</si>
  <si>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</si>
  <si>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</si>
  <si>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</si>
  <si>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</si>
  <si>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</si>
  <si>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</si>
  <si>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</si>
  <si>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</si>
  <si>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</si>
  <si>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</si>
  <si>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</si>
  <si>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</si>
  <si>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</si>
  <si>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</si>
  <si>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</si>
  <si>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</si>
  <si>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</si>
  <si>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</si>
  <si>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</si>
  <si>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</si>
  <si>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</si>
  <si>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</si>
  <si>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</si>
  <si>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</si>
  <si>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</si>
  <si>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</si>
  <si>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</si>
  <si>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</si>
  <si>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</si>
  <si>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</si>
  <si>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</si>
  <si>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</si>
  <si>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</si>
  <si>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</si>
  <si>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</si>
  <si>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</si>
  <si>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</si>
  <si>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</si>
  <si>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</si>
  <si>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</si>
  <si>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</si>
  <si>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</si>
  <si>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</si>
  <si>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</si>
  <si>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</si>
  <si>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</si>
  <si>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</si>
  <si>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</si>
  <si>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</si>
  <si>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</si>
  <si>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</si>
  <si>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</si>
  <si>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</si>
  <si>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</si>
  <si>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</si>
  <si>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</si>
  <si>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</si>
  <si>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</si>
  <si>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</si>
  <si>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</si>
  <si>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</si>
  <si>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</si>
  <si>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</si>
  <si>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</si>
  <si>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</si>
  <si>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</si>
  <si>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</si>
  <si>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</si>
  <si>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</si>
  <si>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</si>
  <si>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</si>
  <si>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</si>
  <si>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</si>
  <si>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</si>
  <si>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</si>
  <si>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</si>
  <si>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</si>
  <si>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</si>
  <si>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</si>
  <si>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</si>
  <si>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</si>
  <si>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</si>
  <si>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</si>
  <si>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</si>
  <si>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</si>
  <si>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</si>
  <si>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</si>
  <si>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</si>
  <si>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</si>
  <si>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</si>
  <si>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</si>
  <si>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</si>
  <si>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</si>
  <si>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</si>
  <si>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</si>
  <si>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</si>
  <si>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</si>
  <si>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</si>
  <si>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</si>
  <si>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</si>
  <si>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</si>
  <si>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</si>
  <si>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</si>
  <si>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</si>
  <si>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</si>
  <si>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</si>
  <si>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</si>
  <si>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</si>
  <si>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</si>
  <si>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</si>
  <si>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</si>
  <si>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</si>
  <si>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</si>
  <si>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</si>
  <si>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</si>
  <si>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</si>
  <si>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</si>
  <si>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</si>
  <si>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</si>
  <si>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</si>
  <si>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</si>
  <si>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</si>
  <si>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</si>
  <si>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</si>
  <si>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</si>
  <si>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</si>
  <si>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</si>
  <si>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</si>
  <si>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</si>
  <si>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</si>
  <si>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</si>
  <si>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</si>
  <si>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</si>
  <si>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</si>
  <si>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</si>
  <si>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</si>
  <si>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</si>
  <si>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</si>
  <si>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</si>
  <si>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</si>
  <si>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</si>
  <si>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</si>
  <si>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</si>
  <si>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</si>
  <si>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</si>
  <si>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</si>
  <si>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</si>
  <si>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</si>
  <si>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</si>
  <si>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</si>
  <si>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</si>
  <si>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</si>
  <si>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</si>
  <si>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</si>
  <si>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</si>
  <si>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</si>
  <si>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</si>
  <si>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</si>
  <si>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</si>
  <si>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</si>
  <si>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</si>
  <si>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</si>
  <si>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</si>
  <si>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</si>
  <si>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</si>
  <si>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</si>
  <si>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</si>
  <si>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</si>
  <si>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</si>
  <si>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</si>
  <si>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</si>
  <si>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</si>
  <si>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</si>
  <si>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</si>
  <si>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</si>
  <si>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</si>
  <si>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</si>
  <si>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</si>
  <si>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</si>
  <si>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</si>
  <si>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</si>
  <si>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</si>
  <si>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</si>
  <si>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</si>
  <si>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</si>
  <si>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</si>
  <si>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</si>
  <si>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</si>
  <si>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</si>
  <si>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</si>
  <si>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</si>
  <si>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</si>
  <si>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</si>
  <si>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</si>
  <si>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</si>
  <si>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</si>
  <si>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</si>
  <si>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</si>
  <si>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</si>
  <si>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</si>
  <si>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</si>
  <si>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</si>
  <si>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</si>
  <si>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</si>
  <si>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</si>
  <si>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</si>
  <si>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</si>
  <si>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</si>
  <si>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</si>
  <si>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</si>
  <si>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</si>
  <si>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</si>
  <si>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</si>
  <si>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</si>
  <si>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</si>
  <si>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</si>
  <si>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</si>
  <si>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</si>
  <si>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</si>
  <si>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</si>
  <si>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</si>
  <si>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</si>
  <si>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</si>
  <si>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</si>
  <si>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</si>
  <si>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</si>
  <si>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</si>
  <si>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</si>
  <si>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</si>
  <si>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</si>
  <si>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</si>
  <si>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</si>
  <si>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</si>
  <si>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</si>
  <si>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</si>
  <si>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</si>
  <si>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</si>
  <si>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</si>
  <si>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</si>
  <si>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</si>
  <si>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</si>
  <si>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</si>
  <si>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</si>
  <si>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</si>
  <si>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</si>
  <si>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</si>
  <si>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</si>
  <si>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</si>
  <si>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</si>
  <si>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</si>
  <si>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</si>
  <si>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</si>
  <si>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</si>
  <si>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</si>
  <si>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</si>
  <si>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</si>
  <si>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</si>
  <si>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</si>
  <si>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</si>
  <si>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</si>
  <si>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</si>
  <si>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</si>
  <si>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</si>
  <si>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</si>
  <si>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</si>
  <si>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</si>
  <si>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</si>
  <si>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</si>
  <si>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</si>
  <si>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</si>
  <si>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</si>
  <si>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</si>
  <si>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</si>
  <si>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</si>
  <si>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</si>
  <si>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</si>
  <si>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</si>
  <si>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</si>
  <si>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</si>
  <si>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</si>
  <si>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</si>
  <si>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</si>
  <si>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</si>
  <si>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</si>
  <si>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</si>
  <si>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</si>
  <si>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</si>
  <si>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</si>
  <si>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</si>
  <si>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</si>
  <si>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</si>
  <si>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</si>
  <si>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</si>
  <si>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</si>
  <si>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</si>
  <si>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</si>
  <si>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</si>
  <si>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</si>
  <si>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</si>
  <si>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</si>
  <si>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</si>
  <si>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</si>
  <si>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</si>
  <si>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</si>
  <si>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</si>
  <si>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</si>
  <si>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</si>
  <si>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</si>
  <si>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</si>
  <si>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</si>
  <si>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</si>
  <si>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</si>
  <si>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</si>
  <si>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</si>
  <si>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</si>
  <si>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</si>
  <si>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</si>
  <si>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</si>
  <si>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</si>
  <si>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</si>
  <si>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</si>
  <si>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</si>
  <si>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</si>
  <si>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</si>
  <si>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</si>
  <si>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</si>
  <si>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</si>
  <si>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</si>
  <si>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</si>
  <si>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</si>
  <si>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</si>
  <si>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</si>
  <si>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</si>
  <si>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</si>
  <si>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</si>
  <si>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</si>
  <si>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</si>
  <si>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</si>
  <si>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</si>
  <si>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</si>
  <si>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</si>
  <si>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</si>
  <si>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</si>
  <si>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</si>
  <si>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</si>
  <si>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</si>
  <si>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</si>
  <si>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</si>
  <si>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</si>
  <si>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</si>
  <si>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</si>
  <si>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</si>
  <si>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</si>
  <si>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</si>
  <si>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</si>
  <si>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</si>
  <si>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</si>
  <si>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</si>
  <si>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</si>
  <si>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</si>
  <si>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</si>
  <si>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</si>
  <si>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</si>
  <si>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</si>
  <si>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</si>
  <si>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</si>
  <si>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</si>
  <si>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</si>
  <si>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</si>
  <si>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</si>
  <si>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</si>
  <si>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</si>
  <si>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</si>
  <si>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</si>
  <si>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</si>
  <si>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</si>
  <si>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</si>
  <si>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</si>
  <si>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</si>
  <si>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</si>
  <si>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</si>
  <si>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</si>
  <si>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</si>
  <si>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</si>
  <si>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</si>
  <si>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</si>
  <si>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</si>
  <si>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</si>
  <si>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</si>
  <si>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</si>
  <si>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</si>
  <si>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</si>
  <si>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</si>
  <si>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</si>
  <si>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</si>
  <si>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</si>
  <si>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</si>
  <si>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</si>
  <si>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</si>
  <si>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</si>
  <si>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</si>
  <si>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</si>
  <si>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</si>
  <si>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</si>
  <si>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</si>
  <si>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</si>
  <si>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</si>
  <si>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</si>
  <si>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</si>
  <si>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</si>
  <si>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</si>
  <si>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</si>
  <si>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</si>
  <si>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</si>
  <si>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</si>
  <si>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</si>
  <si>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</si>
  <si>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</si>
  <si>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</si>
  <si>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</si>
  <si>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</si>
  <si>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</si>
  <si>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</si>
  <si>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</si>
  <si>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</si>
  <si>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</si>
  <si>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</si>
  <si>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</si>
  <si>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</si>
  <si>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</si>
  <si>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</si>
  <si>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</si>
  <si>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</si>
  <si>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</si>
  <si>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</si>
  <si>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</si>
  <si>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</si>
  <si>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</si>
  <si>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</si>
  <si>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</si>
  <si>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</si>
  <si>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</si>
  <si>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</si>
  <si>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</si>
  <si>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</si>
  <si>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</si>
  <si>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</si>
  <si>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</si>
  <si>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</si>
  <si>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</si>
  <si>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</si>
  <si>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</si>
  <si>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</si>
  <si>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</si>
  <si>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</si>
  <si>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</si>
  <si>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</si>
  <si>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</si>
  <si>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</si>
  <si>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</si>
  <si>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</si>
  <si>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</si>
  <si>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</si>
  <si>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</si>
  <si>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</si>
  <si>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</si>
  <si>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</si>
  <si>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</si>
  <si>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</si>
  <si>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</si>
  <si>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</si>
  <si>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</si>
  <si>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</si>
  <si>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</si>
  <si>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</si>
  <si>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</si>
  <si>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</si>
  <si>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</si>
  <si>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</si>
  <si>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</si>
  <si>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</si>
  <si>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</si>
  <si>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</si>
  <si>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</si>
  <si>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</si>
  <si>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</si>
  <si>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</si>
  <si>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</si>
  <si>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</si>
  <si>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</si>
  <si>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</si>
  <si>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</si>
  <si>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</si>
  <si>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</si>
  <si>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</si>
  <si>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</si>
  <si>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</si>
  <si>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</si>
  <si>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</si>
  <si>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</si>
  <si>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</si>
  <si>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</si>
  <si>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</si>
  <si>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</si>
  <si>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</si>
  <si>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</si>
  <si>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</si>
  <si>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</si>
  <si>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</si>
  <si>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</si>
  <si>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</si>
  <si>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</si>
  <si>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</si>
  <si>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</si>
  <si>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</si>
  <si>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</si>
  <si>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</si>
  <si>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</si>
  <si>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</si>
  <si>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</si>
  <si>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</si>
  <si>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</si>
  <si>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</si>
  <si>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</si>
  <si>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</si>
  <si>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</si>
  <si>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</si>
  <si>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</si>
  <si>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</si>
  <si>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</si>
  <si>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</si>
  <si>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</si>
  <si>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</si>
  <si>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</si>
  <si>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</si>
  <si>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</si>
  <si>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</si>
  <si>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</si>
  <si>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</si>
  <si>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</si>
  <si>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</si>
  <si>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</si>
  <si>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</si>
  <si>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</si>
  <si>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</si>
  <si>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</si>
  <si>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</si>
  <si>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</si>
  <si>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</si>
  <si>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</si>
  <si>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</si>
  <si>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</si>
  <si>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</si>
  <si>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</si>
  <si>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</si>
  <si>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</si>
  <si>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</si>
  <si>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</si>
  <si>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</si>
  <si>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</si>
  <si>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</si>
  <si>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</si>
  <si>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</si>
  <si>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</si>
  <si>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</si>
  <si>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</si>
  <si>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</si>
  <si>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</si>
  <si>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</si>
  <si>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</si>
  <si>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</si>
  <si>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</si>
  <si>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</si>
  <si>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</si>
  <si>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</si>
  <si>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</si>
  <si>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</si>
  <si>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</si>
  <si>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</si>
  <si>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</si>
  <si>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</si>
  <si>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</si>
  <si>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</si>
  <si>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</si>
  <si>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</si>
  <si>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</si>
  <si>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</si>
  <si>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</si>
  <si>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</si>
  <si>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</si>
  <si>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</si>
  <si>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</si>
  <si>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</si>
  <si>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</si>
  <si>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</si>
  <si>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</si>
  <si>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</si>
  <si>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</si>
  <si>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</si>
  <si>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</si>
  <si>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</si>
  <si>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</si>
  <si>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</si>
  <si>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</si>
  <si>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</si>
  <si>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</si>
  <si>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</si>
  <si>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</si>
  <si>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</si>
  <si>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</si>
  <si>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</si>
  <si>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</si>
  <si>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</si>
  <si>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</si>
  <si>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</si>
  <si>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</si>
  <si>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</si>
  <si>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</si>
  <si>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</si>
  <si>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</si>
  <si>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</si>
  <si>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</si>
  <si>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</si>
  <si>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</si>
  <si>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</si>
  <si>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</si>
  <si>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</si>
  <si>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</si>
  <si>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</si>
  <si>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</si>
  <si>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</si>
  <si>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</si>
  <si>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</si>
  <si>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</si>
  <si>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</si>
  <si>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</si>
  <si>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</si>
  <si>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</si>
  <si>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</si>
  <si>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</si>
  <si>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</si>
  <si>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</si>
  <si>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</si>
  <si>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</si>
  <si>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</si>
  <si>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</si>
  <si>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</si>
  <si>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</si>
  <si>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</si>
  <si>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</si>
  <si>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</si>
  <si>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</si>
  <si>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</si>
  <si>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</si>
  <si>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</si>
  <si>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</si>
  <si>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</si>
  <si>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</si>
  <si>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</si>
  <si>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</si>
  <si>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</si>
  <si>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</si>
  <si>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</si>
  <si>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</si>
  <si>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</si>
  <si>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</si>
  <si>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</si>
  <si>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</si>
  <si>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</si>
  <si>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</si>
  <si>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</si>
  <si>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</si>
  <si>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</si>
  <si>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</si>
  <si>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</si>
  <si>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</si>
  <si>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</si>
  <si>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</si>
  <si>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</si>
  <si>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</si>
  <si>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</si>
  <si>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</si>
  <si>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</si>
  <si>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</si>
  <si>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</si>
  <si>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</si>
  <si>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</si>
  <si>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</si>
  <si>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</si>
  <si>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</si>
  <si>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</si>
  <si>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</si>
  <si>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</si>
  <si>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</si>
  <si>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</si>
  <si>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</si>
  <si>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</si>
  <si>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</si>
  <si>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</si>
  <si>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</si>
  <si>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</si>
  <si>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</si>
  <si>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</si>
  <si>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</si>
  <si>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</si>
  <si>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</si>
  <si>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</si>
  <si>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</si>
  <si>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</si>
  <si>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</si>
  <si>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</si>
  <si>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</si>
  <si>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</si>
  <si>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</si>
  <si>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</si>
  <si>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</si>
  <si>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</si>
  <si>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</si>
  <si>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</si>
  <si>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</si>
  <si>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</si>
  <si>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</si>
  <si>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</si>
  <si>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</si>
  <si>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</si>
  <si>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</si>
  <si>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</si>
  <si>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</si>
  <si>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</si>
  <si>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</si>
  <si>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</si>
  <si>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</si>
  <si>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</si>
  <si>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</si>
  <si>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</si>
  <si>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</si>
  <si>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</si>
  <si>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</si>
  <si>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</si>
  <si>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</si>
  <si>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</si>
  <si>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</si>
  <si>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</si>
  <si>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</si>
  <si>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</si>
  <si>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</si>
  <si>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</si>
  <si>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</si>
  <si>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</si>
  <si>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</si>
  <si>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</si>
  <si>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</si>
  <si>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</si>
  <si>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</si>
  <si>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</si>
  <si>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</si>
  <si>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</si>
  <si>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</si>
  <si>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</si>
  <si>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</si>
  <si>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</si>
  <si>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</si>
  <si>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</si>
  <si>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</si>
  <si>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</si>
  <si>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</si>
  <si>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</si>
  <si>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</si>
  <si>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</si>
  <si>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</si>
  <si>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</si>
  <si>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</si>
  <si>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</si>
  <si>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</si>
  <si>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</si>
  <si>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</si>
  <si>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</si>
  <si>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</si>
  <si>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</si>
  <si>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</si>
  <si>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</si>
  <si>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</si>
  <si>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</si>
  <si>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</si>
  <si>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</si>
  <si>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</si>
  <si>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</si>
  <si>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</si>
  <si>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</si>
  <si>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</si>
  <si>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</si>
  <si>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</si>
  <si>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</si>
  <si>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</si>
  <si>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</si>
  <si>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</si>
  <si>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</si>
  <si>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</si>
  <si>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</si>
  <si>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</si>
  <si>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</si>
  <si>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</si>
  <si>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</si>
  <si>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</si>
  <si>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</si>
  <si>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</si>
  <si>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</si>
  <si>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</si>
  <si>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</si>
  <si>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</si>
  <si>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</si>
  <si>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</si>
  <si>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</si>
  <si>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</si>
  <si>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</si>
  <si>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</si>
  <si>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</si>
  <si>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</si>
  <si>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</si>
  <si>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</si>
  <si>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</si>
  <si>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</si>
  <si>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</si>
  <si>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</si>
  <si>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</si>
  <si>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</si>
  <si>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</si>
  <si>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</si>
  <si>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</si>
  <si>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</si>
  <si>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</si>
  <si>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</si>
  <si>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</si>
  <si>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</si>
  <si>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</si>
  <si>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</si>
  <si>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</si>
  <si>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</si>
  <si>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</si>
  <si>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</si>
  <si>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</si>
  <si>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</si>
  <si>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</si>
  <si>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</si>
  <si>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</si>
  <si>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</si>
  <si>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</si>
  <si>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</si>
  <si>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</si>
  <si>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</si>
  <si>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</si>
  <si>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</si>
  <si>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</si>
  <si>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</si>
  <si>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</si>
  <si>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</si>
  <si>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</si>
  <si>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</si>
  <si>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</si>
  <si>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</si>
  <si>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</si>
  <si>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</si>
  <si>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</si>
  <si>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</si>
  <si>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</si>
  <si>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</si>
  <si>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</si>
  <si>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</si>
  <si>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</si>
  <si>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</si>
  <si>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</si>
  <si>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</si>
  <si>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</si>
  <si>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</si>
  <si>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</si>
  <si>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</si>
  <si>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</si>
  <si>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</si>
  <si>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</si>
  <si>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</si>
  <si>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</si>
  <si>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</si>
  <si>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</si>
  <si>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</si>
  <si>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</si>
  <si>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</si>
  <si>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</si>
  <si>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</si>
  <si>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</si>
  <si>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</si>
  <si>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</si>
  <si>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</si>
  <si>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</si>
  <si>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</si>
  <si>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</si>
  <si>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</si>
  <si>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</si>
  <si>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</si>
  <si>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</si>
  <si>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</si>
  <si>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</si>
  <si>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</si>
  <si>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</si>
  <si>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</si>
  <si>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</si>
  <si>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</si>
  <si>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</si>
  <si>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</si>
  <si>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</si>
  <si>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</si>
  <si>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</si>
  <si>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</si>
  <si>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</si>
  <si>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</si>
  <si>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</si>
  <si>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</si>
  <si>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</si>
  <si>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</si>
  <si>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</si>
  <si>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</si>
  <si>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</si>
  <si>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</si>
  <si>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</si>
  <si>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</si>
  <si>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</si>
  <si>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</si>
  <si>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</si>
  <si>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</si>
  <si>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</si>
  <si>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</si>
  <si>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</si>
  <si>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</si>
  <si>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</si>
  <si>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</si>
  <si>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</si>
  <si>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</si>
  <si>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</si>
  <si>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</si>
  <si>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</si>
  <si>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</si>
  <si>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</si>
  <si>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</si>
  <si>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</si>
  <si>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</si>
  <si>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</si>
  <si>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</si>
  <si>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</si>
  <si>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</si>
  <si>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</si>
  <si>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</si>
  <si>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</si>
  <si>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</si>
  <si>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</si>
  <si>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</si>
  <si>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</si>
  <si>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</si>
  <si>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</si>
  <si>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</si>
  <si>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</si>
  <si>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</si>
  <si>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</si>
  <si>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</si>
  <si>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</si>
  <si>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</si>
  <si>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</si>
  <si>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</si>
  <si>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</si>
  <si>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</si>
  <si>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</si>
  <si>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</si>
  <si>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</si>
  <si>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</si>
  <si>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</si>
  <si>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</si>
  <si>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</si>
  <si>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</si>
  <si>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</si>
  <si>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</si>
  <si>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</si>
  <si>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</si>
  <si>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</si>
  <si>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</si>
  <si>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</si>
  <si>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</si>
  <si>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</si>
  <si>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</si>
  <si>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</si>
  <si>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</si>
  <si>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</si>
  <si>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</si>
  <si>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</si>
  <si>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</si>
  <si>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</si>
  <si>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</si>
  <si>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</si>
  <si>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</si>
  <si>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</si>
  <si>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</si>
  <si>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</si>
  <si>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</si>
  <si>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</si>
  <si>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</si>
  <si>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</si>
  <si>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</si>
  <si>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</si>
  <si>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</si>
  <si>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</si>
  <si>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</si>
  <si>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</si>
  <si>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</si>
  <si>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</si>
  <si>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</si>
  <si>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</si>
  <si>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</si>
  <si>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</si>
  <si>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</si>
  <si>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</si>
  <si>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</si>
  <si>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</si>
  <si>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</si>
  <si>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</si>
  <si>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</si>
  <si>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</si>
  <si>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</si>
  <si>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</si>
  <si>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</si>
  <si>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</si>
  <si>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</si>
  <si>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</si>
  <si>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</si>
  <si>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</si>
  <si>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</si>
  <si>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</si>
  <si>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</si>
  <si>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</si>
  <si>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</si>
  <si>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</si>
  <si>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</si>
  <si>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</si>
  <si>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</si>
  <si>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</si>
  <si>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</si>
  <si>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</si>
  <si>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</si>
  <si>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</si>
  <si>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</si>
  <si>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</si>
  <si>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</si>
  <si>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</si>
  <si>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</si>
  <si>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</si>
  <si>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</si>
  <si>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</si>
  <si>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</si>
  <si>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</si>
  <si>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</si>
  <si>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</si>
  <si>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</si>
  <si>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</si>
  <si>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</si>
  <si>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</si>
  <si>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</si>
  <si>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</si>
  <si>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</si>
  <si>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</si>
  <si>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</si>
  <si>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</si>
  <si>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</si>
  <si>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</si>
  <si>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</si>
  <si>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</si>
  <si>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</si>
  <si>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</si>
  <si>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</si>
  <si>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</si>
  <si>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</si>
  <si>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</si>
  <si>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</si>
  <si>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</si>
  <si>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</si>
  <si>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</si>
  <si>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</si>
  <si>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</si>
  <si>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</si>
  <si>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</si>
  <si>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</si>
  <si>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</si>
  <si>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</si>
  <si>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</si>
  <si>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</si>
  <si>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</si>
  <si>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</si>
  <si>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</si>
  <si>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</si>
  <si>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</si>
  <si>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</si>
  <si>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</si>
  <si>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</si>
  <si>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</si>
  <si>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</si>
  <si>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</si>
  <si>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</si>
  <si>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</si>
  <si>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</si>
  <si>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</si>
  <si>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</si>
  <si>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</si>
  <si>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</si>
  <si>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</si>
  <si>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</si>
  <si>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</si>
  <si>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</si>
  <si>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</si>
  <si>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</si>
  <si>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</si>
  <si>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</si>
  <si>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</si>
  <si>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</si>
  <si>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</si>
  <si>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</si>
  <si>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</si>
  <si>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</si>
  <si>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</si>
  <si>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</si>
  <si>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</si>
  <si>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</si>
  <si>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</si>
  <si>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</si>
  <si>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</si>
  <si>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</si>
  <si>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</si>
  <si>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</si>
  <si>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</si>
  <si>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</si>
  <si>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</si>
  <si>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</si>
  <si>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</si>
  <si>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</si>
  <si>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</si>
  <si>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</si>
  <si>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</si>
  <si>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</si>
  <si>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</si>
  <si>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</si>
  <si>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</si>
  <si>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</si>
  <si>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</si>
  <si>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</si>
  <si>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</si>
  <si>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</si>
  <si>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</si>
  <si>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</si>
  <si>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</si>
  <si>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</si>
  <si>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</si>
  <si>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</si>
  <si>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</si>
  <si>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</si>
  <si>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</si>
  <si>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</si>
  <si>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</si>
  <si>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</si>
  <si>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</si>
  <si>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</si>
  <si>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</si>
  <si>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</si>
  <si>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</si>
  <si>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</si>
  <si>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</si>
  <si>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</si>
  <si>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</si>
  <si>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</si>
  <si>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</si>
  <si>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</si>
  <si>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</si>
  <si>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</si>
  <si>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</si>
  <si>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</si>
  <si>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</si>
  <si>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</si>
  <si>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</si>
  <si>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</si>
  <si>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</si>
  <si>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</si>
  <si>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</si>
  <si>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</si>
  <si>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</si>
  <si>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</si>
  <si>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</si>
  <si>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</si>
  <si>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</si>
  <si>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</si>
  <si>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</si>
  <si>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</si>
  <si>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</si>
  <si>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</si>
  <si>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</si>
  <si>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</si>
  <si>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</si>
  <si>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</si>
  <si>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</si>
  <si>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</si>
  <si>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</si>
  <si>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</si>
  <si>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</si>
  <si>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</si>
  <si>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</si>
  <si>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</si>
  <si>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</si>
  <si>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</si>
  <si>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</si>
  <si>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</si>
  <si>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</si>
  <si>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</si>
  <si>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</si>
  <si>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</si>
  <si>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</si>
  <si>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</si>
  <si>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</si>
  <si>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</si>
  <si>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</si>
  <si>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</si>
  <si>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</si>
  <si>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</si>
  <si>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</si>
  <si>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</si>
  <si>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</si>
  <si>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</si>
  <si>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</si>
  <si>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</si>
  <si>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</si>
  <si>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</si>
  <si>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</si>
  <si>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</si>
  <si>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</si>
  <si>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</si>
  <si>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</si>
  <si>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</si>
  <si>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</si>
  <si>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</si>
  <si>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</si>
  <si>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</si>
  <si>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</si>
  <si>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</si>
  <si>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</si>
  <si>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</si>
  <si>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</si>
  <si>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</si>
  <si>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</si>
  <si>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</si>
  <si>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</si>
  <si>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</si>
  <si>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</si>
  <si>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</si>
  <si>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</si>
  <si>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</si>
  <si>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</si>
  <si>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</si>
  <si>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</si>
  <si>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</si>
  <si>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</si>
  <si>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</si>
  <si>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</si>
  <si>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</si>
  <si>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</si>
  <si>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</si>
  <si>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</si>
  <si>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</si>
  <si>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</si>
  <si>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</si>
  <si>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</si>
  <si>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</si>
  <si>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</si>
  <si>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</si>
  <si>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</si>
  <si>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</si>
  <si>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</si>
  <si>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</si>
  <si>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</si>
  <si>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</si>
  <si>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</si>
  <si>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</si>
  <si>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</si>
  <si>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</si>
  <si>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</si>
  <si>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</si>
  <si>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</si>
  <si>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</si>
  <si>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</si>
  <si>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</si>
  <si>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</si>
  <si>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</si>
  <si>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</si>
  <si>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</si>
  <si>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</si>
  <si>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</si>
  <si>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</si>
  <si>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</si>
  <si>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</si>
  <si>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</si>
  <si>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</si>
  <si>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</si>
  <si>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</si>
  <si>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</si>
  <si>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</si>
  <si>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</si>
  <si>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</si>
  <si>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</si>
  <si>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</si>
  <si>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</si>
  <si>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</si>
  <si>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</si>
  <si>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</si>
  <si>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</si>
  <si>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</si>
  <si>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</si>
  <si>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</si>
  <si>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</si>
  <si>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</si>
  <si>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</si>
  <si>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</si>
  <si>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</si>
  <si>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</si>
  <si>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</si>
  <si>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</si>
  <si>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</si>
  <si>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</si>
  <si>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</si>
  <si>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</si>
  <si>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</si>
  <si>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</si>
  <si>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</si>
  <si>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</si>
  <si>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</si>
  <si>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</si>
  <si>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</si>
  <si>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</si>
  <si>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</si>
  <si>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</si>
  <si>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</si>
  <si>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</si>
  <si>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</si>
  <si>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</si>
  <si>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</si>
  <si>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</si>
  <si>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</si>
  <si>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</si>
  <si>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</si>
  <si>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</si>
  <si>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</si>
  <si>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</si>
  <si>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</si>
  <si>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</si>
  <si>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</si>
  <si>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</si>
  <si>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</si>
  <si>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</si>
  <si>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</si>
  <si>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</si>
  <si>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</si>
  <si>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</si>
  <si>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</si>
  <si>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</si>
  <si>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</si>
  <si>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</si>
  <si>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</si>
  <si>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</si>
  <si>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</si>
  <si>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</si>
  <si>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</si>
  <si>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</si>
  <si>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</si>
  <si>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</si>
  <si>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</si>
  <si>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</si>
  <si>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</si>
  <si>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</si>
  <si>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</si>
  <si>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</si>
  <si>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</si>
  <si>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</si>
  <si>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</si>
  <si>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</si>
  <si>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</si>
  <si>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</si>
  <si>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</si>
  <si>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</si>
  <si>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</si>
  <si>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</si>
  <si>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</si>
  <si>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</si>
  <si>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</si>
  <si>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</si>
  <si>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</si>
  <si>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</si>
  <si>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</si>
  <si>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</si>
  <si>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</si>
  <si>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</si>
  <si>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</si>
  <si>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</si>
  <si>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</si>
  <si>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</si>
  <si>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</si>
  <si>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</si>
  <si>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</si>
  <si>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</si>
  <si>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</si>
  <si>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</si>
  <si>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</si>
  <si>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</si>
  <si>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</si>
  <si>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</si>
  <si>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</si>
  <si>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</si>
  <si>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</si>
  <si>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</si>
  <si>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</si>
  <si>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</si>
  <si>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</si>
  <si>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</si>
  <si>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</si>
  <si>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</si>
  <si>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</si>
  <si>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</si>
  <si>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</si>
  <si>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</si>
  <si>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</si>
  <si>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</si>
  <si>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</si>
  <si>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</si>
  <si>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</si>
  <si>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</si>
  <si>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</si>
  <si>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</si>
  <si>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</si>
  <si>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</si>
  <si>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</si>
  <si>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</si>
  <si>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</si>
  <si>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</si>
  <si>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</si>
  <si>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</si>
  <si>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</si>
  <si>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</si>
  <si>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</si>
  <si>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</si>
  <si>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</si>
  <si>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</si>
  <si>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</si>
  <si>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</si>
  <si>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</si>
  <si>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</si>
  <si>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</si>
  <si>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</si>
  <si>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</si>
  <si>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</si>
  <si>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</si>
  <si>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</si>
  <si>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</si>
  <si>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</si>
  <si>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</si>
  <si>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</si>
  <si>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</si>
  <si>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</si>
  <si>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</si>
  <si>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</si>
  <si>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</si>
  <si>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</si>
  <si>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</si>
  <si>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</si>
  <si>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</si>
  <si>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</si>
  <si>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</si>
  <si>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</si>
  <si>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</si>
  <si>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</si>
  <si>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</si>
  <si>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</si>
  <si>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</si>
  <si>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</si>
  <si>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</si>
  <si>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</si>
  <si>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</si>
  <si>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</si>
  <si>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</si>
  <si>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</si>
  <si>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</si>
  <si>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</si>
  <si>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</si>
  <si>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</si>
  <si>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</si>
  <si>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</si>
  <si>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</si>
  <si>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</si>
  <si>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</si>
  <si>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</si>
  <si>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</si>
  <si>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</si>
  <si>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</si>
  <si>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</si>
  <si>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</si>
  <si>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</si>
  <si>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</si>
  <si>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</si>
  <si>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</si>
  <si>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</si>
  <si>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</si>
  <si>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</si>
  <si>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</si>
  <si>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</si>
  <si>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</si>
  <si>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</si>
  <si>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</si>
  <si>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</si>
  <si>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</si>
  <si>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</si>
  <si>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</si>
  <si>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</si>
  <si>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</si>
  <si>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</si>
  <si>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</si>
  <si>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</si>
  <si>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</si>
  <si>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</si>
  <si>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</si>
  <si>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</si>
  <si>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</si>
  <si>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</si>
  <si>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</si>
  <si>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</si>
  <si>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</si>
  <si>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</si>
  <si>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</si>
  <si>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</si>
  <si>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</si>
  <si>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</si>
  <si>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</si>
  <si>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</si>
  <si>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</si>
  <si>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</si>
  <si>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</si>
  <si>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</si>
  <si>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</si>
  <si>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</si>
  <si>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</si>
  <si>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</si>
  <si>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</si>
  <si>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</si>
  <si>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</si>
  <si>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</si>
  <si>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</si>
  <si>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</si>
  <si>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</si>
  <si>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</si>
  <si>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</si>
  <si>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</si>
  <si>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</si>
  <si>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</si>
  <si>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</si>
  <si>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</si>
  <si>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</si>
  <si>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</si>
  <si>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</si>
  <si>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</si>
  <si>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</si>
  <si>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</si>
  <si>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</si>
  <si>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</si>
  <si>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</si>
  <si>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</si>
  <si>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</si>
  <si>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</si>
  <si>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</si>
  <si>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</si>
  <si>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</si>
  <si>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</si>
  <si>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</si>
  <si>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</si>
  <si>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</si>
  <si>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</si>
  <si>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</si>
  <si>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</si>
  <si>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</si>
  <si>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</si>
  <si>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</si>
  <si>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</si>
  <si>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</si>
  <si>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</si>
  <si>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</si>
  <si>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</si>
  <si>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</si>
  <si>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</si>
  <si>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</si>
  <si>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</si>
  <si>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</si>
  <si>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</si>
  <si>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</si>
  <si>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</si>
  <si>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</si>
  <si>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</si>
  <si>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</si>
  <si>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</si>
  <si>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</si>
  <si>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</si>
  <si>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</si>
  <si>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</si>
  <si>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</si>
  <si>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</si>
  <si>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</si>
  <si>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</si>
  <si>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</si>
  <si>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</si>
  <si>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</si>
  <si>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</si>
  <si>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</si>
  <si>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</si>
  <si>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</si>
  <si>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</si>
  <si>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</si>
  <si>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</si>
  <si>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</si>
  <si>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</si>
  <si>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</si>
  <si>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</si>
  <si>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</si>
  <si>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</si>
  <si>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</si>
  <si>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</si>
  <si>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</si>
  <si>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</si>
  <si>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</si>
  <si>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</si>
  <si>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</si>
  <si>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</si>
  <si>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</si>
  <si>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</si>
  <si>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</si>
  <si>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</si>
  <si>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</si>
  <si>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</si>
  <si>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</si>
  <si>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</si>
  <si>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</si>
  <si>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</si>
  <si>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</si>
  <si>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</si>
  <si>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</si>
  <si>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</si>
  <si>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</si>
  <si>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</si>
  <si>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</si>
  <si>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</si>
  <si>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</si>
  <si>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</si>
  <si>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</si>
  <si>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</si>
  <si>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</si>
  <si>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</si>
  <si>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</si>
  <si>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</si>
  <si>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</si>
  <si>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</si>
  <si>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</si>
  <si>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</si>
  <si>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</si>
  <si>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</si>
  <si>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</si>
  <si>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</si>
  <si>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</si>
  <si>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</si>
  <si>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</si>
  <si>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</si>
  <si>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</si>
  <si>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</si>
  <si>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</si>
  <si>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</si>
  <si>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</si>
  <si>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</si>
  <si>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</si>
  <si>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</si>
  <si>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</si>
  <si>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</si>
  <si>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</si>
  <si>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</si>
  <si>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</si>
  <si>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</si>
  <si>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</si>
  <si>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</si>
  <si>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</si>
  <si>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</si>
  <si>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</si>
  <si>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</si>
  <si>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</si>
  <si>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</si>
  <si>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</si>
  <si>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</si>
  <si>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</si>
  <si>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</si>
  <si>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</si>
  <si>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</si>
  <si>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</si>
  <si>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</si>
  <si>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</si>
  <si>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</si>
  <si>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</si>
  <si>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</si>
  <si>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</si>
  <si>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</si>
  <si>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</si>
  <si>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</si>
  <si>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</si>
  <si>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</si>
  <si>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</si>
  <si>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</si>
  <si>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</si>
  <si>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</si>
  <si>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</si>
  <si>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</si>
  <si>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</si>
  <si>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</si>
  <si>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</si>
  <si>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</si>
  <si>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</si>
  <si>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</si>
  <si>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</si>
  <si>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</si>
  <si>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</si>
  <si>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</si>
  <si>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</si>
  <si>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</si>
  <si>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</si>
  <si>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</si>
  <si>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</si>
  <si>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</si>
  <si>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</si>
  <si>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</si>
  <si>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</si>
  <si>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</si>
  <si>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</si>
  <si>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</si>
  <si>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</si>
  <si>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</si>
  <si>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</si>
  <si>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</si>
  <si>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</si>
  <si>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</si>
  <si>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</si>
  <si>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</si>
  <si>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</si>
  <si>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</si>
  <si>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</si>
  <si>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</si>
  <si>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</si>
  <si>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</si>
  <si>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</si>
  <si>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</si>
  <si>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</si>
  <si>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</si>
  <si>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</si>
  <si>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</si>
  <si>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</si>
  <si>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</si>
  <si>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</si>
  <si>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</si>
  <si>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</si>
  <si>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</si>
  <si>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</si>
  <si>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</si>
  <si>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</si>
  <si>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</si>
  <si>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</si>
  <si>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</si>
  <si>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</si>
  <si>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</si>
  <si>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</si>
  <si>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</si>
  <si>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</si>
  <si>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</si>
  <si>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</si>
  <si>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</si>
  <si>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</si>
  <si>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</si>
  <si>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</si>
  <si>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</si>
  <si>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</si>
  <si>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</si>
  <si>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</si>
  <si>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</si>
  <si>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</si>
  <si>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</si>
  <si>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</si>
  <si>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</si>
  <si>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</si>
  <si>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</si>
  <si>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</si>
  <si>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</si>
  <si>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</si>
  <si>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</si>
  <si>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</si>
  <si>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</si>
  <si>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</si>
  <si>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</si>
  <si>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</si>
  <si>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</si>
  <si>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</si>
  <si>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</si>
  <si>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</si>
  <si>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</si>
  <si>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</si>
  <si>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</si>
  <si>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</si>
  <si>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</si>
  <si>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</si>
  <si>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</si>
  <si>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</si>
  <si>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</si>
  <si>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</si>
  <si>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</si>
  <si>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</si>
  <si>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</si>
  <si>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</si>
  <si>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</si>
  <si>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</si>
  <si>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</si>
  <si>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</si>
  <si>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</si>
  <si>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</si>
  <si>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</si>
  <si>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</si>
  <si>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</si>
  <si>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</si>
  <si>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</si>
  <si>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</si>
  <si>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</si>
  <si>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</si>
  <si>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</si>
  <si>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</si>
  <si>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</si>
  <si>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</si>
  <si>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</si>
  <si>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</si>
  <si>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</si>
  <si>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</si>
  <si>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</si>
  <si>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</si>
  <si>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</si>
  <si>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</si>
  <si>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</si>
  <si>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</si>
  <si>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</si>
  <si>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</si>
  <si>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</si>
  <si>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</si>
  <si>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</si>
  <si>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</si>
  <si>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</si>
  <si>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</si>
  <si>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</si>
  <si>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</si>
  <si>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</si>
  <si>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</si>
  <si>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</si>
  <si>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</si>
  <si>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</si>
  <si>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</si>
  <si>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</si>
  <si>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</si>
  <si>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</si>
  <si>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</si>
  <si>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</si>
  <si>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</si>
  <si>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</si>
  <si>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</si>
  <si>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</si>
  <si>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</si>
  <si>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</si>
  <si>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</si>
  <si>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</si>
  <si>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</si>
  <si>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</si>
  <si>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</si>
  <si>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</si>
  <si>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</si>
  <si>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</si>
  <si>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</si>
  <si>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</si>
  <si>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</si>
  <si>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</si>
  <si>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</si>
  <si>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</si>
  <si>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</si>
  <si>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</si>
  <si>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</si>
  <si>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</si>
  <si>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</si>
  <si>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</si>
  <si>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</si>
  <si>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</si>
  <si>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</si>
  <si>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</si>
  <si>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</si>
  <si>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</si>
  <si>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</si>
  <si>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</si>
  <si>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</si>
  <si>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</si>
  <si>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</si>
  <si>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</si>
  <si>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</si>
  <si>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</si>
  <si>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</si>
  <si>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</si>
  <si>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</si>
  <si>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</si>
  <si>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</si>
  <si>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</si>
  <si>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</si>
  <si>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</si>
  <si>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</si>
  <si>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</si>
  <si>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</si>
  <si>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</si>
  <si>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</si>
  <si>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</si>
  <si>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</si>
  <si>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</si>
  <si>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</si>
  <si>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</si>
  <si>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</si>
  <si>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</si>
  <si>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</si>
  <si>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</si>
  <si>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</si>
  <si>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</si>
  <si>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</si>
  <si>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</si>
  <si>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</si>
  <si>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</si>
  <si>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</si>
  <si>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</si>
  <si>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</si>
  <si>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</si>
  <si>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</si>
  <si>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</si>
  <si>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</si>
  <si>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</si>
  <si>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</si>
  <si>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</si>
  <si>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</si>
  <si>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</si>
  <si>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</si>
  <si>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</si>
  <si>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</si>
  <si>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</si>
  <si>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</si>
  <si>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</si>
  <si>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</si>
  <si>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</si>
  <si>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</si>
  <si>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</si>
  <si>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</si>
  <si>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</si>
  <si>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</si>
  <si>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</si>
  <si>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</si>
  <si>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</si>
  <si>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</si>
  <si>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</si>
  <si>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</si>
  <si>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</si>
  <si>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</si>
  <si>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</si>
  <si>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</si>
  <si>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</si>
  <si>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</si>
  <si>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</si>
  <si>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</si>
  <si>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</si>
  <si>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</si>
  <si>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</si>
  <si>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</si>
  <si>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</si>
  <si>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</si>
  <si>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</si>
  <si>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</si>
  <si>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</si>
  <si>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</si>
  <si>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</si>
  <si>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</si>
  <si>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</si>
  <si>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</si>
  <si>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</si>
  <si>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</si>
  <si>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</si>
  <si>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</si>
  <si>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</si>
  <si>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</si>
  <si>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</si>
  <si>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</si>
  <si>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</si>
  <si>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</si>
  <si>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</si>
  <si>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</si>
  <si>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</si>
  <si>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</si>
  <si>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</si>
  <si>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</si>
  <si>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</si>
  <si>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</si>
  <si>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</si>
  <si>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</si>
  <si>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</si>
  <si>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</si>
  <si>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</si>
  <si>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</si>
  <si>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</si>
  <si>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</si>
  <si>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</si>
  <si>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</si>
  <si>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</si>
  <si>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</si>
  <si>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</si>
  <si>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</si>
  <si>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</si>
  <si>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</si>
  <si>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</si>
  <si>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</si>
  <si>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</si>
  <si>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</si>
  <si>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</si>
  <si>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</si>
  <si>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</si>
  <si>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</si>
  <si>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</si>
  <si>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</si>
  <si>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</si>
  <si>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</si>
  <si>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</si>
  <si>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</si>
  <si>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</si>
  <si>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</si>
  <si>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</si>
  <si>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</si>
  <si>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</si>
  <si>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</si>
  <si>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</si>
  <si>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</si>
  <si>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</si>
  <si>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</si>
  <si>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</si>
  <si>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</si>
  <si>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</si>
  <si>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</si>
  <si>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</si>
  <si>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</si>
  <si>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</si>
  <si>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</si>
  <si>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</si>
  <si>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</si>
  <si>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</si>
  <si>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</si>
  <si>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</si>
  <si>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</si>
  <si>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</si>
  <si>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</si>
  <si>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</si>
  <si>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</si>
  <si>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</si>
  <si>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</si>
  <si>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</si>
  <si>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</si>
  <si>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</si>
  <si>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</si>
  <si>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</si>
  <si>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</si>
  <si>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</si>
  <si>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</si>
  <si>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</si>
  <si>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</si>
  <si>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</si>
  <si>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</si>
  <si>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</si>
  <si>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</si>
  <si>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</si>
  <si>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</si>
  <si>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</si>
  <si>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</si>
  <si>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</si>
  <si>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</si>
  <si>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</si>
  <si>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</si>
  <si>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</si>
  <si>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</si>
  <si>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</si>
  <si>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</si>
  <si>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</si>
  <si>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</si>
  <si>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</si>
  <si>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</si>
  <si>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</si>
  <si>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</si>
  <si>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</si>
  <si>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</si>
  <si>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</si>
  <si>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</si>
  <si>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</si>
  <si>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</si>
  <si>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</si>
  <si>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</si>
  <si>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</si>
  <si>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</si>
  <si>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</si>
  <si>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</si>
  <si>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</si>
  <si>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</si>
  <si>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</si>
  <si>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</si>
  <si>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</si>
  <si>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</si>
  <si>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</si>
  <si>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</si>
  <si>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</si>
  <si>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</si>
  <si>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</si>
  <si>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</si>
  <si>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</si>
  <si>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</si>
  <si>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</si>
  <si>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</si>
  <si>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</si>
  <si>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</si>
  <si>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</si>
  <si>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</si>
  <si>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</si>
  <si>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</si>
  <si>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</si>
  <si>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</si>
  <si>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</si>
  <si>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</si>
  <si>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</si>
  <si>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</si>
  <si>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</si>
  <si>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</si>
  <si>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</si>
  <si>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</si>
  <si>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</si>
  <si>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</si>
  <si>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</si>
  <si>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</si>
  <si>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</si>
  <si>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</si>
  <si>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</si>
  <si>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</si>
  <si>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</si>
  <si>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</si>
  <si>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</si>
  <si>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</si>
  <si>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</si>
  <si>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</si>
  <si>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</si>
  <si>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</si>
  <si>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</si>
  <si>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</si>
  <si>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</si>
  <si>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</si>
  <si>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</si>
  <si>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</si>
  <si>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</si>
  <si>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</si>
  <si>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</si>
  <si>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</si>
  <si>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</si>
  <si>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</si>
  <si>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</si>
  <si>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</si>
  <si>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</si>
  <si>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</si>
  <si>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</si>
  <si>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</si>
  <si>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</si>
  <si>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</si>
  <si>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</si>
  <si>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</si>
  <si>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</si>
  <si>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</si>
  <si>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</si>
  <si>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</si>
  <si>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</si>
  <si>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</si>
  <si>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</si>
  <si>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</si>
  <si>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</si>
  <si>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</si>
  <si>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</si>
  <si>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</si>
  <si>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</si>
  <si>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</si>
  <si>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</si>
  <si>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</si>
  <si>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</si>
  <si>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</si>
  <si>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</si>
  <si>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</si>
  <si>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</si>
  <si>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</si>
  <si>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</si>
  <si>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</si>
  <si>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</si>
  <si>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</si>
  <si>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</si>
  <si>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</si>
  <si>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</si>
  <si>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</si>
  <si>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</si>
  <si>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</si>
  <si>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</si>
  <si>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</si>
  <si>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</si>
  <si>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</si>
  <si>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</si>
  <si>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</si>
  <si>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</si>
  <si>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</si>
  <si>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</si>
  <si>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</si>
  <si>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</si>
  <si>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</si>
  <si>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</si>
  <si>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</si>
  <si>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</si>
  <si>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</si>
  <si>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</si>
  <si>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</si>
  <si>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</si>
  <si>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</si>
  <si>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</si>
  <si>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</si>
  <si>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</si>
  <si>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</si>
  <si>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</si>
  <si>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</si>
  <si>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</si>
  <si>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</si>
  <si>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</si>
  <si>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</si>
  <si>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</si>
  <si>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</si>
  <si>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</si>
  <si>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</si>
  <si>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</si>
  <si>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</si>
  <si>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</si>
  <si>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</si>
  <si>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</si>
  <si>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</si>
  <si>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</si>
  <si>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</si>
  <si>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</si>
  <si>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</si>
  <si>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</si>
  <si>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</si>
  <si>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</si>
  <si>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</si>
  <si>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</si>
  <si>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</si>
  <si>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</si>
  <si>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</si>
  <si>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</si>
  <si>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</si>
  <si>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</si>
  <si>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</si>
  <si>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</si>
  <si>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</si>
  <si>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</si>
  <si>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</si>
  <si>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</si>
  <si>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</si>
  <si>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</si>
  <si>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</si>
  <si>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</si>
  <si>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</si>
  <si>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</si>
  <si>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</si>
  <si>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</si>
  <si>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</si>
  <si>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</si>
  <si>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</si>
  <si>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</si>
  <si>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</si>
  <si>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</si>
  <si>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</si>
  <si>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</si>
  <si>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</si>
  <si>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</si>
  <si>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</si>
  <si>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</si>
  <si>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</si>
  <si>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</si>
  <si>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</si>
  <si>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</si>
  <si>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</si>
  <si>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</si>
  <si>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</si>
  <si>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</si>
  <si>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</si>
  <si>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</si>
  <si>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</si>
  <si>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</si>
  <si>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</si>
  <si>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</si>
  <si>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</si>
  <si>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</si>
  <si>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</si>
  <si>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</si>
  <si>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</si>
  <si>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</si>
  <si>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</si>
  <si>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</si>
  <si>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</si>
  <si>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</si>
  <si>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</si>
  <si>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</si>
  <si>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</si>
  <si>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</si>
  <si>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</si>
  <si>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</si>
  <si>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</si>
  <si>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</si>
  <si>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</si>
  <si>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</si>
  <si>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</si>
  <si>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</si>
  <si>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</si>
  <si>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</si>
  <si>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</si>
  <si>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</si>
  <si>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</si>
  <si>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</si>
  <si>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</si>
  <si>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</si>
  <si>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</si>
  <si>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</si>
  <si>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</si>
  <si>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</si>
  <si>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</si>
  <si>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</si>
  <si>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</si>
  <si>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</si>
  <si>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</si>
  <si>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</si>
  <si>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</si>
  <si>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</si>
  <si>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</si>
  <si>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</si>
  <si>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</si>
  <si>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</si>
  <si>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</si>
  <si>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</si>
  <si>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</si>
  <si>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</si>
  <si>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</si>
  <si>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</si>
  <si>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</si>
  <si>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</si>
  <si>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</si>
  <si>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</si>
  <si>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</si>
  <si>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</si>
  <si>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</si>
  <si>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</si>
  <si>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</si>
  <si>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</si>
  <si>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</si>
  <si>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</si>
  <si>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</si>
  <si>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</si>
  <si>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</si>
  <si>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</si>
  <si>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</si>
  <si>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</si>
  <si>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</si>
  <si>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</si>
  <si>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</si>
  <si>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</si>
  <si>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</si>
  <si>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</si>
  <si>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</si>
  <si>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</si>
  <si>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</si>
  <si>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</si>
  <si>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</si>
  <si>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</si>
  <si>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</si>
  <si>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</si>
  <si>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</si>
  <si>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</si>
  <si>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</si>
  <si>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</si>
  <si>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</si>
  <si>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</si>
  <si>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</si>
  <si>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</si>
  <si>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</si>
  <si>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</si>
  <si>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</si>
  <si>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</si>
  <si>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</si>
  <si>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</si>
  <si>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</si>
  <si>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</si>
  <si>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</si>
  <si>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</si>
  <si>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</si>
  <si>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</si>
  <si>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</si>
  <si>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</si>
  <si>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</si>
  <si>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</si>
  <si>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</si>
  <si>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</si>
  <si>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</si>
  <si>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</si>
  <si>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</si>
  <si>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</si>
  <si>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</si>
  <si>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</si>
  <si>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</si>
  <si>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</si>
  <si>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</si>
  <si>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</si>
  <si>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</si>
  <si>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</si>
  <si>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</si>
  <si>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</si>
  <si>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</si>
  <si>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</si>
  <si>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</si>
  <si>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</si>
  <si>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</si>
  <si>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</si>
  <si>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</si>
  <si>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</si>
  <si>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</si>
  <si>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</si>
  <si>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</si>
  <si>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</si>
  <si>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</si>
  <si>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</si>
  <si>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</si>
  <si>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</si>
  <si>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</si>
  <si>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</si>
  <si>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</si>
  <si>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</si>
  <si>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</si>
  <si>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</si>
  <si>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</si>
  <si>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</si>
  <si>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</si>
  <si>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</si>
  <si>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</si>
  <si>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</si>
  <si>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</si>
  <si>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</si>
  <si>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</si>
  <si>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</si>
  <si>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</si>
  <si>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</si>
  <si>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</si>
  <si>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</si>
  <si>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</si>
  <si>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</si>
  <si>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</si>
  <si>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</si>
  <si>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</si>
  <si>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</si>
  <si>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</si>
  <si>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</si>
  <si>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</si>
  <si>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</si>
  <si>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</si>
  <si>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</si>
  <si>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</si>
  <si>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</si>
  <si>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</si>
  <si>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</si>
  <si>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</si>
  <si>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</si>
  <si>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</si>
  <si>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</si>
  <si>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</si>
  <si>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</si>
  <si>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</si>
  <si>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</si>
  <si>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</si>
  <si>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</si>
  <si>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</si>
  <si>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</si>
  <si>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</si>
  <si>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</si>
  <si>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</si>
  <si>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</si>
  <si>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</si>
  <si>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</si>
  <si>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</si>
  <si>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</si>
  <si>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</si>
  <si>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</si>
  <si>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</si>
  <si>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</si>
  <si>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</si>
  <si>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</si>
  <si>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</si>
  <si>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</si>
  <si>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</si>
  <si>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</si>
  <si>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</si>
  <si>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</si>
  <si>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</si>
  <si>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</si>
  <si>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</si>
  <si>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</si>
  <si>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</si>
  <si>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</si>
  <si>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</si>
  <si>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</si>
  <si>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</si>
  <si>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</si>
  <si>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</si>
  <si>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</si>
  <si>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</si>
  <si>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</si>
  <si>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</si>
  <si>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</si>
  <si>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</si>
  <si>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</si>
  <si>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</si>
  <si>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</si>
  <si>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</si>
  <si>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</si>
  <si>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</si>
  <si>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</si>
  <si>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</si>
  <si>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</si>
  <si>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</si>
  <si>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</si>
  <si>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</si>
  <si>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</si>
  <si>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</si>
  <si>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</si>
  <si>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</si>
  <si>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</si>
  <si>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</si>
  <si>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</si>
  <si>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</si>
  <si>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</si>
  <si>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</si>
  <si>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</si>
  <si>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</si>
  <si>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</si>
  <si>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</si>
  <si>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</si>
  <si>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</si>
  <si>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</si>
  <si>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</si>
  <si>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</si>
  <si>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</si>
  <si>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</si>
  <si>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</si>
  <si>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</si>
  <si>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</si>
  <si>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</si>
  <si>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</si>
  <si>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</si>
  <si>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</si>
  <si>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</si>
  <si>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</si>
  <si>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</si>
  <si>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</si>
  <si>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</si>
  <si>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</si>
  <si>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</si>
  <si>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</si>
  <si>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</si>
  <si>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</si>
  <si>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</si>
  <si>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</si>
  <si>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</si>
  <si>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</si>
  <si>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</si>
  <si>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</si>
  <si>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</si>
  <si>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</si>
  <si>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</si>
  <si>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</si>
  <si>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</si>
  <si>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</si>
  <si>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</si>
  <si>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</si>
  <si>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</si>
  <si>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</si>
  <si>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</si>
  <si>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</si>
  <si>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</si>
  <si>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</si>
  <si>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</si>
  <si>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</si>
  <si>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</si>
  <si>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</si>
  <si>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</si>
  <si>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</si>
  <si>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</si>
  <si>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</si>
  <si>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</si>
  <si>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</si>
  <si>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</si>
  <si>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</si>
  <si>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</si>
  <si>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</si>
  <si>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</si>
  <si>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</si>
  <si>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</si>
  <si>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</si>
  <si>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</si>
  <si>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</si>
  <si>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</si>
  <si>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</si>
  <si>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</si>
  <si>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</si>
  <si>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</si>
  <si>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</si>
  <si>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</si>
  <si>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</si>
  <si>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</si>
  <si>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</si>
  <si>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</si>
  <si>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</si>
  <si>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</si>
  <si>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</si>
  <si>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</si>
  <si>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</si>
  <si>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</si>
  <si>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</si>
  <si>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</si>
  <si>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</si>
  <si>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</si>
  <si>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</si>
  <si>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</si>
  <si>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</si>
  <si>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</si>
  <si>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</si>
  <si>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</si>
  <si>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</si>
  <si>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</si>
  <si>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</si>
  <si>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</si>
  <si>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</si>
  <si>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</si>
  <si>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</si>
  <si>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</si>
  <si>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</si>
  <si>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</si>
  <si>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</si>
  <si>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</si>
  <si>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</si>
  <si>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</si>
  <si>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</si>
  <si>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</si>
  <si>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</si>
  <si>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</si>
  <si>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</si>
  <si>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</si>
  <si>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</si>
  <si>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</si>
  <si>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</si>
  <si>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</si>
  <si>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</si>
  <si>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</si>
  <si>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</si>
  <si>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</si>
  <si>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</si>
  <si>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</si>
  <si>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</si>
  <si>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</si>
  <si>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</si>
  <si>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</si>
  <si>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</si>
  <si>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</si>
  <si>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</si>
  <si>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</si>
  <si>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</si>
  <si>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</si>
  <si>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</si>
  <si>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</si>
  <si>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</si>
  <si>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</si>
  <si>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</si>
  <si>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</si>
  <si>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</si>
  <si>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</si>
  <si>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</si>
  <si>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</si>
  <si>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</si>
  <si>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</si>
  <si>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</si>
  <si>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</si>
  <si>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</si>
  <si>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</si>
  <si>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</si>
  <si>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</si>
  <si>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</si>
  <si>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</si>
  <si>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</si>
  <si>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</si>
  <si>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</si>
  <si>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</si>
  <si>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</si>
  <si>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</si>
  <si>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</si>
  <si>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</si>
  <si>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</si>
  <si>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</si>
  <si>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</si>
  <si>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</si>
  <si>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</si>
  <si>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</si>
  <si>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</si>
  <si>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</si>
  <si>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</si>
  <si>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</si>
  <si>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</si>
  <si>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</si>
  <si>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</si>
  <si>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</si>
  <si>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</si>
  <si>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</si>
  <si>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</si>
  <si>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</si>
  <si>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</si>
  <si>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</si>
  <si>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</si>
  <si>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</si>
  <si>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</si>
  <si>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</si>
  <si>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</si>
  <si>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</si>
  <si>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</si>
  <si>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</si>
  <si>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</si>
  <si>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</si>
  <si>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</si>
  <si>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</si>
  <si>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</si>
  <si>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</si>
  <si>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</si>
  <si>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</si>
  <si>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</si>
  <si>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</si>
  <si>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</si>
  <si>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</si>
  <si>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</si>
  <si>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</si>
  <si>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</si>
  <si>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</si>
  <si>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</si>
  <si>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</si>
  <si>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</si>
  <si>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</si>
  <si>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</si>
  <si>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</si>
  <si>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</si>
  <si>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</si>
  <si>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</si>
  <si>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</si>
  <si>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</si>
  <si>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</si>
  <si>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</si>
  <si>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</si>
  <si>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</si>
  <si>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</si>
  <si>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</si>
  <si>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</si>
  <si>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</si>
  <si>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</si>
  <si>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</si>
  <si>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</si>
  <si>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</si>
  <si>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</si>
  <si>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</si>
  <si>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</si>
  <si>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</si>
  <si>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</si>
  <si>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</si>
  <si>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</si>
  <si>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</si>
  <si>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</si>
  <si>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</si>
  <si>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</si>
  <si>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</si>
  <si>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</si>
  <si>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</si>
  <si>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</si>
  <si>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</si>
  <si>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</si>
  <si>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</si>
  <si>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</si>
  <si>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</si>
  <si>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</si>
  <si>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</si>
  <si>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</si>
  <si>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</si>
  <si>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</si>
  <si>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</si>
  <si>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</si>
  <si>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</si>
  <si>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</si>
  <si>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</si>
  <si>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</si>
  <si>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</si>
  <si>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</si>
  <si>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</si>
  <si>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</si>
  <si>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</si>
  <si>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</si>
  <si>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</si>
  <si>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</si>
  <si>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</si>
  <si>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</si>
  <si>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</si>
  <si>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</si>
  <si>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</si>
  <si>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</si>
  <si>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</si>
  <si>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</si>
  <si>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</si>
  <si>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</si>
  <si>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</si>
  <si>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</si>
  <si>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</si>
  <si>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</si>
  <si>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</si>
  <si>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</si>
  <si>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</si>
  <si>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</si>
  <si>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</si>
  <si>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</si>
  <si>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</si>
  <si>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</si>
  <si>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</si>
  <si>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</si>
  <si>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</si>
  <si>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</si>
  <si>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</si>
  <si>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</si>
  <si>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</si>
  <si>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</si>
  <si>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</si>
  <si>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</si>
  <si>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</si>
  <si>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</si>
  <si>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</si>
  <si>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</si>
  <si>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</si>
  <si>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</si>
  <si>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</si>
  <si>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</si>
  <si>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</si>
  <si>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</si>
  <si>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</si>
  <si>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</si>
  <si>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</si>
  <si>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</si>
  <si>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</si>
  <si>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</si>
  <si>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</si>
  <si>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</si>
  <si>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</si>
  <si>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</si>
  <si>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</si>
  <si>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</si>
  <si>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</si>
  <si>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</si>
  <si>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</si>
  <si>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</si>
  <si>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</si>
  <si>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</si>
  <si>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</si>
  <si>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</si>
  <si>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</si>
  <si>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</si>
  <si>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</si>
  <si>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</si>
  <si>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</si>
  <si>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</si>
  <si>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</si>
  <si>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</si>
  <si>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</si>
  <si>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</si>
  <si>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</si>
  <si>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</si>
  <si>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</si>
  <si>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</si>
  <si>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</si>
  <si>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</si>
  <si>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</si>
  <si>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</si>
  <si>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</si>
  <si>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</si>
  <si>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</si>
  <si>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</si>
  <si>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</si>
  <si>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</si>
  <si>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</si>
  <si>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</si>
  <si>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</si>
  <si>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</si>
  <si>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</si>
  <si>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</si>
  <si>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</si>
  <si>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</si>
  <si>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</si>
  <si>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</si>
  <si>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</si>
  <si>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</si>
  <si>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</si>
  <si>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</si>
  <si>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</si>
  <si>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</si>
  <si>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</si>
  <si>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</si>
  <si>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</si>
  <si>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</si>
  <si>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</si>
  <si>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</si>
  <si>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</si>
  <si>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</si>
  <si>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</si>
  <si>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</si>
  <si>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</si>
  <si>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</si>
  <si>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</si>
  <si>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</si>
  <si>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</si>
  <si>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</si>
  <si>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</si>
  <si>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</si>
  <si>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</si>
  <si>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</si>
  <si>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</si>
  <si>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</si>
  <si>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</si>
  <si>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</si>
  <si>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</si>
  <si>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</si>
  <si>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</si>
  <si>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</si>
  <si>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</si>
  <si>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</si>
  <si>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</si>
  <si>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</si>
  <si>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</si>
  <si>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</si>
  <si>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</si>
  <si>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</si>
  <si>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</si>
  <si>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</si>
  <si>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</si>
  <si>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</si>
  <si>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</si>
  <si>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</si>
  <si>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</si>
  <si>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</si>
  <si>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</si>
  <si>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</si>
  <si>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</si>
  <si>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</si>
  <si>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</si>
  <si>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</si>
  <si>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</si>
  <si>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</si>
  <si>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</si>
  <si>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</si>
  <si>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</si>
  <si>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</si>
  <si>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</si>
  <si>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</si>
  <si>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</si>
  <si>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</si>
  <si>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</si>
  <si>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</si>
  <si>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</si>
  <si>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</si>
  <si>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</si>
  <si>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</si>
  <si>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</si>
  <si>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</si>
  <si>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</si>
  <si>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</si>
  <si>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</si>
  <si>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</si>
  <si>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</si>
  <si>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</si>
  <si>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</si>
  <si>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</si>
  <si>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</si>
  <si>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</si>
  <si>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</si>
  <si>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</si>
  <si>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</si>
  <si>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</si>
  <si>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</si>
  <si>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</si>
  <si>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</si>
  <si>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</si>
  <si>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</si>
  <si>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</si>
  <si>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</si>
  <si>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</si>
  <si>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</si>
  <si>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</si>
  <si>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</si>
  <si>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</si>
  <si>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</si>
  <si>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</si>
  <si>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</si>
  <si>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</si>
  <si>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</si>
  <si>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</si>
  <si>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</si>
  <si>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</si>
  <si>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</si>
  <si>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</si>
  <si>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</si>
  <si>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</si>
  <si>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</si>
  <si>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</si>
  <si>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</si>
  <si>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</si>
  <si>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</si>
  <si>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</si>
  <si>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</si>
  <si>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</si>
  <si>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</si>
  <si>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</si>
  <si>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</si>
  <si>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</si>
  <si>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</si>
  <si>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</si>
  <si>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</si>
  <si>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</si>
  <si>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</si>
  <si>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</si>
  <si>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</si>
  <si>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</si>
  <si>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</si>
  <si>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</si>
  <si>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</si>
  <si>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</si>
  <si>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</si>
  <si>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</si>
  <si>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</si>
  <si>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</si>
  <si>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</si>
  <si>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</si>
  <si>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</si>
  <si>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</si>
  <si>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</si>
  <si>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</si>
  <si>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</si>
  <si>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</si>
  <si>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</si>
  <si>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</si>
  <si>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</si>
  <si>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</si>
  <si>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</si>
  <si>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</si>
  <si>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</si>
  <si>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</si>
  <si>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</si>
  <si>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</si>
  <si>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</si>
  <si>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</si>
  <si>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</si>
  <si>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</si>
  <si>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</si>
  <si>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</si>
  <si>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</si>
  <si>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</si>
  <si>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</si>
  <si>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</si>
  <si>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</si>
  <si>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</si>
  <si>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</si>
  <si>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</si>
  <si>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</si>
  <si>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</si>
  <si>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</si>
  <si>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</si>
  <si>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</si>
  <si>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</si>
  <si>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</si>
  <si>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</si>
  <si>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</si>
  <si>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</si>
  <si>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</si>
  <si>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</si>
  <si>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</si>
  <si>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</si>
  <si>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</si>
  <si>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</si>
  <si>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</si>
  <si>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</si>
  <si>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</si>
  <si>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</si>
  <si>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</si>
  <si>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</si>
  <si>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</si>
  <si>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</si>
  <si>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</si>
  <si>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</si>
  <si>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</si>
  <si>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</si>
  <si>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</si>
  <si>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</si>
  <si>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</si>
  <si>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</si>
  <si>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</si>
  <si>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</si>
  <si>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</si>
  <si>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</si>
  <si>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</si>
  <si>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</si>
  <si>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</si>
  <si>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</si>
  <si>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</si>
  <si>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</si>
  <si>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</si>
  <si>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</si>
  <si>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</si>
  <si>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</si>
  <si>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</si>
  <si>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</si>
  <si>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</si>
  <si>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</si>
  <si>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</si>
  <si>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</si>
  <si>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</si>
  <si>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</si>
  <si>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</si>
  <si>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</si>
  <si>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</si>
  <si>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</si>
  <si>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</si>
  <si>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</si>
  <si>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</si>
  <si>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</si>
  <si>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</si>
  <si>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</si>
  <si>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</si>
  <si>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</si>
  <si>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</si>
  <si>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</si>
  <si>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</si>
  <si>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</si>
  <si>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</si>
  <si>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</si>
  <si>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</si>
  <si>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</si>
  <si>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</si>
  <si>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</si>
  <si>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</si>
  <si>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</si>
  <si>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</si>
  <si>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</si>
  <si>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</si>
  <si>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</si>
  <si>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</si>
  <si>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</si>
  <si>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</si>
  <si>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</si>
  <si>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</si>
  <si>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</si>
  <si>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</si>
  <si>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</si>
  <si>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</si>
  <si>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</si>
  <si>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</si>
  <si>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</si>
  <si>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</si>
  <si>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</si>
  <si>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</si>
  <si>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</si>
  <si>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</si>
  <si>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</si>
  <si>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</si>
  <si>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</si>
  <si>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</si>
  <si>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</si>
  <si>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</si>
  <si>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</si>
  <si>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</si>
  <si>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</si>
  <si>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</si>
  <si>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</si>
  <si>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</si>
  <si>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</si>
  <si>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</si>
  <si>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</si>
  <si>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</si>
  <si>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</si>
  <si>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</si>
  <si>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</si>
  <si>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</si>
  <si>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</si>
  <si>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</si>
  <si>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</si>
  <si>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</si>
  <si>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</si>
  <si>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</si>
  <si>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</si>
  <si>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</si>
  <si>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</si>
  <si>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</si>
  <si>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</si>
  <si>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</si>
  <si>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</si>
  <si>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</si>
  <si>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</si>
  <si>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</si>
  <si>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</si>
  <si>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</si>
  <si>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</si>
  <si>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</si>
  <si>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</si>
  <si>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</si>
  <si>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</si>
  <si>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</si>
  <si>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</si>
  <si>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</si>
  <si>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</si>
  <si>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</si>
  <si>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</si>
  <si>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</si>
  <si>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</si>
  <si>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</si>
  <si>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</si>
  <si>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</si>
  <si>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</si>
  <si>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</si>
  <si>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</si>
  <si>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</si>
  <si>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</si>
  <si>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</si>
  <si>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</si>
  <si>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</si>
  <si>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</si>
  <si>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</si>
  <si>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</si>
  <si>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</si>
  <si>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</si>
  <si>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</si>
  <si>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</si>
  <si>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</si>
  <si>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</si>
  <si>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</si>
  <si>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</si>
  <si>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</si>
  <si>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</si>
  <si>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</si>
  <si>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</si>
  <si>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</si>
  <si>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</si>
  <si>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</si>
  <si>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</si>
  <si>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</si>
  <si>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</si>
  <si>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</si>
  <si>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</si>
  <si>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</si>
  <si>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</si>
  <si>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</si>
  <si>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</si>
  <si>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</si>
  <si>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</si>
  <si>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</si>
  <si>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</si>
  <si>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Column Labels</t>
  </si>
  <si>
    <t>(blank)</t>
  </si>
  <si>
    <t>Grand Total</t>
  </si>
  <si>
    <t>Row Labels</t>
  </si>
  <si>
    <t>Date Created Conversion</t>
  </si>
  <si>
    <t>Date Ended Conversion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</si>
  <si>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</si>
  <si>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</si>
  <si>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</si>
  <si>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</si>
  <si>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</si>
  <si>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</si>
  <si>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</si>
  <si>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</si>
  <si>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</si>
  <si>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</si>
  <si>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</si>
  <si>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</si>
  <si>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Years</t>
  </si>
  <si>
    <t>(All)</t>
  </si>
  <si>
    <t>Count of outcomes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</si>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</sst>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10" fontId="0" fillId="0" borderId="0" xfId="0" applyNumberFormat="1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assignment.xlsx]Theater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Theater</a:t>
            </a:r>
            <a:r>
              <a:rPr lang="zh-CN" altLang="en-US"/>
              <a:t> </a:t>
            </a:r>
            <a:r>
              <a:rPr lang="en-US" altLang="zh-CN"/>
              <a:t>outcomes</a:t>
            </a:r>
            <a:r>
              <a:rPr lang="zh-CN" altLang="en-US"/>
              <a:t> </a:t>
            </a:r>
            <a:r>
              <a:rPr lang="en-US" altLang="zh-CN"/>
              <a:t>by</a:t>
            </a:r>
            <a:r>
              <a:rPr lang="zh-CN" altLang="en-US"/>
              <a:t> </a:t>
            </a:r>
            <a:r>
              <a:rPr lang="en-US" altLang="zh-CN"/>
              <a:t>lunch</a:t>
            </a:r>
            <a:r>
              <a:rPr lang="zh-CN" altLang="en-US" baseline="0"/>
              <a:t> </a:t>
            </a:r>
            <a:r>
              <a:rPr lang="en-US" altLang="zh-CN" baseline="0"/>
              <a:t>date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'Theater Outcomes by Launch Date'!$B$7:$B$20</c:f>
              <c:numCache>
                <c:formatCode>General</c:formatCode>
                <c:ptCount val="13"/>
                <c:pt idx="1">
                  <c:v>34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43</c:v>
                </c:pt>
                <c:pt idx="8">
                  <c:v>33</c:v>
                </c:pt>
                <c:pt idx="9">
                  <c:v>24</c:v>
                </c:pt>
                <c:pt idx="10">
                  <c:v>20</c:v>
                </c:pt>
                <c:pt idx="11">
                  <c:v>37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6-794F-B9EB-8308F971DBE7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'Theater Outcomes by Launch Date'!$C$7:$C$20</c:f>
              <c:numCache>
                <c:formatCode>General</c:formatCode>
                <c:ptCount val="13"/>
                <c:pt idx="1">
                  <c:v>149</c:v>
                </c:pt>
                <c:pt idx="2">
                  <c:v>106</c:v>
                </c:pt>
                <c:pt idx="3">
                  <c:v>108</c:v>
                </c:pt>
                <c:pt idx="4">
                  <c:v>102</c:v>
                </c:pt>
                <c:pt idx="5">
                  <c:v>126</c:v>
                </c:pt>
                <c:pt idx="6">
                  <c:v>147</c:v>
                </c:pt>
                <c:pt idx="7">
                  <c:v>150</c:v>
                </c:pt>
                <c:pt idx="8">
                  <c:v>134</c:v>
                </c:pt>
                <c:pt idx="9">
                  <c:v>127</c:v>
                </c:pt>
                <c:pt idx="10">
                  <c:v>149</c:v>
                </c:pt>
                <c:pt idx="11">
                  <c:v>114</c:v>
                </c:pt>
                <c:pt idx="1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6-794F-B9EB-8308F971DBE7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'Theater Outcomes by Launch Date'!$D$7:$D$20</c:f>
              <c:numCache>
                <c:formatCode>General</c:formatCode>
                <c:ptCount val="13"/>
                <c:pt idx="1">
                  <c:v>2</c:v>
                </c:pt>
                <c:pt idx="2">
                  <c:v>18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6-794F-B9EB-8308F971DBE7}"/>
            </c:ext>
          </c:extLst>
        </c:ser>
        <c:ser>
          <c:idx val="3"/>
          <c:order val="3"/>
          <c:tx>
            <c:strRef>
              <c:f>'Theater Outcomes by Launch 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'Theater Outcomes by Launch Date'!$E$7:$E$20</c:f>
              <c:numCache>
                <c:formatCode>General</c:formatCode>
                <c:ptCount val="13"/>
                <c:pt idx="1">
                  <c:v>182</c:v>
                </c:pt>
                <c:pt idx="2">
                  <c:v>202</c:v>
                </c:pt>
                <c:pt idx="3">
                  <c:v>180</c:v>
                </c:pt>
                <c:pt idx="4">
                  <c:v>192</c:v>
                </c:pt>
                <c:pt idx="5">
                  <c:v>234</c:v>
                </c:pt>
                <c:pt idx="6">
                  <c:v>211</c:v>
                </c:pt>
                <c:pt idx="7">
                  <c:v>194</c:v>
                </c:pt>
                <c:pt idx="8">
                  <c:v>166</c:v>
                </c:pt>
                <c:pt idx="9">
                  <c:v>147</c:v>
                </c:pt>
                <c:pt idx="10">
                  <c:v>183</c:v>
                </c:pt>
                <c:pt idx="11">
                  <c:v>183</c:v>
                </c:pt>
                <c:pt idx="1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6-794F-B9EB-8308F971DBE7}"/>
            </c:ext>
          </c:extLst>
        </c:ser>
        <c:ser>
          <c:idx val="4"/>
          <c:order val="4"/>
          <c:tx>
            <c:strRef>
              <c:f>'Theater Outcomes by Launch Date'!$F$5:$F$6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'Theater Outcomes by Launch Date'!$A$7:$A$20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'Theater Outcomes by Launch Date'!$F$7:$F$20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6-794F-B9EB-8308F971D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241567"/>
        <c:axId val="1903010431"/>
      </c:lineChart>
      <c:catAx>
        <c:axId val="14472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10431"/>
        <c:crosses val="autoZero"/>
        <c:auto val="1"/>
        <c:lblAlgn val="ctr"/>
        <c:lblOffset val="100"/>
        <c:noMultiLvlLbl val="0"/>
      </c:catAx>
      <c:valAx>
        <c:axId val="19030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2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 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by goal'!$F$2:$F$13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4-F747-A2AB-A640E1344B11}"/>
            </c:ext>
          </c:extLst>
        </c:ser>
        <c:ser>
          <c:idx val="1"/>
          <c:order val="1"/>
          <c:tx>
            <c:strRef>
              <c:f>'Outcomes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 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by goal'!$G$2:$G$13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4-F747-A2AB-A640E1344B11}"/>
            </c:ext>
          </c:extLst>
        </c:ser>
        <c:ser>
          <c:idx val="2"/>
          <c:order val="2"/>
          <c:tx>
            <c:strRef>
              <c:f>'Outcomes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 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by goal'!$H$2:$H$13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4-F747-A2AB-A640E134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226415"/>
        <c:axId val="1484771119"/>
      </c:lineChart>
      <c:catAx>
        <c:axId val="148422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71119"/>
        <c:crosses val="autoZero"/>
        <c:auto val="1"/>
        <c:lblAlgn val="ctr"/>
        <c:lblOffset val="100"/>
        <c:noMultiLvlLbl val="0"/>
      </c:catAx>
      <c:valAx>
        <c:axId val="148477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21</xdr:row>
      <xdr:rowOff>95250</xdr:rowOff>
    </xdr:from>
    <xdr:to>
      <xdr:col>21</xdr:col>
      <xdr:colOff>266700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BDE7A-7FB0-684F-B489-DAABA2E81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14</xdr:row>
      <xdr:rowOff>6350</xdr:rowOff>
    </xdr:from>
    <xdr:to>
      <xdr:col>15</xdr:col>
      <xdr:colOff>76200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0F023-076E-2442-87F9-067936799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hui Ren" refreshedDate="44627.838344791664" createdVersion="7" refreshedVersion="7" minRefreshableVersion="3" recordCount="4115" xr:uid="{CA0EF9E9-D841-0D4B-B658-D23AFBBF0378}">
  <cacheSource type="worksheet">
    <worksheetSource ref="A1:P1048576" sheet="Kickstarter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 count="503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  <m/>
      </sharedItems>
    </cacheField>
    <cacheField name="spotlight" numFmtId="0">
      <sharedItems containsBlank="1"/>
    </cacheField>
    <cacheField name="Category and Sub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7"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4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4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x v="0"/>
    <b v="0"/>
    <x v="0"/>
    <b v="1"/>
    <x v="0"/>
    <x v="0"/>
    <d v="2015-07-23T03:00:00"/>
  </r>
  <r>
    <n v="1"/>
    <s v="FannibalFest Fan Convention"/>
    <s v="A Hannibal TV Show Fan Convention and Art Collective"/>
    <x v="1"/>
    <n v="14653"/>
    <x v="0"/>
    <s v="US"/>
    <s v="USD"/>
    <n v="1488464683"/>
    <x v="1"/>
    <b v="0"/>
    <x v="1"/>
    <b v="1"/>
    <x v="0"/>
    <x v="1"/>
    <d v="2017-03-02T14:24:43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x v="2"/>
    <b v="0"/>
    <x v="2"/>
    <b v="1"/>
    <x v="0"/>
    <x v="2"/>
    <d v="2016-02-15T16:51:23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x v="3"/>
    <b v="0"/>
    <x v="3"/>
    <b v="1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x v="4"/>
    <b v="0"/>
    <x v="4"/>
    <b v="1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x v="5"/>
    <b v="0"/>
    <x v="5"/>
    <b v="1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x v="6"/>
    <b v="0"/>
    <x v="6"/>
    <b v="1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x v="7"/>
    <b v="0"/>
    <x v="7"/>
    <b v="1"/>
    <x v="0"/>
    <x v="7"/>
    <d v="2016-07-05T01:07:47"/>
  </r>
  <r>
    <n v="8"/>
    <s v="Sizzling in the Kitchen Flynn Style"/>
    <s v="Help us raise the funds to film our pilot episode!"/>
    <x v="8"/>
    <n v="3501.52"/>
    <x v="0"/>
    <s v="US"/>
    <s v="USD"/>
    <n v="1460754000"/>
    <x v="8"/>
    <b v="0"/>
    <x v="8"/>
    <b v="1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x v="9"/>
    <b v="0"/>
    <x v="9"/>
    <b v="1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x v="10"/>
    <b v="0"/>
    <x v="10"/>
    <b v="1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x v="11"/>
    <b v="0"/>
    <x v="11"/>
    <b v="1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x v="12"/>
    <b v="0"/>
    <x v="12"/>
    <b v="1"/>
    <x v="0"/>
    <x v="12"/>
    <d v="2014-07-16T03:00:00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x v="13"/>
    <b v="0"/>
    <x v="13"/>
    <b v="1"/>
    <x v="0"/>
    <x v="13"/>
    <d v="2016-06-23T20:27:00"/>
  </r>
  <r>
    <n v="14"/>
    <s v="3010 | Sci-fi Series"/>
    <s v="A highly charged post apocalyptic sci fi series that pulls no punches!"/>
    <x v="12"/>
    <n v="6056"/>
    <x v="0"/>
    <s v="AU"/>
    <s v="AUD"/>
    <n v="1405259940"/>
    <x v="14"/>
    <b v="0"/>
    <x v="14"/>
    <b v="1"/>
    <x v="0"/>
    <x v="14"/>
    <d v="2014-07-13T13:59:00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x v="15"/>
    <b v="0"/>
    <x v="15"/>
    <b v="1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x v="16"/>
    <b v="0"/>
    <x v="16"/>
    <b v="1"/>
    <x v="0"/>
    <x v="16"/>
    <d v="2014-06-16T05:30:00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x v="17"/>
    <b v="0"/>
    <x v="17"/>
    <b v="1"/>
    <x v="0"/>
    <x v="17"/>
    <d v="2014-11-04T18:33:42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x v="18"/>
    <b v="0"/>
    <x v="18"/>
    <b v="1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x v="19"/>
    <b v="0"/>
    <x v="19"/>
    <b v="1"/>
    <x v="0"/>
    <x v="19"/>
    <d v="2015-07-20T19:35:34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x v="20"/>
    <b v="0"/>
    <x v="20"/>
    <b v="1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x v="21"/>
    <b v="0"/>
    <x v="21"/>
    <b v="1"/>
    <x v="0"/>
    <x v="21"/>
    <d v="2014-09-26T15:03:09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x v="22"/>
    <b v="0"/>
    <x v="22"/>
    <b v="1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x v="23"/>
    <b v="0"/>
    <x v="23"/>
    <b v="1"/>
    <x v="0"/>
    <x v="23"/>
    <d v="2015-04-30T15:20:00"/>
  </r>
  <r>
    <n v="24"/>
    <s v="Bring STL Up Late to TV"/>
    <s v="STL Up Late is a weekly late night comedy talk show for St. Louis television."/>
    <x v="19"/>
    <n v="38082.69"/>
    <x v="0"/>
    <s v="US"/>
    <s v="USD"/>
    <n v="1442345940"/>
    <x v="24"/>
    <b v="0"/>
    <x v="24"/>
    <b v="1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x v="25"/>
    <b v="0"/>
    <x v="25"/>
    <b v="1"/>
    <x v="0"/>
    <x v="25"/>
    <d v="2016-01-09T00:36:01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x v="26"/>
    <b v="0"/>
    <x v="10"/>
    <b v="1"/>
    <x v="0"/>
    <x v="26"/>
    <d v="2014-08-17T12:22:24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x v="27"/>
    <b v="0"/>
    <x v="3"/>
    <b v="1"/>
    <x v="0"/>
    <x v="27"/>
    <d v="2014-11-16T04:57:13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x v="28"/>
    <b v="0"/>
    <x v="26"/>
    <b v="1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x v="29"/>
    <b v="0"/>
    <x v="27"/>
    <b v="1"/>
    <x v="0"/>
    <x v="29"/>
    <d v="2014-07-22T16:09:28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x v="30"/>
    <b v="0"/>
    <x v="28"/>
    <b v="1"/>
    <x v="0"/>
    <x v="30"/>
    <d v="2014-08-21T07:01:55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x v="31"/>
    <b v="0"/>
    <x v="29"/>
    <b v="1"/>
    <x v="0"/>
    <x v="31"/>
    <d v="2016-01-25T19:00:34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x v="32"/>
    <b v="0"/>
    <x v="30"/>
    <b v="1"/>
    <x v="0"/>
    <x v="32"/>
    <d v="2016-05-13T03:59:00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x v="33"/>
    <b v="0"/>
    <x v="31"/>
    <b v="1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x v="34"/>
    <b v="0"/>
    <x v="32"/>
    <b v="1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x v="35"/>
    <b v="0"/>
    <x v="33"/>
    <b v="1"/>
    <x v="0"/>
    <x v="35"/>
    <d v="2015-04-28T00:00:00"/>
  </r>
  <r>
    <n v="36"/>
    <s v="THE LISTENING BOX"/>
    <s v="A modern day priest makes an unusual discovery, setting off a chain of events."/>
    <x v="12"/>
    <n v="8529"/>
    <x v="0"/>
    <s v="US"/>
    <s v="USD"/>
    <n v="1428128525"/>
    <x v="36"/>
    <b v="0"/>
    <x v="34"/>
    <b v="1"/>
    <x v="0"/>
    <x v="36"/>
    <d v="2015-04-04T06:22:05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x v="37"/>
    <b v="0"/>
    <x v="35"/>
    <b v="1"/>
    <x v="0"/>
    <x v="37"/>
    <d v="2015-02-27T16:37:59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x v="38"/>
    <b v="0"/>
    <x v="36"/>
    <b v="1"/>
    <x v="0"/>
    <x v="38"/>
    <d v="2013-05-11T01:22:2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x v="39"/>
    <b v="0"/>
    <x v="37"/>
    <b v="1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x v="40"/>
    <b v="0"/>
    <x v="38"/>
    <b v="1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x v="41"/>
    <b v="0"/>
    <x v="10"/>
    <b v="1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x v="42"/>
    <b v="0"/>
    <x v="39"/>
    <b v="1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x v="43"/>
    <b v="0"/>
    <x v="40"/>
    <b v="1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x v="44"/>
    <b v="0"/>
    <x v="41"/>
    <b v="1"/>
    <x v="0"/>
    <x v="44"/>
    <d v="2014-10-07T02:22:17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x v="45"/>
    <b v="0"/>
    <x v="42"/>
    <b v="1"/>
    <x v="0"/>
    <x v="45"/>
    <d v="2016-04-27T14:58:27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x v="46"/>
    <b v="0"/>
    <x v="43"/>
    <b v="1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x v="47"/>
    <b v="0"/>
    <x v="16"/>
    <b v="1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x v="48"/>
    <b v="0"/>
    <x v="44"/>
    <b v="1"/>
    <x v="0"/>
    <x v="48"/>
    <d v="2015-03-01T12:00:00"/>
  </r>
  <r>
    <n v="49"/>
    <s v="Driving Jersey - Season Five"/>
    <s v="Driving Jersey is real people telling real stories."/>
    <x v="14"/>
    <n v="12000"/>
    <x v="0"/>
    <s v="US"/>
    <s v="USD"/>
    <n v="1445660045"/>
    <x v="49"/>
    <b v="0"/>
    <x v="45"/>
    <b v="1"/>
    <x v="0"/>
    <x v="49"/>
    <d v="2015-10-24T04:14:05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x v="50"/>
    <b v="0"/>
    <x v="19"/>
    <b v="1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x v="51"/>
    <b v="0"/>
    <x v="46"/>
    <b v="1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x v="52"/>
    <b v="0"/>
    <x v="47"/>
    <b v="1"/>
    <x v="0"/>
    <x v="52"/>
    <d v="2014-07-17T16:50:46"/>
  </r>
  <r>
    <n v="53"/>
    <s v="Rolling out Vegan Mashup's Season 2"/>
    <s v="Delicious TV's Vegan Mashup launching season two on public television"/>
    <x v="9"/>
    <n v="3289"/>
    <x v="0"/>
    <s v="US"/>
    <s v="USD"/>
    <n v="1396648800"/>
    <x v="53"/>
    <b v="0"/>
    <x v="27"/>
    <b v="1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x v="54"/>
    <b v="0"/>
    <x v="47"/>
    <b v="1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x v="55"/>
    <b v="0"/>
    <x v="48"/>
    <b v="1"/>
    <x v="0"/>
    <x v="55"/>
    <d v="2016-05-27T23:15:16"/>
  </r>
  <r>
    <n v="56"/>
    <s v="Voxwomen Cycling Show"/>
    <s v="We want to see more women's cycling on TV - and we need your help to make it happen!"/>
    <x v="6"/>
    <n v="8581"/>
    <x v="0"/>
    <s v="GB"/>
    <s v="GBP"/>
    <n v="1433779200"/>
    <x v="56"/>
    <b v="0"/>
    <x v="49"/>
    <b v="1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x v="57"/>
    <b v="0"/>
    <x v="50"/>
    <b v="1"/>
    <x v="0"/>
    <x v="57"/>
    <d v="2015-04-25T19:59:22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x v="58"/>
    <b v="0"/>
    <x v="11"/>
    <b v="1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x v="59"/>
    <b v="0"/>
    <x v="51"/>
    <b v="1"/>
    <x v="0"/>
    <x v="59"/>
    <d v="2015-09-14T21:00:0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x v="60"/>
    <b v="0"/>
    <x v="52"/>
    <b v="1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x v="61"/>
    <b v="0"/>
    <x v="23"/>
    <b v="1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x v="62"/>
    <b v="0"/>
    <x v="53"/>
    <b v="1"/>
    <x v="1"/>
    <x v="62"/>
    <d v="2013-03-03T19:11:18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x v="63"/>
    <b v="0"/>
    <x v="31"/>
    <b v="1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x v="64"/>
    <b v="0"/>
    <x v="54"/>
    <b v="1"/>
    <x v="1"/>
    <x v="64"/>
    <d v="2013-07-08T00:26:21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x v="65"/>
    <b v="0"/>
    <x v="7"/>
    <b v="1"/>
    <x v="1"/>
    <x v="65"/>
    <d v="2014-08-11T05:59:00"/>
  </r>
  <r>
    <n v="66"/>
    <s v="A Stagnant Fever: Short Film"/>
    <s v="A dark comedy set in the '60s about clinical depression and one night stands."/>
    <x v="13"/>
    <n v="2372"/>
    <x v="0"/>
    <s v="US"/>
    <s v="USD"/>
    <n v="1468873420"/>
    <x v="66"/>
    <b v="0"/>
    <x v="55"/>
    <b v="1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x v="67"/>
    <b v="0"/>
    <x v="9"/>
    <b v="1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x v="68"/>
    <b v="0"/>
    <x v="17"/>
    <b v="1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x v="69"/>
    <b v="0"/>
    <x v="56"/>
    <b v="1"/>
    <x v="1"/>
    <x v="69"/>
    <d v="2011-10-02T06:59:00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x v="70"/>
    <b v="0"/>
    <x v="57"/>
    <b v="1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x v="71"/>
    <b v="0"/>
    <x v="58"/>
    <b v="1"/>
    <x v="1"/>
    <x v="71"/>
    <d v="2012-05-28T06:30:57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x v="72"/>
    <b v="0"/>
    <x v="14"/>
    <b v="1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x v="73"/>
    <b v="0"/>
    <x v="59"/>
    <b v="1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x v="74"/>
    <b v="0"/>
    <x v="60"/>
    <b v="1"/>
    <x v="1"/>
    <x v="74"/>
    <d v="2016-01-21T11:41:35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x v="75"/>
    <b v="0"/>
    <x v="5"/>
    <b v="1"/>
    <x v="1"/>
    <x v="75"/>
    <d v="2013-04-23T05:01:12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x v="76"/>
    <b v="0"/>
    <x v="41"/>
    <b v="1"/>
    <x v="1"/>
    <x v="76"/>
    <d v="2011-12-27T17:35:58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x v="77"/>
    <b v="0"/>
    <x v="55"/>
    <b v="1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x v="78"/>
    <b v="0"/>
    <x v="2"/>
    <b v="1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x v="79"/>
    <b v="0"/>
    <x v="14"/>
    <b v="1"/>
    <x v="1"/>
    <x v="79"/>
    <d v="2014-04-25T18:38:13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x v="80"/>
    <b v="0"/>
    <x v="5"/>
    <b v="1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x v="81"/>
    <b v="0"/>
    <x v="33"/>
    <b v="1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x v="82"/>
    <b v="0"/>
    <x v="61"/>
    <b v="1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x v="83"/>
    <b v="0"/>
    <x v="62"/>
    <b v="1"/>
    <x v="1"/>
    <x v="83"/>
    <d v="2015-02-22T11:30:0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x v="84"/>
    <b v="0"/>
    <x v="63"/>
    <b v="1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x v="85"/>
    <b v="0"/>
    <x v="64"/>
    <b v="1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x v="86"/>
    <b v="0"/>
    <x v="57"/>
    <b v="1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x v="87"/>
    <b v="0"/>
    <x v="20"/>
    <b v="1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x v="88"/>
    <b v="0"/>
    <x v="65"/>
    <b v="1"/>
    <x v="1"/>
    <x v="88"/>
    <d v="2014-06-22T15:48:51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x v="89"/>
    <b v="0"/>
    <x v="66"/>
    <b v="1"/>
    <x v="1"/>
    <x v="89"/>
    <d v="2013-06-02T18:03:12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x v="90"/>
    <b v="0"/>
    <x v="38"/>
    <b v="1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x v="91"/>
    <b v="0"/>
    <x v="67"/>
    <b v="1"/>
    <x v="1"/>
    <x v="91"/>
    <d v="2011-05-17T09:39:24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x v="92"/>
    <b v="0"/>
    <x v="68"/>
    <b v="1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x v="93"/>
    <b v="0"/>
    <x v="41"/>
    <b v="1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x v="94"/>
    <b v="0"/>
    <x v="8"/>
    <b v="1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x v="95"/>
    <b v="0"/>
    <x v="64"/>
    <b v="1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x v="96"/>
    <b v="0"/>
    <x v="69"/>
    <b v="1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x v="97"/>
    <b v="0"/>
    <x v="22"/>
    <b v="1"/>
    <x v="1"/>
    <x v="97"/>
    <d v="2011-07-12T03:14:42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x v="98"/>
    <b v="0"/>
    <x v="65"/>
    <b v="1"/>
    <x v="1"/>
    <x v="98"/>
    <d v="2012-12-07T23:30:00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x v="99"/>
    <b v="0"/>
    <x v="70"/>
    <b v="1"/>
    <x v="1"/>
    <x v="99"/>
    <d v="2014-01-22T21:39:59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x v="100"/>
    <b v="0"/>
    <x v="55"/>
    <b v="1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x v="101"/>
    <b v="0"/>
    <x v="2"/>
    <b v="1"/>
    <x v="1"/>
    <x v="101"/>
    <d v="2013-01-24T18:38:30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x v="102"/>
    <b v="0"/>
    <x v="71"/>
    <b v="1"/>
    <x v="1"/>
    <x v="102"/>
    <d v="2010-12-23T03:08:53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x v="103"/>
    <b v="0"/>
    <x v="72"/>
    <b v="1"/>
    <x v="1"/>
    <x v="103"/>
    <d v="2014-03-07T19:20:30"/>
  </r>
  <r>
    <n v="104"/>
    <s v="Good 'Ol Trumpet"/>
    <s v="UCF short film about an old man, his love for music, and his misplaced trumpet.  "/>
    <x v="2"/>
    <n v="600"/>
    <x v="0"/>
    <s v="US"/>
    <s v="USD"/>
    <n v="1301792400"/>
    <x v="104"/>
    <b v="0"/>
    <x v="73"/>
    <b v="1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x v="105"/>
    <b v="0"/>
    <x v="65"/>
    <b v="1"/>
    <x v="1"/>
    <x v="105"/>
    <d v="2016-05-14T00:00:00"/>
  </r>
  <r>
    <n v="106"/>
    <s v="LOST WEEKEND"/>
    <s v="A Boy. A Girl. A Car. A Serial Killer."/>
    <x v="10"/>
    <n v="5025"/>
    <x v="0"/>
    <s v="US"/>
    <s v="USD"/>
    <n v="1333391901"/>
    <x v="106"/>
    <b v="0"/>
    <x v="74"/>
    <b v="1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x v="107"/>
    <b v="0"/>
    <x v="50"/>
    <b v="1"/>
    <x v="1"/>
    <x v="107"/>
    <d v="2011-04-24T23:34:47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x v="108"/>
    <b v="0"/>
    <x v="5"/>
    <b v="1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x v="109"/>
    <b v="0"/>
    <x v="5"/>
    <b v="1"/>
    <x v="1"/>
    <x v="109"/>
    <d v="2011-02-26T00:37:10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x v="110"/>
    <b v="0"/>
    <x v="55"/>
    <b v="1"/>
    <x v="1"/>
    <x v="110"/>
    <d v="2013-11-14T05:59:00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x v="111"/>
    <b v="0"/>
    <x v="28"/>
    <b v="1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x v="112"/>
    <b v="0"/>
    <x v="75"/>
    <b v="1"/>
    <x v="1"/>
    <x v="112"/>
    <d v="2014-04-13T02:00:00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x v="113"/>
    <b v="0"/>
    <x v="76"/>
    <b v="1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x v="114"/>
    <b v="0"/>
    <x v="2"/>
    <b v="1"/>
    <x v="1"/>
    <x v="114"/>
    <d v="2012-01-13T06:34:48"/>
  </r>
  <r>
    <n v="115"/>
    <s v="The World's Greatest Lover"/>
    <s v="Never judge a book (or a lover) by their cover."/>
    <x v="52"/>
    <n v="632"/>
    <x v="0"/>
    <s v="US"/>
    <s v="USD"/>
    <n v="1328377444"/>
    <x v="115"/>
    <b v="0"/>
    <x v="19"/>
    <b v="1"/>
    <x v="1"/>
    <x v="115"/>
    <d v="2012-02-04T17:44:04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x v="116"/>
    <b v="0"/>
    <x v="7"/>
    <b v="1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x v="117"/>
    <b v="0"/>
    <x v="74"/>
    <b v="1"/>
    <x v="1"/>
    <x v="117"/>
    <d v="2010-06-09T19:00:00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x v="118"/>
    <b v="0"/>
    <x v="70"/>
    <b v="1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x v="119"/>
    <b v="0"/>
    <x v="77"/>
    <b v="1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x v="120"/>
    <b v="0"/>
    <x v="29"/>
    <b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x v="121"/>
    <b v="0"/>
    <x v="29"/>
    <b v="0"/>
    <x v="2"/>
    <x v="121"/>
    <d v="2015-04-18T10:16:00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x v="122"/>
    <b v="0"/>
    <x v="78"/>
    <b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x v="123"/>
    <b v="0"/>
    <x v="79"/>
    <b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x v="124"/>
    <b v="0"/>
    <x v="78"/>
    <b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x v="125"/>
    <b v="0"/>
    <x v="79"/>
    <b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x v="126"/>
    <b v="0"/>
    <x v="62"/>
    <b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x v="127"/>
    <b v="0"/>
    <x v="80"/>
    <b v="0"/>
    <x v="2"/>
    <x v="127"/>
    <d v="2015-04-03T13:59:01"/>
  </r>
  <r>
    <n v="128"/>
    <s v="Ralphi3 (Canceled)"/>
    <s v="A Science Fiction film filled with entertainment and Excitement"/>
    <x v="57"/>
    <n v="1867"/>
    <x v="1"/>
    <s v="US"/>
    <s v="USD"/>
    <n v="1476941293"/>
    <x v="128"/>
    <b v="0"/>
    <x v="79"/>
    <b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x v="129"/>
    <b v="0"/>
    <x v="78"/>
    <b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x v="130"/>
    <b v="0"/>
    <x v="78"/>
    <b v="0"/>
    <x v="2"/>
    <x v="130"/>
    <d v="2014-06-16T20:16:00"/>
  </r>
  <r>
    <n v="131"/>
    <s v="I (Canceled)"/>
    <s v="I"/>
    <x v="38"/>
    <n v="0"/>
    <x v="1"/>
    <s v="US"/>
    <s v="USD"/>
    <n v="1467763200"/>
    <x v="131"/>
    <b v="0"/>
    <x v="78"/>
    <b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x v="132"/>
    <b v="0"/>
    <x v="75"/>
    <b v="0"/>
    <x v="2"/>
    <x v="132"/>
    <d v="2014-11-07T20:30:07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x v="133"/>
    <b v="0"/>
    <x v="78"/>
    <b v="0"/>
    <x v="2"/>
    <x v="133"/>
    <d v="2016-05-31T17:31:00"/>
  </r>
  <r>
    <n v="134"/>
    <s v="MARLEY'S GHOST (AMBASSADORS OF STEAM) (Canceled)"/>
    <s v="steampunk  remake of &quot;a Christmas carol&quot;"/>
    <x v="10"/>
    <n v="0"/>
    <x v="1"/>
    <s v="US"/>
    <s v="USD"/>
    <n v="1441386000"/>
    <x v="134"/>
    <b v="0"/>
    <x v="78"/>
    <b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x v="135"/>
    <b v="0"/>
    <x v="81"/>
    <b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x v="136"/>
    <b v="0"/>
    <x v="78"/>
    <b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x v="137"/>
    <b v="0"/>
    <x v="78"/>
    <b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x v="138"/>
    <b v="0"/>
    <x v="6"/>
    <b v="0"/>
    <x v="2"/>
    <x v="138"/>
    <d v="2015-08-01T04:59:00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x v="139"/>
    <b v="0"/>
    <x v="29"/>
    <b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x v="140"/>
    <b v="0"/>
    <x v="78"/>
    <b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x v="141"/>
    <b v="0"/>
    <x v="33"/>
    <b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x v="142"/>
    <b v="0"/>
    <x v="29"/>
    <b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x v="143"/>
    <b v="0"/>
    <x v="78"/>
    <b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x v="144"/>
    <b v="0"/>
    <x v="77"/>
    <b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x v="145"/>
    <b v="0"/>
    <x v="82"/>
    <b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x v="146"/>
    <b v="0"/>
    <x v="83"/>
    <b v="0"/>
    <x v="2"/>
    <x v="146"/>
    <d v="2017-01-18T00:23:18"/>
  </r>
  <r>
    <n v="147"/>
    <s v="Consumed (Static Air) (Canceled)"/>
    <s v="Film makers catch live footage beyond their wildest dreams."/>
    <x v="39"/>
    <n v="0"/>
    <x v="1"/>
    <s v="GB"/>
    <s v="GBP"/>
    <n v="1420741080"/>
    <x v="147"/>
    <b v="0"/>
    <x v="78"/>
    <b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x v="148"/>
    <b v="0"/>
    <x v="84"/>
    <b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x v="149"/>
    <b v="0"/>
    <x v="79"/>
    <b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x v="150"/>
    <b v="0"/>
    <x v="85"/>
    <b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x v="151"/>
    <b v="0"/>
    <x v="81"/>
    <b v="0"/>
    <x v="2"/>
    <x v="151"/>
    <d v="2015-06-18T13:13:11"/>
  </r>
  <r>
    <n v="152"/>
    <s v="The Great Dark (Canceled)"/>
    <s v="The Great Dark is a journey through the unimaginable...and un foreseeable..."/>
    <x v="66"/>
    <n v="30"/>
    <x v="1"/>
    <s v="US"/>
    <s v="USD"/>
    <n v="1411437100"/>
    <x v="152"/>
    <b v="0"/>
    <x v="84"/>
    <b v="0"/>
    <x v="2"/>
    <x v="152"/>
    <d v="2014-09-23T01:51:40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x v="153"/>
    <b v="0"/>
    <x v="73"/>
    <b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x v="154"/>
    <b v="0"/>
    <x v="83"/>
    <b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x v="155"/>
    <b v="0"/>
    <x v="80"/>
    <b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x v="156"/>
    <b v="0"/>
    <x v="41"/>
    <b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x v="157"/>
    <b v="0"/>
    <x v="84"/>
    <b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x v="158"/>
    <b v="0"/>
    <x v="78"/>
    <b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x v="159"/>
    <b v="0"/>
    <x v="29"/>
    <b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x v="160"/>
    <b v="0"/>
    <x v="78"/>
    <b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x v="161"/>
    <b v="0"/>
    <x v="29"/>
    <b v="0"/>
    <x v="3"/>
    <x v="161"/>
    <d v="2014-07-02T16:29:55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x v="162"/>
    <b v="0"/>
    <x v="73"/>
    <b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x v="163"/>
    <b v="0"/>
    <x v="78"/>
    <b v="0"/>
    <x v="3"/>
    <x v="163"/>
    <d v="2015-10-01T00:00:0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x v="164"/>
    <b v="0"/>
    <x v="63"/>
    <b v="0"/>
    <x v="3"/>
    <x v="164"/>
    <d v="2014-09-19T18:18:21"/>
  </r>
  <r>
    <n v="165"/>
    <s v="NET"/>
    <s v="A teacher. A boy. The beach and a heatwave that drove them all insane."/>
    <x v="73"/>
    <n v="0"/>
    <x v="2"/>
    <s v="GB"/>
    <s v="GBP"/>
    <n v="1452613724"/>
    <x v="165"/>
    <b v="0"/>
    <x v="78"/>
    <b v="0"/>
    <x v="3"/>
    <x v="165"/>
    <d v="2016-01-12T15:48:44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x v="166"/>
    <b v="0"/>
    <x v="29"/>
    <b v="0"/>
    <x v="3"/>
    <x v="166"/>
    <d v="2017-01-16T01:49:22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x v="167"/>
    <b v="0"/>
    <x v="84"/>
    <b v="0"/>
    <x v="3"/>
    <x v="167"/>
    <d v="2015-08-04T22:15:35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x v="168"/>
    <b v="0"/>
    <x v="83"/>
    <b v="0"/>
    <x v="3"/>
    <x v="168"/>
    <d v="2015-03-19T19:02:5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x v="169"/>
    <b v="0"/>
    <x v="73"/>
    <b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x v="170"/>
    <b v="0"/>
    <x v="73"/>
    <b v="0"/>
    <x v="3"/>
    <x v="170"/>
    <d v="2015-08-30T05:28:0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x v="171"/>
    <b v="0"/>
    <x v="29"/>
    <b v="0"/>
    <x v="3"/>
    <x v="171"/>
    <d v="2016-08-12T04:20:14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x v="172"/>
    <b v="0"/>
    <x v="78"/>
    <b v="0"/>
    <x v="3"/>
    <x v="172"/>
    <d v="2015-03-19T08:28:43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x v="173"/>
    <b v="0"/>
    <x v="78"/>
    <b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x v="174"/>
    <b v="0"/>
    <x v="78"/>
    <b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x v="175"/>
    <b v="0"/>
    <x v="55"/>
    <b v="0"/>
    <x v="3"/>
    <x v="175"/>
    <d v="2014-08-29T18:40:11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x v="176"/>
    <b v="0"/>
    <x v="78"/>
    <b v="0"/>
    <x v="3"/>
    <x v="176"/>
    <d v="2015-08-05T19:46:39"/>
  </r>
  <r>
    <n v="177"/>
    <s v="The Good Samaritan"/>
    <s v="I'm making a modern day version of the bible story &quot; The Good Samaritan&quot;"/>
    <x v="52"/>
    <n v="180"/>
    <x v="2"/>
    <s v="US"/>
    <s v="USD"/>
    <n v="1427155726"/>
    <x v="177"/>
    <b v="0"/>
    <x v="63"/>
    <b v="0"/>
    <x v="3"/>
    <x v="177"/>
    <d v="2015-03-24T00:08:46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x v="178"/>
    <b v="0"/>
    <x v="78"/>
    <b v="0"/>
    <x v="3"/>
    <x v="178"/>
    <d v="2015-11-26T23:55:45"/>
  </r>
  <r>
    <n v="179"/>
    <s v="Sustain: A Film About Survival"/>
    <s v="A feature-length film about how three people survive in a diseased world."/>
    <x v="28"/>
    <n v="200"/>
    <x v="2"/>
    <s v="US"/>
    <s v="USD"/>
    <n v="1457056555"/>
    <x v="179"/>
    <b v="0"/>
    <x v="84"/>
    <b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x v="180"/>
    <b v="0"/>
    <x v="62"/>
    <b v="0"/>
    <x v="3"/>
    <x v="180"/>
    <d v="2015-04-13T19:00:0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x v="181"/>
    <b v="0"/>
    <x v="80"/>
    <b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x v="182"/>
    <b v="0"/>
    <x v="78"/>
    <b v="0"/>
    <x v="3"/>
    <x v="182"/>
    <d v="2017-01-07T00:17:12"/>
  </r>
  <r>
    <n v="183"/>
    <s v="Three Little Words"/>
    <s v="Don't kill me until I meet my Dad"/>
    <x v="78"/>
    <n v="4482"/>
    <x v="2"/>
    <s v="GB"/>
    <s v="GBP"/>
    <n v="1417033610"/>
    <x v="183"/>
    <b v="0"/>
    <x v="8"/>
    <b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x v="184"/>
    <b v="0"/>
    <x v="84"/>
    <b v="0"/>
    <x v="3"/>
    <x v="184"/>
    <d v="2014-09-01T03:59:00"/>
  </r>
  <r>
    <n v="185"/>
    <s v="BLANK Short Movie"/>
    <s v="Love has no boundaries!"/>
    <x v="79"/>
    <n v="2200"/>
    <x v="2"/>
    <s v="NO"/>
    <s v="NOK"/>
    <n v="1471557139"/>
    <x v="185"/>
    <b v="0"/>
    <x v="73"/>
    <b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x v="186"/>
    <b v="0"/>
    <x v="78"/>
    <b v="0"/>
    <x v="3"/>
    <x v="186"/>
    <d v="2017-03-03T20:00:00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x v="187"/>
    <b v="0"/>
    <x v="81"/>
    <b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x v="188"/>
    <b v="0"/>
    <x v="78"/>
    <b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x v="189"/>
    <b v="0"/>
    <x v="81"/>
    <b v="0"/>
    <x v="3"/>
    <x v="189"/>
    <d v="2016-09-03T16:34:37"/>
  </r>
  <r>
    <n v="190"/>
    <s v="REGIONRAT, the movie"/>
    <s v="Because hope can be a 4 letter word"/>
    <x v="14"/>
    <n v="50"/>
    <x v="2"/>
    <s v="US"/>
    <s v="USD"/>
    <n v="1466091446"/>
    <x v="190"/>
    <b v="0"/>
    <x v="29"/>
    <b v="0"/>
    <x v="3"/>
    <x v="190"/>
    <d v="2016-06-16T15:37:26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x v="191"/>
    <b v="0"/>
    <x v="83"/>
    <b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x v="192"/>
    <b v="0"/>
    <x v="83"/>
    <b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x v="193"/>
    <b v="0"/>
    <x v="78"/>
    <b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x v="194"/>
    <b v="0"/>
    <x v="83"/>
    <b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x v="195"/>
    <b v="0"/>
    <x v="78"/>
    <b v="0"/>
    <x v="3"/>
    <x v="195"/>
    <d v="2015-07-10T16:05:32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x v="196"/>
    <b v="0"/>
    <x v="10"/>
    <b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x v="197"/>
    <b v="0"/>
    <x v="22"/>
    <b v="0"/>
    <x v="3"/>
    <x v="197"/>
    <d v="2017-02-17T21:00:00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x v="198"/>
    <b v="0"/>
    <x v="79"/>
    <b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x v="199"/>
    <b v="0"/>
    <x v="78"/>
    <b v="0"/>
    <x v="3"/>
    <x v="199"/>
    <d v="2016-09-01T02:58:22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x v="200"/>
    <b v="0"/>
    <x v="59"/>
    <b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x v="201"/>
    <b v="0"/>
    <x v="63"/>
    <b v="0"/>
    <x v="3"/>
    <x v="201"/>
    <d v="2015-02-08T19:38:49"/>
  </r>
  <r>
    <n v="202"/>
    <s v="Modern Gangsters"/>
    <s v="new web series created by jonney terry"/>
    <x v="12"/>
    <n v="0"/>
    <x v="2"/>
    <s v="US"/>
    <s v="USD"/>
    <n v="1444337940"/>
    <x v="202"/>
    <b v="0"/>
    <x v="78"/>
    <b v="0"/>
    <x v="3"/>
    <x v="202"/>
    <d v="2015-10-08T20:59:00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x v="203"/>
    <b v="0"/>
    <x v="22"/>
    <b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x v="204"/>
    <b v="0"/>
    <x v="86"/>
    <b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x v="205"/>
    <b v="0"/>
    <x v="57"/>
    <b v="0"/>
    <x v="3"/>
    <x v="205"/>
    <d v="2015-10-06T15:10:22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x v="206"/>
    <b v="0"/>
    <x v="78"/>
    <b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x v="207"/>
    <b v="0"/>
    <x v="62"/>
    <b v="0"/>
    <x v="3"/>
    <x v="207"/>
    <d v="2015-01-04T04:43:58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x v="208"/>
    <b v="0"/>
    <x v="78"/>
    <b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x v="209"/>
    <b v="0"/>
    <x v="78"/>
    <b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x v="210"/>
    <b v="0"/>
    <x v="51"/>
    <b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x v="211"/>
    <b v="0"/>
    <x v="8"/>
    <b v="0"/>
    <x v="3"/>
    <x v="211"/>
    <d v="2015-09-19T03:50:17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x v="212"/>
    <b v="0"/>
    <x v="29"/>
    <b v="0"/>
    <x v="3"/>
    <x v="212"/>
    <d v="2016-04-16T20:08:40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x v="213"/>
    <b v="0"/>
    <x v="29"/>
    <b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x v="214"/>
    <b v="0"/>
    <x v="29"/>
    <b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x v="215"/>
    <b v="0"/>
    <x v="29"/>
    <b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x v="216"/>
    <b v="0"/>
    <x v="87"/>
    <b v="0"/>
    <x v="3"/>
    <x v="216"/>
    <d v="2015-04-22T22:00:37"/>
  </r>
  <r>
    <n v="217"/>
    <s v="Bitch"/>
    <s v="A roadmovie by paw"/>
    <x v="57"/>
    <n v="11943"/>
    <x v="2"/>
    <s v="SE"/>
    <s v="SEK"/>
    <n v="1419780149"/>
    <x v="217"/>
    <b v="0"/>
    <x v="44"/>
    <b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x v="218"/>
    <b v="0"/>
    <x v="29"/>
    <b v="0"/>
    <x v="3"/>
    <x v="218"/>
    <d v="2015-05-15T15:04:49"/>
  </r>
  <r>
    <n v="219"/>
    <s v="True Colors"/>
    <s v="An hour-long pilot about a group of suburban LGBT teens coming of age in the early 90's."/>
    <x v="63"/>
    <n v="8815"/>
    <x v="2"/>
    <s v="US"/>
    <s v="USD"/>
    <n v="1459493940"/>
    <x v="219"/>
    <b v="0"/>
    <x v="88"/>
    <b v="0"/>
    <x v="3"/>
    <x v="219"/>
    <d v="2016-04-01T06:59:00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x v="220"/>
    <b v="0"/>
    <x v="83"/>
    <b v="0"/>
    <x v="3"/>
    <x v="220"/>
    <d v="2015-08-20T20:06:00"/>
  </r>
  <r>
    <n v="221"/>
    <s v="Archetypes"/>
    <s v="Film about Schizophrenia with Surreal Twists!"/>
    <x v="63"/>
    <n v="0"/>
    <x v="2"/>
    <s v="US"/>
    <s v="USD"/>
    <n v="1427569564"/>
    <x v="221"/>
    <b v="0"/>
    <x v="78"/>
    <b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x v="222"/>
    <b v="0"/>
    <x v="84"/>
    <b v="0"/>
    <x v="3"/>
    <x v="222"/>
    <d v="2015-03-27T02:39:00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x v="223"/>
    <b v="0"/>
    <x v="78"/>
    <b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x v="224"/>
    <b v="0"/>
    <x v="78"/>
    <b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x v="225"/>
    <b v="0"/>
    <x v="78"/>
    <b v="0"/>
    <x v="3"/>
    <x v="225"/>
    <d v="2016-04-08T22:04:14"/>
  </r>
  <r>
    <n v="226"/>
    <s v="MAGGIE Film"/>
    <s v="A TRUE STORY OF DOMESTIC VILOLENCE THAT SEEKS TO OFFER THE VIEWER OUTLEST OF SUPPORT."/>
    <x v="88"/>
    <n v="250"/>
    <x v="2"/>
    <s v="GB"/>
    <s v="GBP"/>
    <n v="1433064540"/>
    <x v="226"/>
    <b v="0"/>
    <x v="84"/>
    <b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x v="227"/>
    <b v="0"/>
    <x v="78"/>
    <b v="0"/>
    <x v="3"/>
    <x v="227"/>
    <d v="2015-07-09T21:27:21"/>
  </r>
  <r>
    <n v="228"/>
    <s v="Facets of a Geek life"/>
    <s v="I am making a film from one one of my books called facets of a Geek life."/>
    <x v="6"/>
    <n v="0"/>
    <x v="2"/>
    <s v="GB"/>
    <s v="GBP"/>
    <n v="1433176105"/>
    <x v="228"/>
    <b v="0"/>
    <x v="78"/>
    <b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x v="229"/>
    <b v="0"/>
    <x v="78"/>
    <b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x v="230"/>
    <b v="0"/>
    <x v="84"/>
    <b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x v="231"/>
    <b v="0"/>
    <x v="78"/>
    <b v="0"/>
    <x v="3"/>
    <x v="231"/>
    <d v="2016-01-02T23:00:51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x v="232"/>
    <b v="0"/>
    <x v="63"/>
    <b v="0"/>
    <x v="3"/>
    <x v="232"/>
    <d v="2015-02-27T19:49:06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x v="233"/>
    <b v="0"/>
    <x v="78"/>
    <b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x v="234"/>
    <b v="0"/>
    <x v="81"/>
    <b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x v="235"/>
    <b v="0"/>
    <x v="78"/>
    <b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x v="236"/>
    <b v="0"/>
    <x v="78"/>
    <b v="0"/>
    <x v="3"/>
    <x v="236"/>
    <d v="2016-01-05T00:00:00"/>
  </r>
  <r>
    <n v="237"/>
    <s v="Making The Choice"/>
    <s v="Making The Choice is a christian short film series."/>
    <x v="36"/>
    <n v="50"/>
    <x v="2"/>
    <s v="US"/>
    <s v="USD"/>
    <n v="1457445069"/>
    <x v="237"/>
    <b v="0"/>
    <x v="29"/>
    <b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x v="238"/>
    <b v="0"/>
    <x v="78"/>
    <b v="0"/>
    <x v="3"/>
    <x v="238"/>
    <d v="2016-12-30T09:00:00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x v="239"/>
    <b v="0"/>
    <x v="81"/>
    <b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x v="240"/>
    <b v="1"/>
    <x v="89"/>
    <b v="1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x v="241"/>
    <b v="1"/>
    <x v="90"/>
    <b v="1"/>
    <x v="4"/>
    <x v="241"/>
    <d v="2014-12-21T16:45:04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x v="242"/>
    <b v="1"/>
    <x v="91"/>
    <b v="1"/>
    <x v="4"/>
    <x v="242"/>
    <d v="2011-12-20T11:49:50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x v="243"/>
    <b v="1"/>
    <x v="92"/>
    <b v="1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x v="244"/>
    <b v="1"/>
    <x v="87"/>
    <b v="1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x v="245"/>
    <b v="1"/>
    <x v="93"/>
    <b v="1"/>
    <x v="4"/>
    <x v="245"/>
    <d v="2012-08-16T01:16:2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x v="246"/>
    <b v="1"/>
    <x v="94"/>
    <b v="1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x v="247"/>
    <b v="1"/>
    <x v="95"/>
    <b v="1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x v="248"/>
    <b v="1"/>
    <x v="96"/>
    <b v="1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x v="249"/>
    <b v="1"/>
    <x v="97"/>
    <b v="1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x v="250"/>
    <b v="1"/>
    <x v="98"/>
    <b v="1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x v="251"/>
    <b v="1"/>
    <x v="99"/>
    <b v="1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x v="252"/>
    <b v="1"/>
    <x v="52"/>
    <b v="1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x v="253"/>
    <b v="1"/>
    <x v="63"/>
    <b v="1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x v="254"/>
    <b v="1"/>
    <x v="100"/>
    <b v="1"/>
    <x v="4"/>
    <x v="254"/>
    <d v="2015-10-17T02:00:00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x v="255"/>
    <b v="1"/>
    <x v="101"/>
    <b v="1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x v="256"/>
    <b v="1"/>
    <x v="102"/>
    <b v="1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x v="257"/>
    <b v="1"/>
    <x v="103"/>
    <b v="1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x v="258"/>
    <b v="1"/>
    <x v="104"/>
    <b v="1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x v="259"/>
    <b v="1"/>
    <x v="105"/>
    <b v="1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x v="260"/>
    <b v="1"/>
    <x v="106"/>
    <b v="1"/>
    <x v="4"/>
    <x v="260"/>
    <d v="2010-07-17T09:59:00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x v="261"/>
    <b v="1"/>
    <x v="107"/>
    <b v="1"/>
    <x v="4"/>
    <x v="261"/>
    <d v="2012-06-07T14:55:00"/>
  </r>
  <r>
    <n v="262"/>
    <s v="The Last Cosmonaut"/>
    <s v="He can never die. He will live forever. He is the last cosmonaut, and this is his story."/>
    <x v="30"/>
    <n v="6000"/>
    <x v="0"/>
    <s v="US"/>
    <s v="USD"/>
    <n v="1298699828"/>
    <x v="262"/>
    <b v="1"/>
    <x v="108"/>
    <b v="1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x v="263"/>
    <b v="1"/>
    <x v="109"/>
    <b v="1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x v="264"/>
    <b v="1"/>
    <x v="110"/>
    <b v="1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x v="265"/>
    <b v="1"/>
    <x v="6"/>
    <b v="1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x v="266"/>
    <b v="1"/>
    <x v="17"/>
    <b v="1"/>
    <x v="4"/>
    <x v="266"/>
    <d v="2010-04-23T03:51:00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x v="267"/>
    <b v="1"/>
    <x v="111"/>
    <b v="1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x v="268"/>
    <b v="1"/>
    <x v="112"/>
    <b v="1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x v="269"/>
    <b v="1"/>
    <x v="113"/>
    <b v="1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x v="270"/>
    <b v="1"/>
    <x v="42"/>
    <b v="1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x v="271"/>
    <b v="1"/>
    <x v="114"/>
    <b v="1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x v="272"/>
    <b v="1"/>
    <x v="71"/>
    <b v="1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x v="273"/>
    <b v="1"/>
    <x v="115"/>
    <b v="1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x v="274"/>
    <b v="1"/>
    <x v="116"/>
    <b v="1"/>
    <x v="4"/>
    <x v="274"/>
    <d v="2012-04-05T06:59:00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x v="275"/>
    <b v="1"/>
    <x v="117"/>
    <b v="1"/>
    <x v="4"/>
    <x v="275"/>
    <d v="2012-11-10T01:46:06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x v="276"/>
    <b v="1"/>
    <x v="95"/>
    <b v="1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x v="277"/>
    <b v="1"/>
    <x v="118"/>
    <b v="1"/>
    <x v="4"/>
    <x v="277"/>
    <d v="2015-05-23T21:23:39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x v="278"/>
    <b v="1"/>
    <x v="119"/>
    <b v="1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x v="279"/>
    <b v="1"/>
    <x v="120"/>
    <b v="1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x v="280"/>
    <b v="1"/>
    <x v="121"/>
    <b v="1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x v="281"/>
    <b v="1"/>
    <x v="1"/>
    <b v="1"/>
    <x v="4"/>
    <x v="281"/>
    <d v="2009-08-10T19:26:00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x v="282"/>
    <b v="1"/>
    <x v="122"/>
    <b v="1"/>
    <x v="4"/>
    <x v="282"/>
    <d v="2010-02-22T22:00:00"/>
  </r>
  <r>
    <n v="283"/>
    <s v="SOLE SURVIVOR"/>
    <s v="What is the impact of survivorship on the human condition?"/>
    <x v="102"/>
    <n v="20569.05"/>
    <x v="0"/>
    <s v="US"/>
    <s v="USD"/>
    <n v="1306904340"/>
    <x v="283"/>
    <b v="1"/>
    <x v="91"/>
    <b v="1"/>
    <x v="4"/>
    <x v="283"/>
    <d v="2011-06-01T04:59:00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x v="284"/>
    <b v="1"/>
    <x v="123"/>
    <b v="1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x v="285"/>
    <b v="1"/>
    <x v="124"/>
    <b v="1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x v="286"/>
    <b v="1"/>
    <x v="125"/>
    <b v="1"/>
    <x v="4"/>
    <x v="286"/>
    <d v="2013-03-25T18:35:2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x v="287"/>
    <b v="1"/>
    <x v="126"/>
    <b v="1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x v="288"/>
    <b v="1"/>
    <x v="127"/>
    <b v="1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x v="289"/>
    <b v="1"/>
    <x v="128"/>
    <b v="1"/>
    <x v="4"/>
    <x v="289"/>
    <d v="2013-11-02T10:57:1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x v="290"/>
    <b v="1"/>
    <x v="129"/>
    <b v="1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x v="291"/>
    <b v="1"/>
    <x v="130"/>
    <b v="1"/>
    <x v="4"/>
    <x v="291"/>
    <d v="2013-05-01T00:01:00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x v="292"/>
    <b v="1"/>
    <x v="131"/>
    <b v="1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x v="293"/>
    <b v="1"/>
    <x v="132"/>
    <b v="1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x v="294"/>
    <b v="1"/>
    <x v="133"/>
    <b v="1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x v="295"/>
    <b v="1"/>
    <x v="134"/>
    <b v="1"/>
    <x v="4"/>
    <x v="295"/>
    <d v="2013-11-01T00:00:00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x v="296"/>
    <b v="1"/>
    <x v="135"/>
    <b v="1"/>
    <x v="4"/>
    <x v="296"/>
    <d v="2012-09-07T11:24:43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x v="297"/>
    <b v="1"/>
    <x v="136"/>
    <b v="1"/>
    <x v="4"/>
    <x v="297"/>
    <d v="2015-05-01T03:59:00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x v="298"/>
    <b v="1"/>
    <x v="137"/>
    <b v="1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x v="299"/>
    <b v="1"/>
    <x v="138"/>
    <b v="1"/>
    <x v="4"/>
    <x v="299"/>
    <d v="2010-11-17T06:24:20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x v="300"/>
    <b v="1"/>
    <x v="139"/>
    <b v="1"/>
    <x v="4"/>
    <x v="300"/>
    <d v="2011-04-24T23:02:18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x v="301"/>
    <b v="1"/>
    <x v="140"/>
    <b v="1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x v="302"/>
    <b v="1"/>
    <x v="52"/>
    <b v="1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x v="303"/>
    <b v="1"/>
    <x v="141"/>
    <b v="1"/>
    <x v="4"/>
    <x v="303"/>
    <d v="2012-06-02T01:42:26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x v="304"/>
    <b v="1"/>
    <x v="142"/>
    <b v="1"/>
    <x v="4"/>
    <x v="304"/>
    <d v="2012-09-01T02:00:00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x v="305"/>
    <b v="1"/>
    <x v="143"/>
    <b v="1"/>
    <x v="4"/>
    <x v="305"/>
    <d v="2012-03-10T15:07:29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x v="306"/>
    <b v="1"/>
    <x v="144"/>
    <b v="1"/>
    <x v="4"/>
    <x v="306"/>
    <d v="2013-03-20T19:05:33"/>
  </r>
  <r>
    <n v="307"/>
    <s v="Grammar Revolution"/>
    <s v="Why is grammar important?"/>
    <x v="29"/>
    <n v="24490"/>
    <x v="0"/>
    <s v="US"/>
    <s v="USD"/>
    <n v="1360276801"/>
    <x v="307"/>
    <b v="1"/>
    <x v="145"/>
    <b v="1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x v="308"/>
    <b v="1"/>
    <x v="91"/>
    <b v="1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x v="309"/>
    <b v="1"/>
    <x v="146"/>
    <b v="1"/>
    <x v="4"/>
    <x v="309"/>
    <d v="2012-09-03T18:02:14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x v="310"/>
    <b v="1"/>
    <x v="17"/>
    <b v="1"/>
    <x v="4"/>
    <x v="310"/>
    <d v="2011-10-20T02:00:00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x v="311"/>
    <b v="1"/>
    <x v="3"/>
    <b v="1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x v="312"/>
    <b v="1"/>
    <x v="96"/>
    <b v="1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x v="313"/>
    <b v="1"/>
    <x v="147"/>
    <b v="1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x v="314"/>
    <b v="1"/>
    <x v="148"/>
    <b v="1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x v="315"/>
    <b v="1"/>
    <x v="149"/>
    <b v="1"/>
    <x v="4"/>
    <x v="315"/>
    <d v="2012-08-22T18:32:14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x v="316"/>
    <b v="1"/>
    <x v="150"/>
    <b v="1"/>
    <x v="4"/>
    <x v="316"/>
    <d v="2014-12-11T04:59:00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x v="317"/>
    <b v="1"/>
    <x v="151"/>
    <b v="1"/>
    <x v="4"/>
    <x v="317"/>
    <d v="2013-12-11T16:14:43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x v="318"/>
    <b v="1"/>
    <x v="4"/>
    <b v="1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x v="319"/>
    <b v="1"/>
    <x v="13"/>
    <b v="1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x v="320"/>
    <b v="1"/>
    <x v="150"/>
    <b v="1"/>
    <x v="4"/>
    <x v="320"/>
    <d v="2015-12-22T23:00:0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x v="321"/>
    <b v="1"/>
    <x v="152"/>
    <b v="1"/>
    <x v="4"/>
    <x v="321"/>
    <d v="2016-11-08T11:43:06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x v="322"/>
    <b v="1"/>
    <x v="153"/>
    <b v="1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x v="323"/>
    <b v="1"/>
    <x v="6"/>
    <b v="1"/>
    <x v="4"/>
    <x v="323"/>
    <d v="2016-12-21T07:59:00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x v="324"/>
    <b v="1"/>
    <x v="141"/>
    <b v="1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x v="325"/>
    <b v="1"/>
    <x v="154"/>
    <b v="1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x v="326"/>
    <b v="1"/>
    <x v="155"/>
    <b v="1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x v="327"/>
    <b v="1"/>
    <x v="69"/>
    <b v="1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x v="328"/>
    <b v="1"/>
    <x v="156"/>
    <b v="1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x v="329"/>
    <b v="1"/>
    <x v="157"/>
    <b v="1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x v="330"/>
    <b v="1"/>
    <x v="158"/>
    <b v="1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x v="331"/>
    <b v="1"/>
    <x v="159"/>
    <b v="1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x v="332"/>
    <b v="1"/>
    <x v="160"/>
    <b v="1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x v="333"/>
    <b v="1"/>
    <x v="161"/>
    <b v="1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x v="334"/>
    <b v="1"/>
    <x v="50"/>
    <b v="1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x v="335"/>
    <b v="1"/>
    <x v="144"/>
    <b v="1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x v="336"/>
    <b v="1"/>
    <x v="131"/>
    <b v="1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x v="337"/>
    <b v="1"/>
    <x v="162"/>
    <b v="1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x v="338"/>
    <b v="1"/>
    <x v="163"/>
    <b v="1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x v="339"/>
    <b v="1"/>
    <x v="30"/>
    <b v="1"/>
    <x v="4"/>
    <x v="339"/>
    <d v="2015-04-29T18:14:28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x v="340"/>
    <b v="1"/>
    <x v="164"/>
    <b v="1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x v="341"/>
    <b v="1"/>
    <x v="165"/>
    <b v="1"/>
    <x v="4"/>
    <x v="341"/>
    <d v="2014-10-01T03:59:00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x v="342"/>
    <b v="1"/>
    <x v="166"/>
    <b v="1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x v="343"/>
    <b v="1"/>
    <x v="167"/>
    <b v="1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x v="344"/>
    <b v="1"/>
    <x v="168"/>
    <b v="1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x v="345"/>
    <b v="1"/>
    <x v="122"/>
    <b v="1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x v="346"/>
    <b v="1"/>
    <x v="101"/>
    <b v="1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x v="347"/>
    <b v="1"/>
    <x v="169"/>
    <b v="1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x v="348"/>
    <b v="1"/>
    <x v="46"/>
    <b v="1"/>
    <x v="4"/>
    <x v="348"/>
    <d v="2015-08-21T14:05:16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x v="349"/>
    <b v="1"/>
    <x v="157"/>
    <b v="1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x v="350"/>
    <b v="1"/>
    <x v="170"/>
    <b v="1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x v="351"/>
    <b v="1"/>
    <x v="171"/>
    <b v="1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x v="352"/>
    <b v="1"/>
    <x v="172"/>
    <b v="1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x v="353"/>
    <b v="1"/>
    <x v="173"/>
    <b v="1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x v="354"/>
    <b v="1"/>
    <x v="60"/>
    <b v="1"/>
    <x v="4"/>
    <x v="354"/>
    <d v="2016-04-08T18:52:01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x v="355"/>
    <b v="1"/>
    <x v="111"/>
    <b v="1"/>
    <x v="4"/>
    <x v="355"/>
    <d v="2014-12-01T08:03:14"/>
  </r>
  <r>
    <n v="356"/>
    <s v="43 and 80"/>
    <s v="A documentary about halibut conservation and how it impacts communities of Southeast Alaska."/>
    <x v="51"/>
    <n v="7701.93"/>
    <x v="0"/>
    <s v="US"/>
    <s v="USD"/>
    <n v="1458152193"/>
    <x v="356"/>
    <b v="1"/>
    <x v="174"/>
    <b v="1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x v="357"/>
    <b v="1"/>
    <x v="175"/>
    <b v="1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x v="358"/>
    <b v="1"/>
    <x v="176"/>
    <b v="1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x v="359"/>
    <b v="1"/>
    <x v="177"/>
    <b v="1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x v="360"/>
    <b v="0"/>
    <x v="45"/>
    <b v="1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x v="361"/>
    <b v="0"/>
    <x v="178"/>
    <b v="1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x v="362"/>
    <b v="0"/>
    <x v="48"/>
    <b v="1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x v="363"/>
    <b v="0"/>
    <x v="55"/>
    <b v="1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x v="364"/>
    <b v="0"/>
    <x v="116"/>
    <b v="1"/>
    <x v="4"/>
    <x v="364"/>
    <d v="2014-06-21T03:59:00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x v="365"/>
    <b v="0"/>
    <x v="71"/>
    <b v="1"/>
    <x v="4"/>
    <x v="365"/>
    <d v="2014-02-28T14:33:19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x v="366"/>
    <b v="0"/>
    <x v="179"/>
    <b v="1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x v="367"/>
    <b v="0"/>
    <x v="46"/>
    <b v="1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x v="368"/>
    <b v="0"/>
    <x v="180"/>
    <b v="1"/>
    <x v="4"/>
    <x v="368"/>
    <d v="2015-03-15T13:32:02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x v="369"/>
    <b v="0"/>
    <x v="157"/>
    <b v="1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x v="370"/>
    <b v="0"/>
    <x v="68"/>
    <b v="1"/>
    <x v="4"/>
    <x v="370"/>
    <d v="2017-01-06T19:05:00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x v="371"/>
    <b v="0"/>
    <x v="181"/>
    <b v="1"/>
    <x v="4"/>
    <x v="371"/>
    <d v="2013-02-01T18:25:39"/>
  </r>
  <r>
    <n v="372"/>
    <s v="Wild Equus"/>
    <s v="A short documentary exploring the uses of 'Natural Horsemanship' across Europe"/>
    <x v="43"/>
    <n v="376"/>
    <x v="0"/>
    <s v="GB"/>
    <s v="GBP"/>
    <n v="1459872000"/>
    <x v="372"/>
    <b v="0"/>
    <x v="82"/>
    <b v="1"/>
    <x v="4"/>
    <x v="372"/>
    <d v="2016-04-05T16:00:00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x v="373"/>
    <b v="0"/>
    <x v="30"/>
    <b v="1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x v="374"/>
    <b v="0"/>
    <x v="49"/>
    <b v="1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x v="375"/>
    <b v="0"/>
    <x v="25"/>
    <b v="1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x v="376"/>
    <b v="0"/>
    <x v="53"/>
    <b v="1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x v="377"/>
    <b v="0"/>
    <x v="182"/>
    <b v="1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x v="378"/>
    <b v="0"/>
    <x v="183"/>
    <b v="1"/>
    <x v="4"/>
    <x v="378"/>
    <d v="2016-01-25T23:52:00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x v="379"/>
    <b v="0"/>
    <x v="184"/>
    <b v="1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x v="380"/>
    <b v="0"/>
    <x v="72"/>
    <b v="1"/>
    <x v="4"/>
    <x v="380"/>
    <d v="2016-01-23T17:16:32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x v="381"/>
    <b v="0"/>
    <x v="140"/>
    <b v="1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x v="382"/>
    <b v="0"/>
    <x v="19"/>
    <b v="1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x v="383"/>
    <b v="0"/>
    <x v="53"/>
    <b v="1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x v="384"/>
    <b v="0"/>
    <x v="185"/>
    <b v="1"/>
    <x v="4"/>
    <x v="384"/>
    <d v="2015-01-06T18:45:47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x v="385"/>
    <b v="0"/>
    <x v="186"/>
    <b v="1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x v="386"/>
    <b v="0"/>
    <x v="62"/>
    <b v="1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x v="387"/>
    <b v="0"/>
    <x v="187"/>
    <b v="1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x v="388"/>
    <b v="0"/>
    <x v="26"/>
    <b v="1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x v="389"/>
    <b v="0"/>
    <x v="188"/>
    <b v="1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x v="390"/>
    <b v="0"/>
    <x v="25"/>
    <b v="1"/>
    <x v="4"/>
    <x v="390"/>
    <d v="2015-05-08T00:52:52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x v="391"/>
    <b v="0"/>
    <x v="189"/>
    <b v="1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x v="392"/>
    <b v="0"/>
    <x v="190"/>
    <b v="1"/>
    <x v="4"/>
    <x v="392"/>
    <d v="2011-09-08T03:00:00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x v="393"/>
    <b v="0"/>
    <x v="191"/>
    <b v="1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x v="394"/>
    <b v="0"/>
    <x v="133"/>
    <b v="1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x v="395"/>
    <b v="0"/>
    <x v="192"/>
    <b v="1"/>
    <x v="4"/>
    <x v="395"/>
    <d v="2012-04-27T21:32:00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x v="396"/>
    <b v="0"/>
    <x v="193"/>
    <b v="1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x v="397"/>
    <b v="0"/>
    <x v="194"/>
    <b v="1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x v="398"/>
    <b v="0"/>
    <x v="85"/>
    <b v="1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x v="399"/>
    <b v="0"/>
    <x v="195"/>
    <b v="1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x v="400"/>
    <b v="0"/>
    <x v="95"/>
    <b v="1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x v="401"/>
    <b v="0"/>
    <x v="196"/>
    <b v="1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x v="402"/>
    <b v="0"/>
    <x v="68"/>
    <b v="1"/>
    <x v="4"/>
    <x v="402"/>
    <d v="2015-11-05T13:56:57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x v="403"/>
    <b v="0"/>
    <x v="16"/>
    <b v="1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x v="404"/>
    <b v="0"/>
    <x v="197"/>
    <b v="1"/>
    <x v="4"/>
    <x v="404"/>
    <d v="2014-02-05T23:04:00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x v="405"/>
    <b v="0"/>
    <x v="165"/>
    <b v="1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x v="406"/>
    <b v="0"/>
    <x v="2"/>
    <b v="1"/>
    <x v="4"/>
    <x v="406"/>
    <d v="2011-05-09T05:59:00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x v="407"/>
    <b v="0"/>
    <x v="19"/>
    <b v="1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x v="408"/>
    <b v="0"/>
    <x v="44"/>
    <b v="1"/>
    <x v="4"/>
    <x v="408"/>
    <d v="2013-11-05T18:39:50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x v="409"/>
    <b v="0"/>
    <x v="41"/>
    <b v="1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x v="410"/>
    <b v="0"/>
    <x v="63"/>
    <b v="1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x v="411"/>
    <b v="0"/>
    <x v="198"/>
    <b v="1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x v="412"/>
    <b v="0"/>
    <x v="165"/>
    <b v="1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x v="413"/>
    <b v="0"/>
    <x v="199"/>
    <b v="1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x v="414"/>
    <b v="0"/>
    <x v="200"/>
    <b v="1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x v="415"/>
    <b v="0"/>
    <x v="64"/>
    <b v="1"/>
    <x v="4"/>
    <x v="415"/>
    <d v="2014-10-17T12:00:00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x v="416"/>
    <b v="0"/>
    <x v="20"/>
    <b v="1"/>
    <x v="4"/>
    <x v="416"/>
    <d v="2014-02-08T09:30:31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x v="417"/>
    <b v="0"/>
    <x v="47"/>
    <b v="1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x v="418"/>
    <b v="0"/>
    <x v="201"/>
    <b v="1"/>
    <x v="4"/>
    <x v="418"/>
    <d v="2015-07-23T06:46:37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x v="419"/>
    <b v="0"/>
    <x v="196"/>
    <b v="1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x v="420"/>
    <b v="0"/>
    <x v="83"/>
    <b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x v="421"/>
    <b v="0"/>
    <x v="79"/>
    <b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x v="422"/>
    <b v="0"/>
    <x v="8"/>
    <b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x v="423"/>
    <b v="0"/>
    <x v="62"/>
    <b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x v="424"/>
    <b v="0"/>
    <x v="81"/>
    <b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x v="425"/>
    <b v="0"/>
    <x v="84"/>
    <b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x v="426"/>
    <b v="0"/>
    <x v="22"/>
    <b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x v="427"/>
    <b v="0"/>
    <x v="78"/>
    <b v="0"/>
    <x v="5"/>
    <x v="427"/>
    <d v="2015-10-22T18:59:00"/>
  </r>
  <r>
    <n v="428"/>
    <s v="Little Clay Bible - Zacchaeus"/>
    <s v="Fresh, fun, entertaining Bible stories on YouTube, stop-motion style."/>
    <x v="14"/>
    <n v="676"/>
    <x v="2"/>
    <s v="US"/>
    <s v="USD"/>
    <n v="1402956000"/>
    <x v="428"/>
    <b v="0"/>
    <x v="62"/>
    <b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x v="429"/>
    <b v="0"/>
    <x v="78"/>
    <b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x v="430"/>
    <b v="0"/>
    <x v="81"/>
    <b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x v="431"/>
    <b v="0"/>
    <x v="22"/>
    <b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x v="432"/>
    <b v="0"/>
    <x v="22"/>
    <b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x v="433"/>
    <b v="0"/>
    <x v="78"/>
    <b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x v="434"/>
    <b v="0"/>
    <x v="84"/>
    <b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x v="435"/>
    <b v="0"/>
    <x v="83"/>
    <b v="0"/>
    <x v="5"/>
    <x v="435"/>
    <d v="2013-09-13T17:56:20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x v="436"/>
    <b v="0"/>
    <x v="78"/>
    <b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x v="437"/>
    <b v="0"/>
    <x v="78"/>
    <b v="0"/>
    <x v="5"/>
    <x v="437"/>
    <d v="2016-10-08T07:38:46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x v="438"/>
    <b v="0"/>
    <x v="202"/>
    <b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x v="439"/>
    <b v="0"/>
    <x v="78"/>
    <b v="0"/>
    <x v="5"/>
    <x v="439"/>
    <d v="2014-10-17T18:16:58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x v="440"/>
    <b v="0"/>
    <x v="29"/>
    <b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x v="441"/>
    <b v="0"/>
    <x v="78"/>
    <b v="0"/>
    <x v="5"/>
    <x v="441"/>
    <d v="2013-11-02T19:03:16"/>
  </r>
  <r>
    <n v="442"/>
    <s v="The Paranormal Idiot"/>
    <s v="Doomsday is here"/>
    <x v="73"/>
    <n v="6691"/>
    <x v="2"/>
    <s v="US"/>
    <s v="USD"/>
    <n v="1424380783"/>
    <x v="442"/>
    <b v="0"/>
    <x v="57"/>
    <b v="0"/>
    <x v="5"/>
    <x v="442"/>
    <d v="2015-02-19T21:19:43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x v="443"/>
    <b v="0"/>
    <x v="84"/>
    <b v="0"/>
    <x v="5"/>
    <x v="443"/>
    <d v="2014-02-10T00:21:41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x v="444"/>
    <b v="0"/>
    <x v="29"/>
    <b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x v="445"/>
    <b v="0"/>
    <x v="84"/>
    <b v="0"/>
    <x v="5"/>
    <x v="445"/>
    <d v="2015-05-21T08:02:55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x v="446"/>
    <b v="0"/>
    <x v="38"/>
    <b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x v="447"/>
    <b v="0"/>
    <x v="29"/>
    <b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x v="448"/>
    <b v="0"/>
    <x v="80"/>
    <b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x v="449"/>
    <b v="0"/>
    <x v="81"/>
    <b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x v="450"/>
    <b v="0"/>
    <x v="63"/>
    <b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x v="451"/>
    <b v="0"/>
    <x v="78"/>
    <b v="0"/>
    <x v="5"/>
    <x v="451"/>
    <d v="2014-01-25T17:09:51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x v="452"/>
    <b v="0"/>
    <x v="8"/>
    <b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x v="453"/>
    <b v="0"/>
    <x v="84"/>
    <b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x v="454"/>
    <b v="0"/>
    <x v="81"/>
    <b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x v="455"/>
    <b v="0"/>
    <x v="84"/>
    <b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x v="456"/>
    <b v="0"/>
    <x v="83"/>
    <b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x v="457"/>
    <b v="0"/>
    <x v="78"/>
    <b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x v="458"/>
    <b v="0"/>
    <x v="72"/>
    <b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x v="459"/>
    <b v="0"/>
    <x v="29"/>
    <b v="0"/>
    <x v="5"/>
    <x v="459"/>
    <d v="2011-11-13T16:22:07"/>
  </r>
  <r>
    <n v="460"/>
    <s v="Darwin's Kiss"/>
    <s v="An animated web series about biological evolution gone haywire."/>
    <x v="0"/>
    <n v="25"/>
    <x v="2"/>
    <s v="US"/>
    <s v="USD"/>
    <n v="1401595200"/>
    <x v="460"/>
    <b v="0"/>
    <x v="84"/>
    <b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x v="461"/>
    <b v="0"/>
    <x v="78"/>
    <b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x v="462"/>
    <b v="0"/>
    <x v="78"/>
    <b v="0"/>
    <x v="5"/>
    <x v="462"/>
    <d v="2011-08-10T03:02:21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x v="463"/>
    <b v="0"/>
    <x v="202"/>
    <b v="0"/>
    <x v="5"/>
    <x v="463"/>
    <d v="2011-09-24T17:02:33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x v="464"/>
    <b v="0"/>
    <x v="29"/>
    <b v="0"/>
    <x v="5"/>
    <x v="464"/>
    <d v="2016-05-18T20:22:15"/>
  </r>
  <r>
    <n v="465"/>
    <s v="&quot;Amp&quot; A Story About a Robot"/>
    <s v="&quot;Amp&quot; is a short film about a robot with needs."/>
    <x v="133"/>
    <n v="138"/>
    <x v="2"/>
    <s v="US"/>
    <s v="USD"/>
    <n v="1403837574"/>
    <x v="465"/>
    <b v="0"/>
    <x v="22"/>
    <b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x v="466"/>
    <b v="0"/>
    <x v="81"/>
    <b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x v="467"/>
    <b v="0"/>
    <x v="70"/>
    <b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x v="468"/>
    <b v="0"/>
    <x v="78"/>
    <b v="0"/>
    <x v="5"/>
    <x v="468"/>
    <d v="2012-07-11T03:51:0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x v="469"/>
    <b v="0"/>
    <x v="78"/>
    <b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x v="470"/>
    <b v="0"/>
    <x v="84"/>
    <b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x v="471"/>
    <b v="0"/>
    <x v="203"/>
    <b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x v="472"/>
    <b v="0"/>
    <x v="81"/>
    <b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x v="473"/>
    <b v="0"/>
    <x v="25"/>
    <b v="0"/>
    <x v="5"/>
    <x v="473"/>
    <d v="2014-09-17T16:45:19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x v="474"/>
    <b v="0"/>
    <x v="29"/>
    <b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x v="475"/>
    <b v="0"/>
    <x v="78"/>
    <b v="0"/>
    <x v="5"/>
    <x v="475"/>
    <d v="2015-05-06T02:04:03"/>
  </r>
  <r>
    <n v="476"/>
    <s v="Sight Word Music Videos"/>
    <s v="Animated Music Videos that teach kids how to read."/>
    <x v="135"/>
    <n v="4906.59"/>
    <x v="2"/>
    <s v="US"/>
    <s v="USD"/>
    <n v="1401767940"/>
    <x v="476"/>
    <b v="0"/>
    <x v="204"/>
    <b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x v="477"/>
    <b v="0"/>
    <x v="78"/>
    <b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x v="478"/>
    <b v="0"/>
    <x v="78"/>
    <b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x v="479"/>
    <b v="0"/>
    <x v="165"/>
    <b v="0"/>
    <x v="5"/>
    <x v="479"/>
    <d v="2014-11-21T10:47:15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x v="480"/>
    <b v="0"/>
    <x v="205"/>
    <b v="0"/>
    <x v="5"/>
    <x v="480"/>
    <d v="2013-08-09T12:00:15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x v="481"/>
    <b v="0"/>
    <x v="64"/>
    <b v="0"/>
    <x v="5"/>
    <x v="481"/>
    <d v="2012-10-10T16:08:09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x v="482"/>
    <b v="0"/>
    <x v="29"/>
    <b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x v="483"/>
    <b v="0"/>
    <x v="206"/>
    <b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x v="484"/>
    <b v="0"/>
    <x v="202"/>
    <b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x v="485"/>
    <b v="0"/>
    <x v="207"/>
    <b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x v="486"/>
    <b v="0"/>
    <x v="29"/>
    <b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x v="487"/>
    <b v="0"/>
    <x v="78"/>
    <b v="0"/>
    <x v="5"/>
    <x v="487"/>
    <d v="2016-12-25T15:16:34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x v="488"/>
    <b v="0"/>
    <x v="78"/>
    <b v="0"/>
    <x v="5"/>
    <x v="488"/>
    <d v="2017-01-09T01:18:20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x v="489"/>
    <b v="0"/>
    <x v="83"/>
    <b v="0"/>
    <x v="5"/>
    <x v="489"/>
    <d v="2012-01-05T11:33:00"/>
  </r>
  <r>
    <n v="490"/>
    <s v="PROJECT IS CANCELLED"/>
    <s v="Cancelled"/>
    <x v="28"/>
    <n v="0"/>
    <x v="2"/>
    <s v="US"/>
    <s v="USD"/>
    <n v="1345677285"/>
    <x v="490"/>
    <b v="0"/>
    <x v="78"/>
    <b v="0"/>
    <x v="5"/>
    <x v="490"/>
    <d v="2012-08-22T23:14:4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x v="491"/>
    <b v="0"/>
    <x v="78"/>
    <b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x v="492"/>
    <b v="0"/>
    <x v="78"/>
    <b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x v="493"/>
    <b v="0"/>
    <x v="78"/>
    <b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x v="494"/>
    <b v="0"/>
    <x v="83"/>
    <b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x v="495"/>
    <b v="0"/>
    <x v="78"/>
    <b v="0"/>
    <x v="5"/>
    <x v="495"/>
    <d v="2015-07-16T19:51:45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x v="496"/>
    <b v="0"/>
    <x v="29"/>
    <b v="0"/>
    <x v="5"/>
    <x v="496"/>
    <d v="2014-02-10T22:21:14"/>
  </r>
  <r>
    <n v="497"/>
    <s v="Galaxy Probe Kids"/>
    <s v="live-action/animated series pilot."/>
    <x v="140"/>
    <n v="30"/>
    <x v="2"/>
    <s v="US"/>
    <s v="USD"/>
    <n v="1419483600"/>
    <x v="497"/>
    <b v="0"/>
    <x v="83"/>
    <b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x v="498"/>
    <b v="0"/>
    <x v="19"/>
    <b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x v="499"/>
    <b v="0"/>
    <x v="55"/>
    <b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x v="500"/>
    <b v="0"/>
    <x v="80"/>
    <b v="0"/>
    <x v="5"/>
    <x v="500"/>
    <d v="2010-05-08T22:16:00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x v="501"/>
    <b v="0"/>
    <x v="78"/>
    <b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x v="502"/>
    <b v="0"/>
    <x v="80"/>
    <b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x v="503"/>
    <b v="0"/>
    <x v="82"/>
    <b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x v="504"/>
    <b v="0"/>
    <x v="81"/>
    <b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x v="505"/>
    <b v="0"/>
    <x v="25"/>
    <b v="0"/>
    <x v="5"/>
    <x v="505"/>
    <d v="2015-12-25T02:21:26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x v="506"/>
    <b v="0"/>
    <x v="29"/>
    <b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x v="507"/>
    <b v="0"/>
    <x v="73"/>
    <b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x v="508"/>
    <b v="0"/>
    <x v="83"/>
    <b v="0"/>
    <x v="5"/>
    <x v="508"/>
    <d v="2012-05-25T14:14:00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x v="509"/>
    <b v="0"/>
    <x v="29"/>
    <b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x v="510"/>
    <b v="0"/>
    <x v="78"/>
    <b v="0"/>
    <x v="5"/>
    <x v="510"/>
    <d v="2016-03-01T04:13:59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x v="511"/>
    <b v="0"/>
    <x v="81"/>
    <b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x v="512"/>
    <b v="0"/>
    <x v="84"/>
    <b v="0"/>
    <x v="5"/>
    <x v="512"/>
    <d v="2016-11-20T18:48:47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x v="513"/>
    <b v="0"/>
    <x v="32"/>
    <b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x v="514"/>
    <b v="0"/>
    <x v="83"/>
    <b v="0"/>
    <x v="5"/>
    <x v="514"/>
    <d v="2014-08-09T14:44:07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x v="515"/>
    <b v="0"/>
    <x v="69"/>
    <b v="0"/>
    <x v="5"/>
    <x v="515"/>
    <d v="2015-12-29T11:46:41"/>
  </r>
  <r>
    <n v="516"/>
    <s v="Shipmates"/>
    <s v="A big brother style comedy animation series starring famous seafarers"/>
    <x v="10"/>
    <n v="0"/>
    <x v="2"/>
    <s v="GB"/>
    <s v="GBP"/>
    <n v="1432752080"/>
    <x v="516"/>
    <b v="0"/>
    <x v="78"/>
    <b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x v="517"/>
    <b v="0"/>
    <x v="83"/>
    <b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x v="518"/>
    <b v="0"/>
    <x v="78"/>
    <b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x v="519"/>
    <b v="0"/>
    <x v="16"/>
    <b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x v="520"/>
    <b v="0"/>
    <x v="69"/>
    <b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x v="521"/>
    <b v="0"/>
    <x v="66"/>
    <b v="1"/>
    <x v="6"/>
    <x v="521"/>
    <d v="2016-11-01T04:59:00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x v="522"/>
    <b v="0"/>
    <x v="162"/>
    <b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x v="523"/>
    <b v="0"/>
    <x v="87"/>
    <b v="1"/>
    <x v="6"/>
    <x v="523"/>
    <d v="2015-09-21T03:11:16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x v="524"/>
    <b v="0"/>
    <x v="208"/>
    <b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x v="525"/>
    <b v="0"/>
    <x v="8"/>
    <b v="1"/>
    <x v="6"/>
    <x v="525"/>
    <d v="2014-09-13T09:37:21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x v="526"/>
    <b v="0"/>
    <x v="23"/>
    <b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x v="527"/>
    <b v="0"/>
    <x v="150"/>
    <b v="1"/>
    <x v="6"/>
    <x v="527"/>
    <d v="2017-02-17T16:05:00"/>
  </r>
  <r>
    <n v="528"/>
    <s v="Devastated No Matter What"/>
    <s v="A Festival Backed Production of a Full-Length Play."/>
    <x v="146"/>
    <n v="1330"/>
    <x v="0"/>
    <s v="US"/>
    <s v="USD"/>
    <n v="1434921600"/>
    <x v="528"/>
    <b v="0"/>
    <x v="209"/>
    <b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x v="529"/>
    <b v="0"/>
    <x v="59"/>
    <b v="1"/>
    <x v="6"/>
    <x v="529"/>
    <d v="2017-01-11T05:00:00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x v="530"/>
    <b v="0"/>
    <x v="60"/>
    <b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x v="531"/>
    <b v="0"/>
    <x v="162"/>
    <b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x v="532"/>
    <b v="0"/>
    <x v="210"/>
    <b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x v="533"/>
    <b v="0"/>
    <x v="57"/>
    <b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x v="534"/>
    <b v="0"/>
    <x v="53"/>
    <b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x v="535"/>
    <b v="0"/>
    <x v="211"/>
    <b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x v="536"/>
    <b v="0"/>
    <x v="70"/>
    <b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x v="537"/>
    <b v="0"/>
    <x v="211"/>
    <b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x v="538"/>
    <b v="0"/>
    <x v="65"/>
    <b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x v="539"/>
    <b v="0"/>
    <x v="9"/>
    <b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x v="540"/>
    <b v="0"/>
    <x v="29"/>
    <b v="0"/>
    <x v="7"/>
    <x v="540"/>
    <d v="2015-02-04T19:36:46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x v="541"/>
    <b v="0"/>
    <x v="29"/>
    <b v="0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x v="542"/>
    <b v="0"/>
    <x v="29"/>
    <b v="0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x v="543"/>
    <b v="0"/>
    <x v="84"/>
    <b v="0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x v="544"/>
    <b v="0"/>
    <x v="84"/>
    <b v="0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x v="545"/>
    <b v="0"/>
    <x v="69"/>
    <b v="0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x v="546"/>
    <b v="0"/>
    <x v="84"/>
    <b v="0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x v="547"/>
    <b v="0"/>
    <x v="78"/>
    <b v="0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x v="548"/>
    <b v="0"/>
    <x v="29"/>
    <b v="0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x v="549"/>
    <b v="0"/>
    <x v="22"/>
    <b v="0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x v="550"/>
    <b v="0"/>
    <x v="80"/>
    <b v="0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x v="551"/>
    <b v="0"/>
    <x v="33"/>
    <b v="0"/>
    <x v="7"/>
    <x v="551"/>
    <d v="2015-08-01T17:53:00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x v="552"/>
    <b v="0"/>
    <x v="78"/>
    <b v="0"/>
    <x v="7"/>
    <x v="552"/>
    <d v="2016-01-09T14:48:16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x v="553"/>
    <b v="0"/>
    <x v="79"/>
    <b v="0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x v="554"/>
    <b v="0"/>
    <x v="19"/>
    <b v="0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x v="555"/>
    <b v="0"/>
    <x v="78"/>
    <b v="0"/>
    <x v="7"/>
    <x v="555"/>
    <d v="2016-06-12T08:29:03"/>
  </r>
  <r>
    <n v="556"/>
    <s v="Braille Academy"/>
    <s v="An educational platform for learning Unified English Braille Code"/>
    <x v="6"/>
    <n v="200"/>
    <x v="2"/>
    <s v="US"/>
    <s v="USD"/>
    <n v="1452112717"/>
    <x v="556"/>
    <b v="0"/>
    <x v="29"/>
    <b v="0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x v="557"/>
    <b v="0"/>
    <x v="9"/>
    <b v="0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x v="558"/>
    <b v="0"/>
    <x v="78"/>
    <b v="0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x v="559"/>
    <b v="0"/>
    <x v="29"/>
    <b v="0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x v="560"/>
    <b v="0"/>
    <x v="83"/>
    <b v="0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x v="561"/>
    <b v="0"/>
    <x v="84"/>
    <b v="0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x v="562"/>
    <b v="0"/>
    <x v="78"/>
    <b v="0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x v="563"/>
    <b v="0"/>
    <x v="84"/>
    <b v="0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x v="564"/>
    <b v="0"/>
    <x v="29"/>
    <b v="0"/>
    <x v="7"/>
    <x v="564"/>
    <d v="2016-03-12T22:37:55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x v="565"/>
    <b v="0"/>
    <x v="78"/>
    <b v="0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x v="566"/>
    <b v="0"/>
    <x v="29"/>
    <b v="0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x v="567"/>
    <b v="0"/>
    <x v="78"/>
    <b v="0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x v="568"/>
    <b v="0"/>
    <x v="81"/>
    <b v="0"/>
    <x v="7"/>
    <x v="568"/>
    <d v="2016-01-16T11:00:00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x v="569"/>
    <b v="0"/>
    <x v="29"/>
    <b v="0"/>
    <x v="7"/>
    <x v="569"/>
    <d v="2016-01-01T20:20:12"/>
  </r>
  <r>
    <n v="570"/>
    <s v="Relaunching in May"/>
    <s v="Humans have AM/FM/Satellite radio, kids have radio Disney, pets have DogCatRadio."/>
    <x v="94"/>
    <n v="142"/>
    <x v="2"/>
    <s v="US"/>
    <s v="USD"/>
    <n v="1455822569"/>
    <x v="570"/>
    <b v="0"/>
    <x v="29"/>
    <b v="0"/>
    <x v="7"/>
    <x v="570"/>
    <d v="2016-02-18T19:09:29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x v="571"/>
    <b v="0"/>
    <x v="84"/>
    <b v="0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x v="572"/>
    <b v="0"/>
    <x v="78"/>
    <b v="0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x v="573"/>
    <b v="0"/>
    <x v="82"/>
    <b v="0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x v="574"/>
    <b v="0"/>
    <x v="80"/>
    <b v="0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x v="575"/>
    <b v="0"/>
    <x v="80"/>
    <b v="0"/>
    <x v="7"/>
    <x v="575"/>
    <d v="2015-06-13T16:37:23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x v="576"/>
    <b v="0"/>
    <x v="29"/>
    <b v="0"/>
    <x v="7"/>
    <x v="576"/>
    <d v="2015-03-28T10:19:12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x v="577"/>
    <b v="0"/>
    <x v="29"/>
    <b v="0"/>
    <x v="7"/>
    <x v="577"/>
    <d v="2016-05-20T14:08:22"/>
  </r>
  <r>
    <n v="578"/>
    <s v="weBuy Crowdsourced Shopping"/>
    <s v="weBuy trade built on technology and Crowd Sourced Power"/>
    <x v="152"/>
    <n v="14"/>
    <x v="2"/>
    <s v="GB"/>
    <s v="GBP"/>
    <n v="1441633993"/>
    <x v="578"/>
    <b v="0"/>
    <x v="63"/>
    <b v="0"/>
    <x v="7"/>
    <x v="578"/>
    <d v="2015-09-07T13:53:13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x v="579"/>
    <b v="0"/>
    <x v="81"/>
    <b v="0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x v="580"/>
    <b v="0"/>
    <x v="29"/>
    <b v="0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x v="581"/>
    <b v="0"/>
    <x v="78"/>
    <b v="0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x v="582"/>
    <b v="0"/>
    <x v="78"/>
    <b v="0"/>
    <x v="7"/>
    <x v="582"/>
    <d v="2015-03-15T18:00:0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x v="583"/>
    <b v="0"/>
    <x v="29"/>
    <b v="0"/>
    <x v="7"/>
    <x v="583"/>
    <d v="2015-03-19T21:31:27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x v="584"/>
    <b v="0"/>
    <x v="84"/>
    <b v="0"/>
    <x v="7"/>
    <x v="584"/>
    <d v="2015-03-16T16:11:56"/>
  </r>
  <r>
    <n v="585"/>
    <s v="Link Card"/>
    <s v="SAVE UP TO 40% WHEN YOU SPEND!_x000a__x000a_PRE-ORDER YOUR LINK CARD TODAY"/>
    <x v="7"/>
    <n v="0"/>
    <x v="2"/>
    <s v="GB"/>
    <s v="GBP"/>
    <n v="1448928000"/>
    <x v="585"/>
    <b v="0"/>
    <x v="78"/>
    <b v="0"/>
    <x v="7"/>
    <x v="585"/>
    <d v="2015-12-01T00:00:0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x v="586"/>
    <b v="0"/>
    <x v="80"/>
    <b v="0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x v="587"/>
    <b v="0"/>
    <x v="63"/>
    <b v="0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x v="588"/>
    <b v="0"/>
    <x v="84"/>
    <b v="0"/>
    <x v="7"/>
    <x v="588"/>
    <d v="2016-11-17T19:28:06"/>
  </r>
  <r>
    <n v="589"/>
    <s v="Get Neighborly"/>
    <s v="Services closer than you think..."/>
    <x v="51"/>
    <n v="1"/>
    <x v="2"/>
    <s v="US"/>
    <s v="USD"/>
    <n v="1436366699"/>
    <x v="589"/>
    <b v="0"/>
    <x v="29"/>
    <b v="0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x v="590"/>
    <b v="0"/>
    <x v="82"/>
    <b v="0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x v="591"/>
    <b v="0"/>
    <x v="84"/>
    <b v="0"/>
    <x v="7"/>
    <x v="591"/>
    <d v="2015-07-22T13:02:1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x v="592"/>
    <b v="0"/>
    <x v="29"/>
    <b v="0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x v="593"/>
    <b v="0"/>
    <x v="63"/>
    <b v="0"/>
    <x v="7"/>
    <x v="593"/>
    <d v="2015-04-06T15:15:45"/>
  </r>
  <r>
    <n v="594"/>
    <s v="Unleashed Fitness"/>
    <s v="Creating a fitness site that will change the fitness game forever!"/>
    <x v="31"/>
    <n v="26"/>
    <x v="2"/>
    <s v="US"/>
    <s v="USD"/>
    <n v="1460832206"/>
    <x v="594"/>
    <b v="0"/>
    <x v="84"/>
    <b v="0"/>
    <x v="7"/>
    <x v="594"/>
    <d v="2016-04-16T18:43:26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x v="595"/>
    <b v="0"/>
    <x v="22"/>
    <b v="0"/>
    <x v="7"/>
    <x v="595"/>
    <d v="2015-05-04T01:40:38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x v="596"/>
    <b v="0"/>
    <x v="84"/>
    <b v="0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x v="597"/>
    <b v="0"/>
    <x v="84"/>
    <b v="0"/>
    <x v="7"/>
    <x v="597"/>
    <d v="2016-07-31T16:00:00"/>
  </r>
  <r>
    <n v="598"/>
    <s v="Goals not creeds"/>
    <s v="This is a project to create a crowd-funding site for Urantia Book readers worldwide."/>
    <x v="30"/>
    <n v="850"/>
    <x v="2"/>
    <s v="US"/>
    <s v="USD"/>
    <n v="1417737781"/>
    <x v="598"/>
    <b v="0"/>
    <x v="63"/>
    <b v="0"/>
    <x v="7"/>
    <x v="598"/>
    <d v="2014-12-05T00:03:01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x v="599"/>
    <b v="0"/>
    <x v="84"/>
    <b v="0"/>
    <x v="7"/>
    <x v="599"/>
    <d v="2015-03-08T15:16:00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x v="600"/>
    <b v="0"/>
    <x v="29"/>
    <b v="0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x v="601"/>
    <b v="0"/>
    <x v="79"/>
    <b v="0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x v="602"/>
    <b v="0"/>
    <x v="78"/>
    <b v="0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x v="603"/>
    <b v="0"/>
    <x v="62"/>
    <b v="0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x v="604"/>
    <b v="0"/>
    <x v="78"/>
    <b v="0"/>
    <x v="7"/>
    <x v="604"/>
    <d v="2014-08-28T00:50:56"/>
  </r>
  <r>
    <n v="605"/>
    <s v="Teach Your Parents iPad (Canceled)"/>
    <s v="An iPad support care package for your parents / seniors."/>
    <x v="10"/>
    <n v="131"/>
    <x v="1"/>
    <s v="US"/>
    <s v="USD"/>
    <n v="1440318908"/>
    <x v="605"/>
    <b v="0"/>
    <x v="22"/>
    <b v="0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x v="606"/>
    <b v="0"/>
    <x v="29"/>
    <b v="0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x v="607"/>
    <b v="0"/>
    <x v="78"/>
    <b v="0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x v="608"/>
    <b v="0"/>
    <x v="81"/>
    <b v="0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x v="609"/>
    <b v="0"/>
    <x v="29"/>
    <b v="0"/>
    <x v="7"/>
    <x v="609"/>
    <d v="2015-11-29T01:49:04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x v="610"/>
    <b v="0"/>
    <x v="78"/>
    <b v="0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x v="611"/>
    <b v="0"/>
    <x v="78"/>
    <b v="0"/>
    <x v="7"/>
    <x v="611"/>
    <d v="2016-01-19T13:27:17"/>
  </r>
  <r>
    <n v="612"/>
    <s v="Web Streaming 2.0 (Canceled)"/>
    <s v="A Fast and Reliable new Web platform to stream videos from Internet"/>
    <x v="3"/>
    <n v="0"/>
    <x v="1"/>
    <s v="IT"/>
    <s v="EUR"/>
    <n v="1472777146"/>
    <x v="612"/>
    <b v="0"/>
    <x v="78"/>
    <b v="0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x v="613"/>
    <b v="0"/>
    <x v="212"/>
    <b v="0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x v="614"/>
    <b v="0"/>
    <x v="78"/>
    <b v="0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x v="615"/>
    <b v="0"/>
    <x v="78"/>
    <b v="0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x v="616"/>
    <b v="0"/>
    <x v="78"/>
    <b v="0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x v="617"/>
    <b v="0"/>
    <x v="83"/>
    <b v="0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x v="618"/>
    <b v="0"/>
    <x v="78"/>
    <b v="0"/>
    <x v="7"/>
    <x v="618"/>
    <d v="2015-12-09T19:26:43"/>
  </r>
  <r>
    <n v="619"/>
    <s v="Big Data (Canceled)"/>
    <s v="Big Data Sets for researchers interested in improving the quality of life."/>
    <x v="156"/>
    <n v="1"/>
    <x v="1"/>
    <s v="US"/>
    <s v="USD"/>
    <n v="1416933390"/>
    <x v="619"/>
    <b v="0"/>
    <x v="29"/>
    <b v="0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x v="620"/>
    <b v="0"/>
    <x v="29"/>
    <b v="0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x v="621"/>
    <b v="0"/>
    <x v="83"/>
    <b v="0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x v="622"/>
    <b v="0"/>
    <x v="82"/>
    <b v="0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x v="623"/>
    <b v="0"/>
    <x v="78"/>
    <b v="0"/>
    <x v="7"/>
    <x v="623"/>
    <d v="2015-05-28T00:13:17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x v="624"/>
    <b v="0"/>
    <x v="78"/>
    <b v="0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x v="625"/>
    <b v="0"/>
    <x v="78"/>
    <b v="0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x v="626"/>
    <b v="0"/>
    <x v="70"/>
    <b v="0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x v="627"/>
    <b v="0"/>
    <x v="29"/>
    <b v="0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x v="628"/>
    <b v="0"/>
    <x v="78"/>
    <b v="0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x v="629"/>
    <b v="0"/>
    <x v="83"/>
    <b v="0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x v="630"/>
    <b v="0"/>
    <x v="29"/>
    <b v="0"/>
    <x v="7"/>
    <x v="630"/>
    <d v="2015-09-06T05:10:00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x v="631"/>
    <b v="0"/>
    <x v="82"/>
    <b v="0"/>
    <x v="7"/>
    <x v="631"/>
    <d v="2016-05-28T18:32:09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x v="632"/>
    <b v="0"/>
    <x v="78"/>
    <b v="0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x v="633"/>
    <b v="0"/>
    <x v="20"/>
    <b v="0"/>
    <x v="7"/>
    <x v="633"/>
    <d v="2016-06-17T23:00:00"/>
  </r>
  <r>
    <n v="634"/>
    <s v="pitchtograndma (Canceled)"/>
    <s v="We help companies to explain what they do in simple, grandma-would-understand terms."/>
    <x v="10"/>
    <n v="1"/>
    <x v="1"/>
    <s v="US"/>
    <s v="USD"/>
    <n v="1424989029"/>
    <x v="634"/>
    <b v="0"/>
    <x v="29"/>
    <b v="0"/>
    <x v="7"/>
    <x v="634"/>
    <d v="2015-02-26T22:17:09"/>
  </r>
  <r>
    <n v="635"/>
    <s v="Pleero, A Technology Team Building Website (Canceled)"/>
    <s v="Network used for building technology development teams."/>
    <x v="31"/>
    <n v="2"/>
    <x v="1"/>
    <s v="US"/>
    <s v="USD"/>
    <n v="1428804762"/>
    <x v="635"/>
    <b v="0"/>
    <x v="29"/>
    <b v="0"/>
    <x v="7"/>
    <x v="635"/>
    <d v="2015-04-12T02:12:42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x v="636"/>
    <b v="0"/>
    <x v="29"/>
    <b v="0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x v="637"/>
    <b v="0"/>
    <x v="78"/>
    <b v="0"/>
    <x v="7"/>
    <x v="637"/>
    <d v="2017-02-25T23:04:00"/>
  </r>
  <r>
    <n v="638"/>
    <s v="W (Canceled)"/>
    <s v="O0"/>
    <x v="61"/>
    <n v="18"/>
    <x v="1"/>
    <s v="DE"/>
    <s v="EUR"/>
    <n v="1490447662"/>
    <x v="638"/>
    <b v="0"/>
    <x v="79"/>
    <b v="0"/>
    <x v="7"/>
    <x v="638"/>
    <d v="2017-03-25T13:14:22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x v="639"/>
    <b v="0"/>
    <x v="29"/>
    <b v="0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x v="640"/>
    <b v="0"/>
    <x v="84"/>
    <b v="1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x v="641"/>
    <b v="0"/>
    <x v="213"/>
    <b v="1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x v="642"/>
    <b v="0"/>
    <x v="214"/>
    <b v="1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x v="643"/>
    <b v="0"/>
    <x v="215"/>
    <b v="1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x v="644"/>
    <b v="0"/>
    <x v="216"/>
    <b v="1"/>
    <x v="8"/>
    <x v="644"/>
    <d v="2014-10-29T01:00:00"/>
  </r>
  <r>
    <n v="645"/>
    <s v="Carbon Fiber Collar Stays"/>
    <s v="Ever wanted to own something made out of carbon fiber? Now you can!"/>
    <x v="13"/>
    <n v="5574"/>
    <x v="0"/>
    <s v="US"/>
    <s v="USD"/>
    <n v="1470962274"/>
    <x v="645"/>
    <b v="0"/>
    <x v="186"/>
    <b v="1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x v="646"/>
    <b v="0"/>
    <x v="74"/>
    <b v="1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x v="647"/>
    <b v="0"/>
    <x v="57"/>
    <b v="1"/>
    <x v="8"/>
    <x v="647"/>
    <d v="2016-03-17T17:25:49"/>
  </r>
  <r>
    <n v="648"/>
    <s v="Audio Jacket"/>
    <s v="Get ready for the next product that you canâ€™t live without"/>
    <x v="19"/>
    <n v="44388"/>
    <x v="0"/>
    <s v="US"/>
    <s v="USD"/>
    <n v="1413304708"/>
    <x v="648"/>
    <b v="0"/>
    <x v="74"/>
    <b v="1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x v="649"/>
    <b v="0"/>
    <x v="141"/>
    <b v="1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x v="650"/>
    <b v="0"/>
    <x v="53"/>
    <b v="1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x v="651"/>
    <b v="0"/>
    <x v="217"/>
    <b v="1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x v="652"/>
    <b v="0"/>
    <x v="33"/>
    <b v="1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x v="653"/>
    <b v="0"/>
    <x v="218"/>
    <b v="1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x v="654"/>
    <b v="0"/>
    <x v="219"/>
    <b v="1"/>
    <x v="8"/>
    <x v="654"/>
    <d v="2015-07-08T22:58:33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x v="655"/>
    <b v="0"/>
    <x v="220"/>
    <b v="1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x v="656"/>
    <b v="0"/>
    <x v="45"/>
    <b v="1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x v="657"/>
    <b v="0"/>
    <x v="221"/>
    <b v="1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x v="658"/>
    <b v="0"/>
    <x v="222"/>
    <b v="1"/>
    <x v="8"/>
    <x v="658"/>
    <d v="2015-07-26T18:00:00"/>
  </r>
  <r>
    <n v="659"/>
    <s v="Lulu Watch Designs - Apple Watch"/>
    <s v="Sync up your lifestyle"/>
    <x v="9"/>
    <n v="3017"/>
    <x v="0"/>
    <s v="US"/>
    <s v="USD"/>
    <n v="1440339295"/>
    <x v="659"/>
    <b v="0"/>
    <x v="64"/>
    <b v="1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x v="660"/>
    <b v="0"/>
    <x v="59"/>
    <b v="0"/>
    <x v="8"/>
    <x v="660"/>
    <d v="2014-11-09T18:47:59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x v="661"/>
    <b v="0"/>
    <x v="82"/>
    <b v="0"/>
    <x v="8"/>
    <x v="661"/>
    <d v="2016-10-23T15:29:19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x v="662"/>
    <b v="0"/>
    <x v="80"/>
    <b v="0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x v="663"/>
    <b v="0"/>
    <x v="63"/>
    <b v="0"/>
    <x v="8"/>
    <x v="663"/>
    <d v="2015-07-18T20:14:16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x v="664"/>
    <b v="0"/>
    <x v="60"/>
    <b v="0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x v="665"/>
    <b v="0"/>
    <x v="8"/>
    <b v="0"/>
    <x v="8"/>
    <x v="665"/>
    <d v="2017-01-13T17:04:21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x v="666"/>
    <b v="0"/>
    <x v="80"/>
    <b v="0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x v="667"/>
    <b v="0"/>
    <x v="33"/>
    <b v="0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x v="668"/>
    <b v="0"/>
    <x v="20"/>
    <b v="0"/>
    <x v="8"/>
    <x v="668"/>
    <d v="2015-05-11T19:57:02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x v="669"/>
    <b v="0"/>
    <x v="33"/>
    <b v="0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x v="670"/>
    <b v="0"/>
    <x v="223"/>
    <b v="0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x v="671"/>
    <b v="0"/>
    <x v="41"/>
    <b v="0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x v="672"/>
    <b v="0"/>
    <x v="224"/>
    <b v="0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x v="673"/>
    <b v="0"/>
    <x v="83"/>
    <b v="0"/>
    <x v="8"/>
    <x v="673"/>
    <d v="2014-09-01T20:10:17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x v="674"/>
    <b v="0"/>
    <x v="84"/>
    <b v="0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x v="675"/>
    <b v="0"/>
    <x v="55"/>
    <b v="0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x v="676"/>
    <b v="0"/>
    <x v="54"/>
    <b v="0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x v="677"/>
    <b v="0"/>
    <x v="93"/>
    <b v="0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x v="678"/>
    <b v="0"/>
    <x v="57"/>
    <b v="0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x v="679"/>
    <b v="0"/>
    <x v="225"/>
    <b v="0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x v="680"/>
    <b v="0"/>
    <x v="135"/>
    <b v="0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x v="681"/>
    <b v="0"/>
    <x v="29"/>
    <b v="0"/>
    <x v="8"/>
    <x v="681"/>
    <d v="2016-10-26T19:20:04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x v="682"/>
    <b v="0"/>
    <x v="80"/>
    <b v="0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x v="683"/>
    <b v="0"/>
    <x v="83"/>
    <b v="0"/>
    <x v="8"/>
    <x v="683"/>
    <d v="2016-10-31T21:36:04"/>
  </r>
  <r>
    <n v="684"/>
    <s v="Arcus Motion Analyzer | The Versatile Smart Ring"/>
    <s v="Arcus gives your fingers super powers."/>
    <x v="163"/>
    <n v="23948"/>
    <x v="2"/>
    <s v="US"/>
    <s v="USD"/>
    <n v="1406257200"/>
    <x v="684"/>
    <b v="0"/>
    <x v="125"/>
    <b v="0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x v="685"/>
    <b v="0"/>
    <x v="73"/>
    <b v="0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x v="686"/>
    <b v="0"/>
    <x v="78"/>
    <b v="0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x v="687"/>
    <b v="0"/>
    <x v="79"/>
    <b v="0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x v="688"/>
    <b v="0"/>
    <x v="17"/>
    <b v="0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x v="689"/>
    <b v="0"/>
    <x v="226"/>
    <b v="0"/>
    <x v="8"/>
    <x v="689"/>
    <d v="2016-12-08T04:59:00"/>
  </r>
  <r>
    <n v="690"/>
    <s v="BLOXSHIELD"/>
    <s v="A radiation shield for your fitness tracker, smartwatch or other wearable smart device"/>
    <x v="22"/>
    <n v="2468"/>
    <x v="2"/>
    <s v="US"/>
    <s v="USD"/>
    <n v="1473400800"/>
    <x v="690"/>
    <b v="0"/>
    <x v="69"/>
    <b v="0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x v="691"/>
    <b v="0"/>
    <x v="73"/>
    <b v="0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x v="692"/>
    <b v="0"/>
    <x v="227"/>
    <b v="0"/>
    <x v="8"/>
    <x v="692"/>
    <d v="2016-12-22T09:01:03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x v="693"/>
    <b v="0"/>
    <x v="228"/>
    <b v="0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x v="694"/>
    <b v="0"/>
    <x v="63"/>
    <b v="0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x v="695"/>
    <b v="0"/>
    <x v="63"/>
    <b v="0"/>
    <x v="8"/>
    <x v="695"/>
    <d v="2014-10-31T12:30:20"/>
  </r>
  <r>
    <n v="696"/>
    <s v="trustee"/>
    <s v="Show your fidelity by wearing the Trustee rings! Show where you are (at)!"/>
    <x v="164"/>
    <n v="1"/>
    <x v="2"/>
    <s v="NL"/>
    <s v="EUR"/>
    <n v="1406326502"/>
    <x v="696"/>
    <b v="0"/>
    <x v="29"/>
    <b v="0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x v="697"/>
    <b v="0"/>
    <x v="229"/>
    <b v="0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x v="698"/>
    <b v="0"/>
    <x v="60"/>
    <b v="0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x v="699"/>
    <b v="0"/>
    <x v="230"/>
    <b v="0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x v="700"/>
    <b v="0"/>
    <x v="162"/>
    <b v="0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x v="701"/>
    <b v="0"/>
    <x v="64"/>
    <b v="0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x v="702"/>
    <b v="0"/>
    <x v="77"/>
    <b v="0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x v="703"/>
    <b v="0"/>
    <x v="63"/>
    <b v="0"/>
    <x v="8"/>
    <x v="703"/>
    <d v="2017-01-31T23:32:00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x v="704"/>
    <b v="0"/>
    <x v="80"/>
    <b v="0"/>
    <x v="8"/>
    <x v="704"/>
    <d v="2017-02-20T04:37:48"/>
  </r>
  <r>
    <n v="705"/>
    <s v="SomnoScope"/>
    <s v="The closest thing ever to the Holy Grail of wearables technology"/>
    <x v="57"/>
    <n v="977"/>
    <x v="2"/>
    <s v="NL"/>
    <s v="EUR"/>
    <n v="1484999278"/>
    <x v="705"/>
    <b v="0"/>
    <x v="81"/>
    <b v="0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x v="706"/>
    <b v="0"/>
    <x v="78"/>
    <b v="0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x v="707"/>
    <b v="0"/>
    <x v="231"/>
    <b v="0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x v="708"/>
    <b v="0"/>
    <x v="232"/>
    <b v="0"/>
    <x v="8"/>
    <x v="708"/>
    <d v="2014-09-13T13:56:40"/>
  </r>
  <r>
    <n v="709"/>
    <s v="lumiglove"/>
    <s v="A &quot;handheld&quot; light, which eases the way you illuminate objects and/or paths."/>
    <x v="36"/>
    <n v="61"/>
    <x v="2"/>
    <s v="US"/>
    <s v="USD"/>
    <n v="1417741159"/>
    <x v="709"/>
    <b v="0"/>
    <x v="84"/>
    <b v="0"/>
    <x v="8"/>
    <x v="709"/>
    <d v="2014-12-05T00:59:19"/>
  </r>
  <r>
    <n v="710"/>
    <s v="Hate York Shirt 2.0"/>
    <s v="Shirts, so technologically advanced, they connect mentally to their audience upon sight."/>
    <x v="38"/>
    <n v="0"/>
    <x v="2"/>
    <s v="CA"/>
    <s v="CAD"/>
    <n v="1408495440"/>
    <x v="710"/>
    <b v="0"/>
    <x v="78"/>
    <b v="0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x v="711"/>
    <b v="0"/>
    <x v="233"/>
    <b v="0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x v="712"/>
    <b v="0"/>
    <x v="80"/>
    <b v="0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x v="713"/>
    <b v="0"/>
    <x v="29"/>
    <b v="0"/>
    <x v="8"/>
    <x v="713"/>
    <d v="2016-06-05T12:42:12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x v="714"/>
    <b v="0"/>
    <x v="33"/>
    <b v="0"/>
    <x v="8"/>
    <x v="714"/>
    <d v="2017-02-28T18:54:42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x v="715"/>
    <b v="0"/>
    <x v="8"/>
    <b v="0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x v="716"/>
    <b v="0"/>
    <x v="38"/>
    <b v="0"/>
    <x v="8"/>
    <x v="716"/>
    <d v="2014-12-01T00:00:00"/>
  </r>
  <r>
    <n v="717"/>
    <s v="cool air belt"/>
    <s v="Cool air flowing under clothing keeps you cool."/>
    <x v="57"/>
    <n v="305"/>
    <x v="2"/>
    <s v="US"/>
    <s v="USD"/>
    <n v="1409949002"/>
    <x v="717"/>
    <b v="0"/>
    <x v="80"/>
    <b v="0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x v="718"/>
    <b v="0"/>
    <x v="80"/>
    <b v="0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x v="719"/>
    <b v="0"/>
    <x v="73"/>
    <b v="0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x v="720"/>
    <b v="0"/>
    <x v="14"/>
    <b v="1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x v="721"/>
    <b v="0"/>
    <x v="46"/>
    <b v="1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x v="722"/>
    <b v="0"/>
    <x v="234"/>
    <b v="1"/>
    <x v="9"/>
    <x v="722"/>
    <d v="2012-04-08T18:19:38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x v="723"/>
    <b v="0"/>
    <x v="61"/>
    <b v="1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x v="724"/>
    <b v="0"/>
    <x v="235"/>
    <b v="1"/>
    <x v="9"/>
    <x v="724"/>
    <d v="2011-06-30T15:19:23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x v="725"/>
    <b v="0"/>
    <x v="205"/>
    <b v="1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x v="726"/>
    <b v="0"/>
    <x v="2"/>
    <b v="1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x v="727"/>
    <b v="0"/>
    <x v="184"/>
    <b v="1"/>
    <x v="9"/>
    <x v="727"/>
    <d v="2013-01-14T21:20:00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x v="728"/>
    <b v="0"/>
    <x v="208"/>
    <b v="1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x v="729"/>
    <b v="0"/>
    <x v="148"/>
    <b v="1"/>
    <x v="9"/>
    <x v="729"/>
    <d v="2012-09-19T04:27:41"/>
  </r>
  <r>
    <n v="730"/>
    <s v="Encyclopedia of Surfing"/>
    <s v="A Massive but Cheerful Online Digital Archive of Surfing"/>
    <x v="22"/>
    <n v="26438"/>
    <x v="0"/>
    <s v="US"/>
    <s v="USD"/>
    <n v="1323280391"/>
    <x v="730"/>
    <b v="0"/>
    <x v="236"/>
    <b v="1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x v="731"/>
    <b v="0"/>
    <x v="26"/>
    <b v="1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x v="732"/>
    <b v="0"/>
    <x v="62"/>
    <b v="1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x v="733"/>
    <b v="0"/>
    <x v="39"/>
    <b v="1"/>
    <x v="9"/>
    <x v="733"/>
    <d v="2013-12-20T10:04:52"/>
  </r>
  <r>
    <n v="734"/>
    <s v="Sideswiped"/>
    <s v="Sideswiped is my story of growing in and trusting God through the mess and mysteries of life."/>
    <x v="0"/>
    <n v="10670"/>
    <x v="0"/>
    <s v="CA"/>
    <s v="CAD"/>
    <n v="1431147600"/>
    <x v="734"/>
    <b v="0"/>
    <x v="7"/>
    <b v="1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x v="735"/>
    <b v="0"/>
    <x v="194"/>
    <b v="1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x v="736"/>
    <b v="0"/>
    <x v="52"/>
    <b v="1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x v="737"/>
    <b v="0"/>
    <x v="52"/>
    <b v="1"/>
    <x v="9"/>
    <x v="737"/>
    <d v="2014-02-14T20:00:00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x v="738"/>
    <b v="0"/>
    <x v="14"/>
    <b v="1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x v="739"/>
    <b v="0"/>
    <x v="237"/>
    <b v="1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x v="740"/>
    <b v="0"/>
    <x v="10"/>
    <b v="1"/>
    <x v="9"/>
    <x v="740"/>
    <d v="2015-06-21T03:31:22"/>
  </r>
  <r>
    <n v="741"/>
    <s v="reVILNA: the vilna ghetto project"/>
    <s v="A revolutionary digital mapping project of the Vilna Ghetto"/>
    <x v="93"/>
    <n v="13293.8"/>
    <x v="0"/>
    <s v="US"/>
    <s v="USD"/>
    <n v="1370964806"/>
    <x v="741"/>
    <b v="0"/>
    <x v="225"/>
    <b v="1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x v="742"/>
    <b v="0"/>
    <x v="23"/>
    <b v="1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x v="743"/>
    <b v="0"/>
    <x v="41"/>
    <b v="1"/>
    <x v="9"/>
    <x v="743"/>
    <d v="2012-04-16T21:00:00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x v="744"/>
    <b v="0"/>
    <x v="95"/>
    <b v="1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x v="745"/>
    <b v="0"/>
    <x v="142"/>
    <b v="1"/>
    <x v="9"/>
    <x v="745"/>
    <d v="2013-05-03T13:44:05"/>
  </r>
  <r>
    <n v="746"/>
    <s v="Attention: People With Body Parts"/>
    <s v="This is a book of letters. Letters to our body parts."/>
    <x v="174"/>
    <n v="3318"/>
    <x v="0"/>
    <s v="US"/>
    <s v="USD"/>
    <n v="1348372740"/>
    <x v="746"/>
    <b v="0"/>
    <x v="174"/>
    <b v="1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x v="747"/>
    <b v="0"/>
    <x v="165"/>
    <b v="1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x v="748"/>
    <b v="0"/>
    <x v="34"/>
    <b v="1"/>
    <x v="9"/>
    <x v="748"/>
    <d v="2014-08-10T20:19:26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x v="749"/>
    <b v="0"/>
    <x v="238"/>
    <b v="1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x v="750"/>
    <b v="0"/>
    <x v="211"/>
    <b v="1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x v="751"/>
    <b v="0"/>
    <x v="95"/>
    <b v="1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x v="752"/>
    <b v="0"/>
    <x v="217"/>
    <b v="1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x v="753"/>
    <b v="0"/>
    <x v="55"/>
    <b v="1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x v="754"/>
    <b v="0"/>
    <x v="72"/>
    <b v="1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x v="755"/>
    <b v="0"/>
    <x v="32"/>
    <b v="1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x v="756"/>
    <b v="0"/>
    <x v="19"/>
    <b v="1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x v="757"/>
    <b v="0"/>
    <x v="59"/>
    <b v="1"/>
    <x v="9"/>
    <x v="757"/>
    <d v="2012-12-06T01:18:34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x v="758"/>
    <b v="0"/>
    <x v="10"/>
    <b v="1"/>
    <x v="9"/>
    <x v="758"/>
    <d v="2010-10-08T20:04:28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x v="759"/>
    <b v="0"/>
    <x v="221"/>
    <b v="1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x v="760"/>
    <b v="0"/>
    <x v="78"/>
    <b v="0"/>
    <x v="10"/>
    <x v="760"/>
    <d v="2016-11-26T19:20:13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x v="761"/>
    <b v="0"/>
    <x v="79"/>
    <b v="0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x v="762"/>
    <b v="0"/>
    <x v="78"/>
    <b v="0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x v="763"/>
    <b v="0"/>
    <x v="29"/>
    <b v="0"/>
    <x v="10"/>
    <x v="763"/>
    <d v="2013-08-15T10:43:28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x v="764"/>
    <b v="0"/>
    <x v="78"/>
    <b v="0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x v="765"/>
    <b v="0"/>
    <x v="34"/>
    <b v="0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x v="766"/>
    <b v="0"/>
    <x v="78"/>
    <b v="0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x v="767"/>
    <b v="0"/>
    <x v="83"/>
    <b v="0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x v="768"/>
    <b v="0"/>
    <x v="78"/>
    <b v="0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x v="769"/>
    <b v="0"/>
    <x v="47"/>
    <b v="0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x v="770"/>
    <b v="0"/>
    <x v="78"/>
    <b v="0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x v="771"/>
    <b v="0"/>
    <x v="29"/>
    <b v="0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x v="772"/>
    <b v="0"/>
    <x v="29"/>
    <b v="0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x v="773"/>
    <b v="0"/>
    <x v="84"/>
    <b v="0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x v="774"/>
    <b v="0"/>
    <x v="82"/>
    <b v="0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x v="775"/>
    <b v="0"/>
    <x v="81"/>
    <b v="0"/>
    <x v="10"/>
    <x v="775"/>
    <d v="2011-12-16T01:26:35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x v="776"/>
    <b v="0"/>
    <x v="7"/>
    <b v="0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x v="777"/>
    <b v="0"/>
    <x v="83"/>
    <b v="0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x v="778"/>
    <b v="0"/>
    <x v="29"/>
    <b v="0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x v="779"/>
    <b v="0"/>
    <x v="79"/>
    <b v="0"/>
    <x v="10"/>
    <x v="779"/>
    <d v="2010-10-15T04:00:00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x v="780"/>
    <b v="0"/>
    <x v="74"/>
    <b v="1"/>
    <x v="11"/>
    <x v="780"/>
    <d v="2011-05-03T16:10:25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x v="781"/>
    <b v="0"/>
    <x v="20"/>
    <b v="1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x v="782"/>
    <b v="0"/>
    <x v="25"/>
    <b v="1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x v="783"/>
    <b v="0"/>
    <x v="2"/>
    <b v="1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x v="784"/>
    <b v="0"/>
    <x v="73"/>
    <b v="1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x v="785"/>
    <b v="0"/>
    <x v="60"/>
    <b v="1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x v="786"/>
    <b v="0"/>
    <x v="34"/>
    <b v="1"/>
    <x v="11"/>
    <x v="786"/>
    <d v="2012-05-11T15:47:00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x v="787"/>
    <b v="0"/>
    <x v="57"/>
    <b v="1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x v="788"/>
    <b v="0"/>
    <x v="69"/>
    <b v="1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x v="789"/>
    <b v="0"/>
    <x v="25"/>
    <b v="1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x v="790"/>
    <b v="0"/>
    <x v="239"/>
    <b v="1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x v="791"/>
    <b v="0"/>
    <x v="130"/>
    <b v="1"/>
    <x v="11"/>
    <x v="791"/>
    <d v="2013-11-13T05:59:00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x v="792"/>
    <b v="0"/>
    <x v="65"/>
    <b v="1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x v="793"/>
    <b v="0"/>
    <x v="58"/>
    <b v="1"/>
    <x v="11"/>
    <x v="793"/>
    <d v="2013-07-03T04:59:00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x v="794"/>
    <b v="0"/>
    <x v="28"/>
    <b v="1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x v="795"/>
    <b v="0"/>
    <x v="192"/>
    <b v="1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x v="796"/>
    <b v="0"/>
    <x v="240"/>
    <b v="1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x v="797"/>
    <b v="0"/>
    <x v="26"/>
    <b v="1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x v="798"/>
    <b v="0"/>
    <x v="45"/>
    <b v="1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x v="799"/>
    <b v="0"/>
    <x v="33"/>
    <b v="1"/>
    <x v="11"/>
    <x v="799"/>
    <d v="2012-04-27T16:00:46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x v="800"/>
    <b v="0"/>
    <x v="66"/>
    <b v="1"/>
    <x v="11"/>
    <x v="800"/>
    <d v="2014-09-11T10:24:14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x v="801"/>
    <b v="0"/>
    <x v="13"/>
    <b v="1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x v="802"/>
    <b v="0"/>
    <x v="11"/>
    <b v="1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x v="803"/>
    <b v="0"/>
    <x v="44"/>
    <b v="1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x v="804"/>
    <b v="0"/>
    <x v="59"/>
    <b v="1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x v="805"/>
    <b v="0"/>
    <x v="241"/>
    <b v="1"/>
    <x v="11"/>
    <x v="805"/>
    <d v="2011-07-16T23:00:00"/>
  </r>
  <r>
    <n v="806"/>
    <s v="Golden Animals NEW Album!"/>
    <s v="Help Golden Animals finish their NEW Album!"/>
    <x v="6"/>
    <n v="8355"/>
    <x v="0"/>
    <s v="US"/>
    <s v="USD"/>
    <n v="1315413339"/>
    <x v="806"/>
    <b v="0"/>
    <x v="26"/>
    <b v="1"/>
    <x v="11"/>
    <x v="806"/>
    <d v="2011-09-07T16:35:39"/>
  </r>
  <r>
    <n v="807"/>
    <s v="Sic Vita - New EP Release - 2017"/>
    <s v="Join the Sic Vita family and lend a hand as we create a new album!"/>
    <x v="23"/>
    <n v="4205"/>
    <x v="0"/>
    <s v="US"/>
    <s v="USD"/>
    <n v="1488333600"/>
    <x v="807"/>
    <b v="0"/>
    <x v="7"/>
    <b v="1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x v="808"/>
    <b v="0"/>
    <x v="68"/>
    <b v="1"/>
    <x v="11"/>
    <x v="808"/>
    <d v="2014-12-22T04:59:00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x v="809"/>
    <b v="0"/>
    <x v="47"/>
    <b v="1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x v="810"/>
    <b v="0"/>
    <x v="74"/>
    <b v="1"/>
    <x v="11"/>
    <x v="810"/>
    <d v="2012-09-01T01:21:02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x v="811"/>
    <b v="0"/>
    <x v="8"/>
    <b v="1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x v="812"/>
    <b v="0"/>
    <x v="51"/>
    <b v="1"/>
    <x v="11"/>
    <x v="812"/>
    <d v="2013-03-01T13:58:00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x v="813"/>
    <b v="0"/>
    <x v="93"/>
    <b v="1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x v="814"/>
    <b v="0"/>
    <x v="33"/>
    <b v="1"/>
    <x v="11"/>
    <x v="814"/>
    <d v="2011-05-31T18:04:00"/>
  </r>
  <r>
    <n v="815"/>
    <s v="Some Late Help for The Early Reset"/>
    <s v="Be a part of helping The Early Reset finish their new 7 song EP."/>
    <x v="23"/>
    <n v="4280"/>
    <x v="0"/>
    <s v="US"/>
    <s v="USD"/>
    <n v="1414879303"/>
    <x v="815"/>
    <b v="0"/>
    <x v="68"/>
    <b v="1"/>
    <x v="11"/>
    <x v="815"/>
    <d v="2014-11-01T22:01:43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x v="816"/>
    <b v="0"/>
    <x v="242"/>
    <b v="1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x v="817"/>
    <b v="0"/>
    <x v="23"/>
    <b v="1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x v="818"/>
    <b v="0"/>
    <x v="10"/>
    <b v="1"/>
    <x v="11"/>
    <x v="818"/>
    <d v="2012-08-07T17:01:00"/>
  </r>
  <r>
    <n v="819"/>
    <s v="Winter Tour"/>
    <s v="We are touring the Southeast in support of our new EP"/>
    <x v="44"/>
    <n v="435"/>
    <x v="0"/>
    <s v="US"/>
    <s v="USD"/>
    <n v="1387601040"/>
    <x v="819"/>
    <b v="0"/>
    <x v="25"/>
    <b v="1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x v="820"/>
    <b v="0"/>
    <x v="44"/>
    <b v="1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x v="821"/>
    <b v="0"/>
    <x v="76"/>
    <b v="1"/>
    <x v="11"/>
    <x v="821"/>
    <d v="2015-05-04T04:01:00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x v="822"/>
    <b v="0"/>
    <x v="50"/>
    <b v="1"/>
    <x v="11"/>
    <x v="822"/>
    <d v="2012-10-05T22:44:10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x v="823"/>
    <b v="0"/>
    <x v="51"/>
    <b v="1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x v="824"/>
    <b v="0"/>
    <x v="241"/>
    <b v="1"/>
    <x v="11"/>
    <x v="824"/>
    <d v="2010-04-18T06:59:00"/>
  </r>
  <r>
    <n v="825"/>
    <s v="KILL FREEMAN"/>
    <s v="Kickstarting Kill Freeman independently. Help fund the New Record, Video and Live Shows."/>
    <x v="78"/>
    <n v="12554"/>
    <x v="0"/>
    <s v="US"/>
    <s v="USD"/>
    <n v="1351495284"/>
    <x v="825"/>
    <b v="0"/>
    <x v="221"/>
    <b v="1"/>
    <x v="11"/>
    <x v="825"/>
    <d v="2012-10-29T07:21:24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x v="826"/>
    <b v="0"/>
    <x v="72"/>
    <b v="1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x v="827"/>
    <b v="0"/>
    <x v="202"/>
    <b v="1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x v="828"/>
    <b v="0"/>
    <x v="44"/>
    <b v="1"/>
    <x v="11"/>
    <x v="828"/>
    <d v="2012-06-25T16:24:00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x v="829"/>
    <b v="0"/>
    <x v="38"/>
    <b v="1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x v="830"/>
    <b v="0"/>
    <x v="58"/>
    <b v="1"/>
    <x v="11"/>
    <x v="830"/>
    <d v="2013-03-22T11:37:05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x v="831"/>
    <b v="0"/>
    <x v="9"/>
    <b v="1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x v="832"/>
    <b v="0"/>
    <x v="243"/>
    <b v="1"/>
    <x v="11"/>
    <x v="832"/>
    <d v="2012-01-21T08:13:00"/>
  </r>
  <r>
    <n v="833"/>
    <s v="Ragman Rolls"/>
    <s v="This is an American rock album."/>
    <x v="12"/>
    <n v="6100"/>
    <x v="0"/>
    <s v="US"/>
    <s v="USD"/>
    <n v="1397941475"/>
    <x v="833"/>
    <b v="0"/>
    <x v="14"/>
    <b v="1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x v="834"/>
    <b v="0"/>
    <x v="11"/>
    <b v="1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x v="835"/>
    <b v="0"/>
    <x v="244"/>
    <b v="1"/>
    <x v="11"/>
    <x v="835"/>
    <d v="2012-05-19T03:00:00"/>
  </r>
  <r>
    <n v="836"/>
    <s v="DESMADRE Full Album + Press Kit"/>
    <s v="An album you can bring home to mom."/>
    <x v="10"/>
    <n v="5046.5200000000004"/>
    <x v="0"/>
    <s v="US"/>
    <s v="USD"/>
    <n v="1381108918"/>
    <x v="836"/>
    <b v="0"/>
    <x v="67"/>
    <b v="1"/>
    <x v="11"/>
    <x v="836"/>
    <d v="2013-10-07T01:21:58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x v="837"/>
    <b v="0"/>
    <x v="95"/>
    <b v="1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x v="838"/>
    <b v="0"/>
    <x v="42"/>
    <b v="1"/>
    <x v="11"/>
    <x v="838"/>
    <d v="2012-01-17T21:33:05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x v="839"/>
    <b v="0"/>
    <x v="93"/>
    <b v="1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x v="840"/>
    <b v="0"/>
    <x v="245"/>
    <b v="1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x v="841"/>
    <b v="1"/>
    <x v="225"/>
    <b v="1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x v="842"/>
    <b v="1"/>
    <x v="70"/>
    <b v="1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x v="843"/>
    <b v="0"/>
    <x v="246"/>
    <b v="1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x v="844"/>
    <b v="1"/>
    <x v="180"/>
    <b v="1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x v="845"/>
    <b v="0"/>
    <x v="247"/>
    <b v="1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x v="846"/>
    <b v="0"/>
    <x v="5"/>
    <b v="1"/>
    <x v="12"/>
    <x v="846"/>
    <d v="2014-03-10T14:00:00"/>
  </r>
  <r>
    <n v="847"/>
    <s v="CENTROPYMUSIC"/>
    <s v="MUSIC WITH MEANING!  MUSIC THAT MATTERS!!!"/>
    <x v="185"/>
    <n v="10"/>
    <x v="0"/>
    <s v="US"/>
    <s v="USD"/>
    <n v="1436555376"/>
    <x v="847"/>
    <b v="0"/>
    <x v="29"/>
    <b v="1"/>
    <x v="12"/>
    <x v="847"/>
    <d v="2015-07-10T19:09:36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x v="848"/>
    <b v="0"/>
    <x v="38"/>
    <b v="1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x v="849"/>
    <b v="0"/>
    <x v="248"/>
    <b v="1"/>
    <x v="12"/>
    <x v="849"/>
    <d v="2015-03-16T02:34:24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x v="850"/>
    <b v="0"/>
    <x v="182"/>
    <b v="1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x v="851"/>
    <b v="0"/>
    <x v="16"/>
    <b v="1"/>
    <x v="12"/>
    <x v="851"/>
    <d v="2016-07-31T19:45:00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x v="852"/>
    <b v="0"/>
    <x v="95"/>
    <b v="1"/>
    <x v="12"/>
    <x v="852"/>
    <d v="2016-10-24T21:00:00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x v="853"/>
    <b v="0"/>
    <x v="73"/>
    <b v="1"/>
    <x v="12"/>
    <x v="853"/>
    <d v="2015-02-16T19:58:29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x v="854"/>
    <b v="0"/>
    <x v="249"/>
    <b v="1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x v="855"/>
    <b v="0"/>
    <x v="5"/>
    <b v="1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x v="856"/>
    <b v="0"/>
    <x v="33"/>
    <b v="1"/>
    <x v="12"/>
    <x v="856"/>
    <d v="2016-10-25T19:00:00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x v="857"/>
    <b v="0"/>
    <x v="54"/>
    <b v="1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x v="858"/>
    <b v="0"/>
    <x v="88"/>
    <b v="1"/>
    <x v="12"/>
    <x v="858"/>
    <d v="2015-04-15T22:59:00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x v="859"/>
    <b v="0"/>
    <x v="15"/>
    <b v="1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x v="860"/>
    <b v="0"/>
    <x v="53"/>
    <b v="0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x v="861"/>
    <b v="0"/>
    <x v="84"/>
    <b v="0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x v="862"/>
    <b v="0"/>
    <x v="80"/>
    <b v="0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x v="863"/>
    <b v="0"/>
    <x v="81"/>
    <b v="0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x v="864"/>
    <b v="0"/>
    <x v="1"/>
    <b v="0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x v="865"/>
    <b v="0"/>
    <x v="84"/>
    <b v="0"/>
    <x v="13"/>
    <x v="865"/>
    <d v="2013-01-16T18:33:17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x v="866"/>
    <b v="0"/>
    <x v="202"/>
    <b v="0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x v="867"/>
    <b v="0"/>
    <x v="202"/>
    <b v="0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x v="868"/>
    <b v="0"/>
    <x v="29"/>
    <b v="0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x v="869"/>
    <b v="0"/>
    <x v="83"/>
    <b v="0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x v="870"/>
    <b v="0"/>
    <x v="81"/>
    <b v="0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x v="871"/>
    <b v="0"/>
    <x v="8"/>
    <b v="0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x v="872"/>
    <b v="0"/>
    <x v="84"/>
    <b v="0"/>
    <x v="13"/>
    <x v="872"/>
    <d v="2011-03-10T19:48:47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x v="873"/>
    <b v="0"/>
    <x v="81"/>
    <b v="0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x v="874"/>
    <b v="0"/>
    <x v="64"/>
    <b v="0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x v="875"/>
    <b v="0"/>
    <x v="78"/>
    <b v="0"/>
    <x v="13"/>
    <x v="875"/>
    <d v="2015-09-21T17:22:11"/>
  </r>
  <r>
    <n v="876"/>
    <s v="Sound Of Dobells"/>
    <s v="What was the greatest record shop ever?  DOBELLS!"/>
    <x v="189"/>
    <n v="1286"/>
    <x v="2"/>
    <s v="GB"/>
    <s v="GBP"/>
    <n v="1359978927"/>
    <x v="876"/>
    <b v="0"/>
    <x v="43"/>
    <b v="0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x v="877"/>
    <b v="0"/>
    <x v="60"/>
    <b v="0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x v="878"/>
    <b v="0"/>
    <x v="84"/>
    <b v="0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x v="879"/>
    <b v="0"/>
    <x v="209"/>
    <b v="0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x v="880"/>
    <b v="0"/>
    <x v="22"/>
    <b v="0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x v="881"/>
    <b v="0"/>
    <x v="29"/>
    <b v="0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x v="882"/>
    <b v="0"/>
    <x v="25"/>
    <b v="0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x v="883"/>
    <b v="0"/>
    <x v="54"/>
    <b v="0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x v="884"/>
    <b v="0"/>
    <x v="84"/>
    <b v="0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x v="885"/>
    <b v="0"/>
    <x v="64"/>
    <b v="0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x v="886"/>
    <b v="0"/>
    <x v="63"/>
    <b v="0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x v="887"/>
    <b v="0"/>
    <x v="78"/>
    <b v="0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x v="888"/>
    <b v="0"/>
    <x v="80"/>
    <b v="0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x v="889"/>
    <b v="0"/>
    <x v="58"/>
    <b v="0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x v="890"/>
    <b v="0"/>
    <x v="80"/>
    <b v="0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x v="891"/>
    <b v="0"/>
    <x v="82"/>
    <b v="0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x v="892"/>
    <b v="0"/>
    <x v="57"/>
    <b v="0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x v="893"/>
    <b v="0"/>
    <x v="81"/>
    <b v="0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x v="894"/>
    <b v="0"/>
    <x v="28"/>
    <b v="0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x v="895"/>
    <b v="0"/>
    <x v="63"/>
    <b v="0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x v="896"/>
    <b v="0"/>
    <x v="250"/>
    <b v="0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x v="897"/>
    <b v="0"/>
    <x v="78"/>
    <b v="0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x v="898"/>
    <b v="0"/>
    <x v="84"/>
    <b v="0"/>
    <x v="14"/>
    <x v="898"/>
    <d v="2012-01-15T18:11:50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x v="899"/>
    <b v="0"/>
    <x v="22"/>
    <b v="0"/>
    <x v="14"/>
    <x v="899"/>
    <d v="2011-05-28T02:22:42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x v="900"/>
    <b v="0"/>
    <x v="84"/>
    <b v="0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x v="901"/>
    <b v="0"/>
    <x v="78"/>
    <b v="0"/>
    <x v="13"/>
    <x v="901"/>
    <d v="2010-06-08T19:11:00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x v="902"/>
    <b v="0"/>
    <x v="83"/>
    <b v="0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x v="903"/>
    <b v="0"/>
    <x v="80"/>
    <b v="0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x v="904"/>
    <b v="0"/>
    <x v="83"/>
    <b v="0"/>
    <x v="13"/>
    <x v="904"/>
    <d v="2016-01-03T01:55:37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x v="905"/>
    <b v="0"/>
    <x v="79"/>
    <b v="0"/>
    <x v="13"/>
    <x v="905"/>
    <d v="2011-01-24T05:45:26"/>
  </r>
  <r>
    <n v="906"/>
    <s v="24th Music Presents Channeling Motown (Live)"/>
    <s v="The DMV's most respected saxophonist pay tribute to Motown."/>
    <x v="36"/>
    <n v="0"/>
    <x v="2"/>
    <s v="US"/>
    <s v="USD"/>
    <n v="1394681590"/>
    <x v="906"/>
    <b v="0"/>
    <x v="78"/>
    <b v="0"/>
    <x v="13"/>
    <x v="906"/>
    <d v="2014-03-13T03:33:10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x v="907"/>
    <b v="0"/>
    <x v="78"/>
    <b v="0"/>
    <x v="13"/>
    <x v="907"/>
    <d v="2011-09-11T04:37:03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x v="908"/>
    <b v="0"/>
    <x v="78"/>
    <b v="0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x v="909"/>
    <b v="0"/>
    <x v="22"/>
    <b v="0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x v="910"/>
    <b v="0"/>
    <x v="81"/>
    <b v="0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x v="911"/>
    <b v="0"/>
    <x v="78"/>
    <b v="0"/>
    <x v="13"/>
    <x v="911"/>
    <d v="2014-01-24T00:07:25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x v="912"/>
    <b v="0"/>
    <x v="84"/>
    <b v="0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x v="913"/>
    <b v="0"/>
    <x v="54"/>
    <b v="0"/>
    <x v="13"/>
    <x v="913"/>
    <d v="2012-05-05T03:20:19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x v="914"/>
    <b v="0"/>
    <x v="78"/>
    <b v="0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x v="915"/>
    <b v="0"/>
    <x v="82"/>
    <b v="0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x v="916"/>
    <b v="0"/>
    <x v="78"/>
    <b v="0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x v="917"/>
    <b v="0"/>
    <x v="29"/>
    <b v="0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x v="918"/>
    <b v="0"/>
    <x v="73"/>
    <b v="0"/>
    <x v="13"/>
    <x v="918"/>
    <d v="2014-12-01T22:59:21"/>
  </r>
  <r>
    <n v="919"/>
    <s v="Jazz CD:  Out of The Blue"/>
    <s v="Cool jazz with a New Orleans flavor."/>
    <x v="22"/>
    <n v="100"/>
    <x v="2"/>
    <s v="US"/>
    <s v="USD"/>
    <n v="1355930645"/>
    <x v="919"/>
    <b v="0"/>
    <x v="29"/>
    <b v="0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x v="920"/>
    <b v="0"/>
    <x v="78"/>
    <b v="0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x v="921"/>
    <b v="0"/>
    <x v="9"/>
    <b v="0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x v="922"/>
    <b v="0"/>
    <x v="209"/>
    <b v="0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x v="923"/>
    <b v="0"/>
    <x v="79"/>
    <b v="0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x v="924"/>
    <b v="0"/>
    <x v="41"/>
    <b v="0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x v="925"/>
    <b v="0"/>
    <x v="81"/>
    <b v="0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x v="926"/>
    <b v="0"/>
    <x v="78"/>
    <b v="0"/>
    <x v="13"/>
    <x v="926"/>
    <d v="2010-07-08T22:40:00"/>
  </r>
  <r>
    <n v="927"/>
    <s v="JETRO DA SILVA FUNK PROJECT"/>
    <s v="Studio CD/DVD Solo project of Pianist &amp; Keyboardist Jetro da Silva"/>
    <x v="22"/>
    <n v="0"/>
    <x v="2"/>
    <s v="US"/>
    <s v="USD"/>
    <n v="1337024695"/>
    <x v="927"/>
    <b v="0"/>
    <x v="78"/>
    <b v="0"/>
    <x v="13"/>
    <x v="927"/>
    <d v="2012-05-14T19:44:55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x v="928"/>
    <b v="0"/>
    <x v="33"/>
    <b v="0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x v="929"/>
    <b v="0"/>
    <x v="78"/>
    <b v="0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x v="930"/>
    <b v="0"/>
    <x v="81"/>
    <b v="0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x v="931"/>
    <b v="0"/>
    <x v="63"/>
    <b v="0"/>
    <x v="13"/>
    <x v="931"/>
    <d v="2014-03-16T22:00:00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x v="932"/>
    <b v="0"/>
    <x v="209"/>
    <b v="0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x v="933"/>
    <b v="0"/>
    <x v="84"/>
    <b v="0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x v="934"/>
    <b v="0"/>
    <x v="209"/>
    <b v="0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x v="935"/>
    <b v="0"/>
    <x v="84"/>
    <b v="0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x v="936"/>
    <b v="0"/>
    <x v="78"/>
    <b v="0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x v="937"/>
    <b v="0"/>
    <x v="84"/>
    <b v="0"/>
    <x v="13"/>
    <x v="937"/>
    <d v="2013-11-03T20:09:17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x v="938"/>
    <b v="0"/>
    <x v="29"/>
    <b v="0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x v="939"/>
    <b v="0"/>
    <x v="84"/>
    <b v="0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x v="940"/>
    <b v="0"/>
    <x v="25"/>
    <b v="0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x v="941"/>
    <b v="0"/>
    <x v="162"/>
    <b v="0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x v="942"/>
    <b v="0"/>
    <x v="38"/>
    <b v="0"/>
    <x v="8"/>
    <x v="942"/>
    <d v="2016-02-18T20:14:20"/>
  </r>
  <r>
    <n v="943"/>
    <s v="SleepMode"/>
    <s v="A mask for home or travel that will give you the best, undisturbed sleep of your life."/>
    <x v="9"/>
    <n v="289"/>
    <x v="2"/>
    <s v="US"/>
    <s v="USD"/>
    <n v="1480438905"/>
    <x v="943"/>
    <b v="0"/>
    <x v="8"/>
    <b v="0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x v="944"/>
    <b v="0"/>
    <x v="93"/>
    <b v="0"/>
    <x v="8"/>
    <x v="944"/>
    <d v="2016-04-18T14:00:00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x v="945"/>
    <b v="0"/>
    <x v="38"/>
    <b v="0"/>
    <x v="8"/>
    <x v="945"/>
    <d v="2017-02-18T23:59:00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x v="946"/>
    <b v="0"/>
    <x v="81"/>
    <b v="0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x v="947"/>
    <b v="0"/>
    <x v="78"/>
    <b v="0"/>
    <x v="8"/>
    <x v="947"/>
    <d v="2016-06-30T18:45:06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x v="948"/>
    <b v="0"/>
    <x v="22"/>
    <b v="0"/>
    <x v="8"/>
    <x v="948"/>
    <d v="2016-03-12T19:52:44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x v="949"/>
    <b v="0"/>
    <x v="63"/>
    <b v="0"/>
    <x v="8"/>
    <x v="949"/>
    <d v="2016-02-21T01:02:56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x v="950"/>
    <b v="0"/>
    <x v="54"/>
    <b v="0"/>
    <x v="8"/>
    <x v="950"/>
    <d v="2016-01-17T18:01:01"/>
  </r>
  <r>
    <n v="951"/>
    <s v="Smart Harness"/>
    <s v="Revolutionizing the way we walk our dogs!"/>
    <x v="63"/>
    <n v="19195"/>
    <x v="2"/>
    <s v="US"/>
    <s v="USD"/>
    <n v="1465054872"/>
    <x v="951"/>
    <b v="0"/>
    <x v="212"/>
    <b v="0"/>
    <x v="8"/>
    <x v="951"/>
    <d v="2016-06-04T15:41:12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x v="952"/>
    <b v="0"/>
    <x v="193"/>
    <b v="0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x v="953"/>
    <b v="0"/>
    <x v="81"/>
    <b v="0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x v="954"/>
    <b v="0"/>
    <x v="196"/>
    <b v="0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x v="955"/>
    <b v="0"/>
    <x v="251"/>
    <b v="0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x v="956"/>
    <b v="0"/>
    <x v="57"/>
    <b v="0"/>
    <x v="8"/>
    <x v="956"/>
    <d v="2015-04-26T20:55:59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x v="957"/>
    <b v="0"/>
    <x v="63"/>
    <b v="0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x v="958"/>
    <b v="0"/>
    <x v="57"/>
    <b v="0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x v="959"/>
    <b v="0"/>
    <x v="199"/>
    <b v="0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x v="960"/>
    <b v="0"/>
    <x v="101"/>
    <b v="0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x v="961"/>
    <b v="0"/>
    <x v="238"/>
    <b v="0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x v="962"/>
    <b v="0"/>
    <x v="77"/>
    <b v="0"/>
    <x v="8"/>
    <x v="962"/>
    <d v="2016-02-11T17:05:53"/>
  </r>
  <r>
    <n v="963"/>
    <s v="The Ultimate Learning Center"/>
    <s v="WE are molding an educated, motivated, non violent GENERATION!"/>
    <x v="19"/>
    <n v="377"/>
    <x v="2"/>
    <s v="US"/>
    <s v="USD"/>
    <n v="1476717319"/>
    <x v="963"/>
    <b v="0"/>
    <x v="82"/>
    <b v="0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x v="964"/>
    <b v="0"/>
    <x v="60"/>
    <b v="0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x v="965"/>
    <b v="0"/>
    <x v="79"/>
    <b v="0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x v="966"/>
    <b v="0"/>
    <x v="209"/>
    <b v="0"/>
    <x v="8"/>
    <x v="966"/>
    <d v="2016-10-06T15:15:32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x v="967"/>
    <b v="0"/>
    <x v="75"/>
    <b v="0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x v="968"/>
    <b v="0"/>
    <x v="80"/>
    <b v="0"/>
    <x v="8"/>
    <x v="968"/>
    <d v="2014-08-15T20:20:34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x v="969"/>
    <b v="0"/>
    <x v="202"/>
    <b v="0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x v="970"/>
    <b v="0"/>
    <x v="25"/>
    <b v="0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x v="971"/>
    <b v="0"/>
    <x v="81"/>
    <b v="0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x v="972"/>
    <b v="0"/>
    <x v="43"/>
    <b v="0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x v="973"/>
    <b v="0"/>
    <x v="22"/>
    <b v="0"/>
    <x v="8"/>
    <x v="973"/>
    <d v="2015-11-09T01:21:33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x v="974"/>
    <b v="0"/>
    <x v="83"/>
    <b v="0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x v="975"/>
    <b v="0"/>
    <x v="54"/>
    <b v="0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x v="976"/>
    <b v="0"/>
    <x v="59"/>
    <b v="0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x v="977"/>
    <b v="0"/>
    <x v="8"/>
    <b v="0"/>
    <x v="8"/>
    <x v="977"/>
    <d v="2016-02-21T22:36:37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x v="978"/>
    <b v="0"/>
    <x v="252"/>
    <b v="0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x v="979"/>
    <b v="0"/>
    <x v="93"/>
    <b v="0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x v="980"/>
    <b v="0"/>
    <x v="162"/>
    <b v="0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x v="981"/>
    <b v="0"/>
    <x v="80"/>
    <b v="0"/>
    <x v="8"/>
    <x v="981"/>
    <d v="2014-08-09T22:43:42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x v="982"/>
    <b v="0"/>
    <x v="83"/>
    <b v="0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x v="983"/>
    <b v="0"/>
    <x v="122"/>
    <b v="0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x v="984"/>
    <b v="0"/>
    <x v="83"/>
    <b v="0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x v="985"/>
    <b v="0"/>
    <x v="23"/>
    <b v="0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x v="986"/>
    <b v="0"/>
    <x v="23"/>
    <b v="0"/>
    <x v="8"/>
    <x v="986"/>
    <d v="2016-01-10T00:00:00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x v="987"/>
    <b v="0"/>
    <x v="14"/>
    <b v="0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x v="988"/>
    <b v="0"/>
    <x v="78"/>
    <b v="0"/>
    <x v="8"/>
    <x v="988"/>
    <d v="2016-10-01T08:33:45"/>
  </r>
  <r>
    <n v="989"/>
    <s v="Power Rope"/>
    <s v="The most useful phone charger you will ever buy"/>
    <x v="3"/>
    <n v="1677"/>
    <x v="2"/>
    <s v="US"/>
    <s v="USD"/>
    <n v="1475101495"/>
    <x v="989"/>
    <b v="0"/>
    <x v="58"/>
    <b v="0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x v="990"/>
    <b v="0"/>
    <x v="84"/>
    <b v="0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x v="991"/>
    <b v="0"/>
    <x v="63"/>
    <b v="0"/>
    <x v="8"/>
    <x v="991"/>
    <d v="2016-07-12T18:51:00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x v="992"/>
    <b v="0"/>
    <x v="80"/>
    <b v="0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x v="993"/>
    <b v="0"/>
    <x v="193"/>
    <b v="0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x v="994"/>
    <b v="0"/>
    <x v="202"/>
    <b v="0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x v="995"/>
    <b v="0"/>
    <x v="82"/>
    <b v="0"/>
    <x v="8"/>
    <x v="995"/>
    <d v="2014-11-29T16:00:00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x v="996"/>
    <b v="0"/>
    <x v="81"/>
    <b v="0"/>
    <x v="8"/>
    <x v="996"/>
    <d v="2014-07-27T15:27:00"/>
  </r>
  <r>
    <n v="997"/>
    <s v="iPhanny"/>
    <s v="The iPhanny keeps your iPhone 6 safe from bending in those dangerous pants pockets."/>
    <x v="10"/>
    <n v="65"/>
    <x v="2"/>
    <s v="US"/>
    <s v="USD"/>
    <n v="1417145297"/>
    <x v="997"/>
    <b v="0"/>
    <x v="22"/>
    <b v="0"/>
    <x v="8"/>
    <x v="997"/>
    <d v="2014-11-28T03:28:17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x v="998"/>
    <b v="0"/>
    <x v="194"/>
    <b v="0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x v="999"/>
    <b v="0"/>
    <x v="244"/>
    <b v="0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x v="1000"/>
    <b v="0"/>
    <x v="79"/>
    <b v="0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x v="1001"/>
    <b v="0"/>
    <x v="80"/>
    <b v="0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x v="1002"/>
    <b v="0"/>
    <x v="19"/>
    <b v="0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x v="1003"/>
    <b v="0"/>
    <x v="41"/>
    <b v="0"/>
    <x v="8"/>
    <x v="1003"/>
    <d v="2017-03-16T16:01:01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x v="1004"/>
    <b v="0"/>
    <x v="195"/>
    <b v="0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x v="1005"/>
    <b v="0"/>
    <x v="253"/>
    <b v="0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x v="1006"/>
    <b v="0"/>
    <x v="22"/>
    <b v="0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x v="1007"/>
    <b v="0"/>
    <x v="88"/>
    <b v="0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x v="1008"/>
    <b v="0"/>
    <x v="29"/>
    <b v="0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x v="1009"/>
    <b v="0"/>
    <x v="21"/>
    <b v="0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x v="1010"/>
    <b v="0"/>
    <x v="80"/>
    <b v="0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x v="1011"/>
    <b v="0"/>
    <x v="29"/>
    <b v="0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x v="1012"/>
    <b v="0"/>
    <x v="254"/>
    <b v="0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x v="1013"/>
    <b v="0"/>
    <x v="240"/>
    <b v="0"/>
    <x v="8"/>
    <x v="1013"/>
    <d v="2015-12-29T20:00:00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x v="1014"/>
    <b v="0"/>
    <x v="38"/>
    <b v="0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x v="1015"/>
    <b v="0"/>
    <x v="79"/>
    <b v="0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x v="1016"/>
    <b v="0"/>
    <x v="44"/>
    <b v="0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x v="1017"/>
    <b v="0"/>
    <x v="255"/>
    <b v="0"/>
    <x v="8"/>
    <x v="1017"/>
    <d v="2015-11-21T17:12:15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x v="1018"/>
    <b v="0"/>
    <x v="63"/>
    <b v="0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x v="1019"/>
    <b v="0"/>
    <x v="256"/>
    <b v="0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x v="1020"/>
    <b v="0"/>
    <x v="209"/>
    <b v="1"/>
    <x v="15"/>
    <x v="1020"/>
    <d v="2015-06-02T00:47:0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x v="1021"/>
    <b v="1"/>
    <x v="257"/>
    <b v="1"/>
    <x v="15"/>
    <x v="1021"/>
    <d v="2015-10-17T04:00:00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x v="1022"/>
    <b v="1"/>
    <x v="142"/>
    <b v="1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x v="1023"/>
    <b v="0"/>
    <x v="132"/>
    <b v="1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x v="1024"/>
    <b v="1"/>
    <x v="42"/>
    <b v="1"/>
    <x v="15"/>
    <x v="1024"/>
    <d v="2016-01-31T13:56:03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x v="1025"/>
    <b v="1"/>
    <x v="258"/>
    <b v="1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x v="1026"/>
    <b v="1"/>
    <x v="259"/>
    <b v="1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x v="1027"/>
    <b v="1"/>
    <x v="112"/>
    <b v="1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x v="1028"/>
    <b v="1"/>
    <x v="260"/>
    <b v="1"/>
    <x v="15"/>
    <x v="1028"/>
    <d v="2017-03-06T20:00:00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x v="1029"/>
    <b v="0"/>
    <x v="261"/>
    <b v="1"/>
    <x v="15"/>
    <x v="1029"/>
    <d v="2015-04-04T21:59:00"/>
  </r>
  <r>
    <n v="1030"/>
    <s v="The Gothsicles - I FEEL SICLE"/>
    <s v="Help fund the latest Gothsicles mega-album, I FEEL SICLE!"/>
    <x v="13"/>
    <n v="6842"/>
    <x v="0"/>
    <s v="US"/>
    <s v="USD"/>
    <n v="1473680149"/>
    <x v="1030"/>
    <b v="0"/>
    <x v="180"/>
    <b v="1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x v="1031"/>
    <b v="0"/>
    <x v="221"/>
    <b v="1"/>
    <x v="15"/>
    <x v="1031"/>
    <d v="2015-12-16T18:20:10"/>
  </r>
  <r>
    <n v="1032"/>
    <s v="Phantom Ship / Coastal (Album Preorder)"/>
    <s v="Ideal for living rooms and open spaces."/>
    <x v="105"/>
    <n v="5858.84"/>
    <x v="0"/>
    <s v="US"/>
    <s v="USD"/>
    <n v="1466697625"/>
    <x v="1032"/>
    <b v="0"/>
    <x v="93"/>
    <b v="1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x v="1033"/>
    <b v="0"/>
    <x v="74"/>
    <b v="1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x v="1034"/>
    <b v="0"/>
    <x v="262"/>
    <b v="1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x v="1035"/>
    <b v="0"/>
    <x v="88"/>
    <b v="1"/>
    <x v="15"/>
    <x v="1035"/>
    <d v="2015-02-11T15:23:40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x v="1036"/>
    <b v="0"/>
    <x v="263"/>
    <b v="1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x v="1037"/>
    <b v="0"/>
    <x v="64"/>
    <b v="1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x v="1038"/>
    <b v="0"/>
    <x v="42"/>
    <b v="1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x v="1039"/>
    <b v="0"/>
    <x v="209"/>
    <b v="1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x v="1040"/>
    <b v="0"/>
    <x v="29"/>
    <b v="0"/>
    <x v="16"/>
    <x v="1040"/>
    <d v="2016-08-27T17:00:09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x v="1041"/>
    <b v="0"/>
    <x v="78"/>
    <b v="0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x v="1042"/>
    <b v="0"/>
    <x v="29"/>
    <b v="0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x v="1043"/>
    <b v="0"/>
    <x v="264"/>
    <b v="0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x v="1044"/>
    <b v="0"/>
    <x v="84"/>
    <b v="0"/>
    <x v="16"/>
    <x v="1044"/>
    <d v="2015-03-05T20:27:00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x v="1045"/>
    <b v="0"/>
    <x v="22"/>
    <b v="0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x v="1046"/>
    <b v="0"/>
    <x v="78"/>
    <b v="0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x v="1047"/>
    <b v="0"/>
    <x v="29"/>
    <b v="0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x v="1048"/>
    <b v="0"/>
    <x v="80"/>
    <b v="0"/>
    <x v="16"/>
    <x v="1048"/>
    <d v="2016-09-25T01:16:29"/>
  </r>
  <r>
    <n v="1049"/>
    <s v="J1 (Canceled)"/>
    <s v="------"/>
    <x v="14"/>
    <n v="0"/>
    <x v="1"/>
    <s v="US"/>
    <s v="USD"/>
    <n v="1455272445"/>
    <x v="1049"/>
    <b v="0"/>
    <x v="78"/>
    <b v="0"/>
    <x v="16"/>
    <x v="1049"/>
    <d v="2016-02-12T10:20:45"/>
  </r>
  <r>
    <n v="1050"/>
    <s v="The (Secular) Barbershop Podcast (Canceled)"/>
    <s v="Secularism is on the rise and I hear you.Talk to me."/>
    <x v="30"/>
    <n v="0"/>
    <x v="1"/>
    <s v="US"/>
    <s v="USD"/>
    <n v="1442257677"/>
    <x v="1050"/>
    <b v="0"/>
    <x v="78"/>
    <b v="0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x v="1051"/>
    <b v="0"/>
    <x v="78"/>
    <b v="0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x v="1052"/>
    <b v="0"/>
    <x v="78"/>
    <b v="0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x v="1053"/>
    <b v="0"/>
    <x v="29"/>
    <b v="0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x v="1054"/>
    <b v="0"/>
    <x v="78"/>
    <b v="0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x v="1055"/>
    <b v="0"/>
    <x v="78"/>
    <b v="0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x v="1056"/>
    <b v="0"/>
    <x v="78"/>
    <b v="0"/>
    <x v="16"/>
    <x v="1056"/>
    <d v="2015-04-24T16:16:17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x v="1057"/>
    <b v="0"/>
    <x v="78"/>
    <b v="0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x v="1058"/>
    <b v="0"/>
    <x v="78"/>
    <b v="0"/>
    <x v="16"/>
    <x v="1058"/>
    <d v="2015-03-26T00:00:00"/>
  </r>
  <r>
    <n v="1059"/>
    <s v="Voice Over Artist (Canceled)"/>
    <s v="Turning myself into a vocal artist."/>
    <x v="184"/>
    <n v="0"/>
    <x v="1"/>
    <s v="US"/>
    <s v="USD"/>
    <n v="1426269456"/>
    <x v="1059"/>
    <b v="0"/>
    <x v="78"/>
    <b v="0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x v="1060"/>
    <b v="0"/>
    <x v="29"/>
    <b v="0"/>
    <x v="16"/>
    <x v="1060"/>
    <d v="2015-04-15T21:54:53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x v="1061"/>
    <b v="0"/>
    <x v="78"/>
    <b v="0"/>
    <x v="16"/>
    <x v="1061"/>
    <d v="2016-05-02T01:00:00"/>
  </r>
  <r>
    <n v="1062"/>
    <s v="RETURNING AT A LATER DATE"/>
    <s v="SEE US ON PATREON www.badgirlartwork.com"/>
    <x v="212"/>
    <n v="190"/>
    <x v="1"/>
    <s v="US"/>
    <s v="USD"/>
    <n v="1468351341"/>
    <x v="1062"/>
    <b v="0"/>
    <x v="80"/>
    <b v="0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x v="1063"/>
    <b v="0"/>
    <x v="78"/>
    <b v="0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x v="1064"/>
    <b v="0"/>
    <x v="252"/>
    <b v="0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x v="1065"/>
    <b v="0"/>
    <x v="81"/>
    <b v="0"/>
    <x v="17"/>
    <x v="1065"/>
    <d v="2014-02-19T09:08:42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x v="1066"/>
    <b v="0"/>
    <x v="265"/>
    <b v="0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x v="1067"/>
    <b v="0"/>
    <x v="73"/>
    <b v="0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x v="1068"/>
    <b v="0"/>
    <x v="80"/>
    <b v="0"/>
    <x v="17"/>
    <x v="1068"/>
    <d v="2016-04-10T07:54:24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x v="1069"/>
    <b v="0"/>
    <x v="64"/>
    <b v="0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x v="1070"/>
    <b v="0"/>
    <x v="84"/>
    <b v="0"/>
    <x v="17"/>
    <x v="1070"/>
    <d v="2012-10-01T00:17:02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x v="1071"/>
    <b v="0"/>
    <x v="78"/>
    <b v="0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x v="1072"/>
    <b v="0"/>
    <x v="80"/>
    <b v="0"/>
    <x v="17"/>
    <x v="1072"/>
    <d v="2014-02-05T19:58:17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x v="1073"/>
    <b v="0"/>
    <x v="29"/>
    <b v="0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x v="1074"/>
    <b v="0"/>
    <x v="209"/>
    <b v="0"/>
    <x v="17"/>
    <x v="1074"/>
    <d v="2014-01-04T04:09:05"/>
  </r>
  <r>
    <n v="1075"/>
    <s v="Towers Of The Apocalypse"/>
    <s v="Fully 3D, post Apocalyptic themed tower defense video game. New take on the genre."/>
    <x v="28"/>
    <n v="45"/>
    <x v="2"/>
    <s v="US"/>
    <s v="USD"/>
    <n v="1336340516"/>
    <x v="1075"/>
    <b v="0"/>
    <x v="83"/>
    <b v="0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x v="1076"/>
    <b v="0"/>
    <x v="266"/>
    <b v="0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x v="1077"/>
    <b v="0"/>
    <x v="157"/>
    <b v="0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x v="1078"/>
    <b v="0"/>
    <x v="81"/>
    <b v="0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x v="1079"/>
    <b v="0"/>
    <x v="59"/>
    <b v="0"/>
    <x v="17"/>
    <x v="1079"/>
    <d v="2016-05-14T13:35:36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x v="1080"/>
    <b v="0"/>
    <x v="15"/>
    <b v="0"/>
    <x v="17"/>
    <x v="1080"/>
    <d v="2014-05-11T03:18:53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x v="1081"/>
    <b v="0"/>
    <x v="80"/>
    <b v="0"/>
    <x v="17"/>
    <x v="1081"/>
    <d v="2015-01-28T22:14:52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x v="1082"/>
    <b v="0"/>
    <x v="83"/>
    <b v="0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x v="1083"/>
    <b v="0"/>
    <x v="29"/>
    <b v="0"/>
    <x v="17"/>
    <x v="1083"/>
    <d v="2014-08-02T15:49:43"/>
  </r>
  <r>
    <n v="1084"/>
    <s v="My own channel"/>
    <s v="I want to start my own channel for gaming"/>
    <x v="131"/>
    <n v="0"/>
    <x v="2"/>
    <s v="US"/>
    <s v="USD"/>
    <n v="1407534804"/>
    <x v="1084"/>
    <b v="0"/>
    <x v="78"/>
    <b v="0"/>
    <x v="17"/>
    <x v="1084"/>
    <d v="2014-08-08T21:53:24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x v="1085"/>
    <b v="0"/>
    <x v="82"/>
    <b v="0"/>
    <x v="17"/>
    <x v="1085"/>
    <d v="2016-03-14T15:06:15"/>
  </r>
  <r>
    <n v="1086"/>
    <s v="Cyber Universe Online"/>
    <s v="Humanity's future in the Galaxy"/>
    <x v="102"/>
    <n v="15"/>
    <x v="2"/>
    <s v="US"/>
    <s v="USD"/>
    <n v="1408913291"/>
    <x v="1086"/>
    <b v="0"/>
    <x v="84"/>
    <b v="0"/>
    <x v="17"/>
    <x v="1086"/>
    <d v="2014-08-24T20:48:11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x v="1087"/>
    <b v="0"/>
    <x v="78"/>
    <b v="0"/>
    <x v="17"/>
    <x v="1087"/>
    <d v="2014-06-15T17:08:07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x v="1088"/>
    <b v="0"/>
    <x v="206"/>
    <b v="0"/>
    <x v="17"/>
    <x v="1088"/>
    <d v="2014-04-24T19:11:07"/>
  </r>
  <r>
    <n v="1089"/>
    <s v="Farabel"/>
    <s v="Farabel is a single player turn-based fantasy strategy game for Mac/PC/Linux"/>
    <x v="36"/>
    <n v="1174"/>
    <x v="2"/>
    <s v="FR"/>
    <s v="EUR"/>
    <n v="1435293175"/>
    <x v="1089"/>
    <b v="0"/>
    <x v="72"/>
    <b v="0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x v="1090"/>
    <b v="0"/>
    <x v="29"/>
    <b v="0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x v="1091"/>
    <b v="0"/>
    <x v="84"/>
    <b v="0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x v="1092"/>
    <b v="0"/>
    <x v="63"/>
    <b v="0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x v="1093"/>
    <b v="0"/>
    <x v="80"/>
    <b v="0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x v="1094"/>
    <b v="0"/>
    <x v="74"/>
    <b v="0"/>
    <x v="17"/>
    <x v="1094"/>
    <d v="2011-10-09T17:07:13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x v="1095"/>
    <b v="0"/>
    <x v="225"/>
    <b v="0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x v="1096"/>
    <b v="0"/>
    <x v="60"/>
    <b v="0"/>
    <x v="17"/>
    <x v="1096"/>
    <d v="2014-10-04T03:30:00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x v="1097"/>
    <b v="0"/>
    <x v="63"/>
    <b v="0"/>
    <x v="17"/>
    <x v="1097"/>
    <d v="2014-03-02T19:01:17"/>
  </r>
  <r>
    <n v="1098"/>
    <s v="Kick, Punch... Fireball"/>
    <s v="Kick, Punch... Fireball is an FPS type arena game set inside the fantasy world."/>
    <x v="31"/>
    <n v="1803"/>
    <x v="2"/>
    <s v="US"/>
    <s v="USD"/>
    <n v="1397413095"/>
    <x v="1098"/>
    <b v="0"/>
    <x v="19"/>
    <b v="0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x v="1099"/>
    <b v="0"/>
    <x v="29"/>
    <b v="0"/>
    <x v="17"/>
    <x v="1099"/>
    <d v="2015-05-13T20:04:28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x v="1100"/>
    <b v="0"/>
    <x v="73"/>
    <b v="0"/>
    <x v="17"/>
    <x v="1100"/>
    <d v="2016-02-14T02:39:31"/>
  </r>
  <r>
    <n v="1101"/>
    <s v="Strain Wars"/>
    <s v="Different strains of marijuana leafs battling to the death to see which one is the top strain."/>
    <x v="57"/>
    <n v="41"/>
    <x v="2"/>
    <s v="US"/>
    <s v="USD"/>
    <n v="1468519920"/>
    <x v="1101"/>
    <b v="0"/>
    <x v="79"/>
    <b v="0"/>
    <x v="17"/>
    <x v="1101"/>
    <d v="2016-07-14T18:12:00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x v="1102"/>
    <b v="0"/>
    <x v="54"/>
    <b v="0"/>
    <x v="17"/>
    <x v="1102"/>
    <d v="2013-12-09T05:59:00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x v="1103"/>
    <b v="0"/>
    <x v="41"/>
    <b v="0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x v="1104"/>
    <b v="0"/>
    <x v="77"/>
    <b v="0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x v="1105"/>
    <b v="0"/>
    <x v="9"/>
    <b v="0"/>
    <x v="17"/>
    <x v="1105"/>
    <d v="2014-03-24T02:15:27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x v="1106"/>
    <b v="0"/>
    <x v="63"/>
    <b v="0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x v="1107"/>
    <b v="0"/>
    <x v="78"/>
    <b v="0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x v="1108"/>
    <b v="0"/>
    <x v="64"/>
    <b v="0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x v="1109"/>
    <b v="0"/>
    <x v="83"/>
    <b v="0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x v="1110"/>
    <b v="0"/>
    <x v="202"/>
    <b v="0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x v="1111"/>
    <b v="0"/>
    <x v="29"/>
    <b v="0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x v="1112"/>
    <b v="0"/>
    <x v="267"/>
    <b v="0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x v="1113"/>
    <b v="0"/>
    <x v="29"/>
    <b v="0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x v="1114"/>
    <b v="0"/>
    <x v="83"/>
    <b v="0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x v="1115"/>
    <b v="0"/>
    <x v="80"/>
    <b v="0"/>
    <x v="17"/>
    <x v="1115"/>
    <d v="2016-03-30T15:41:35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x v="1116"/>
    <b v="0"/>
    <x v="73"/>
    <b v="0"/>
    <x v="17"/>
    <x v="1116"/>
    <d v="2012-06-09T20:20:08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x v="1117"/>
    <b v="0"/>
    <x v="22"/>
    <b v="0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x v="1118"/>
    <b v="0"/>
    <x v="83"/>
    <b v="0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x v="1119"/>
    <b v="0"/>
    <x v="29"/>
    <b v="0"/>
    <x v="17"/>
    <x v="1119"/>
    <d v="2014-04-06T19:01:04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x v="1120"/>
    <b v="0"/>
    <x v="78"/>
    <b v="0"/>
    <x v="17"/>
    <x v="1120"/>
    <d v="2011-10-28T20:56:40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x v="1121"/>
    <b v="0"/>
    <x v="81"/>
    <b v="0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x v="1122"/>
    <b v="0"/>
    <x v="78"/>
    <b v="0"/>
    <x v="17"/>
    <x v="1122"/>
    <d v="2013-05-30T16:53:45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x v="1123"/>
    <b v="0"/>
    <x v="83"/>
    <b v="0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x v="1124"/>
    <b v="0"/>
    <x v="63"/>
    <b v="0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x v="1125"/>
    <b v="0"/>
    <x v="78"/>
    <b v="0"/>
    <x v="18"/>
    <x v="1125"/>
    <d v="2015-09-25T14:58:50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x v="1126"/>
    <b v="0"/>
    <x v="84"/>
    <b v="0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x v="1127"/>
    <b v="0"/>
    <x v="23"/>
    <b v="0"/>
    <x v="18"/>
    <x v="1127"/>
    <d v="2014-11-14T21:30:00"/>
  </r>
  <r>
    <n v="1128"/>
    <s v="Flying Turds"/>
    <s v="#havingfunFTW"/>
    <x v="28"/>
    <n v="1"/>
    <x v="2"/>
    <s v="GB"/>
    <s v="GBP"/>
    <n v="1407425717"/>
    <x v="1128"/>
    <b v="0"/>
    <x v="29"/>
    <b v="0"/>
    <x v="18"/>
    <x v="1128"/>
    <d v="2014-08-07T15:35:17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x v="1129"/>
    <b v="0"/>
    <x v="84"/>
    <b v="0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x v="1130"/>
    <b v="0"/>
    <x v="83"/>
    <b v="0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x v="1131"/>
    <b v="0"/>
    <x v="78"/>
    <b v="0"/>
    <x v="18"/>
    <x v="1131"/>
    <d v="2015-12-24T21:47:48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x v="1132"/>
    <b v="0"/>
    <x v="62"/>
    <b v="0"/>
    <x v="18"/>
    <x v="1132"/>
    <d v="2017-01-01T02:46:11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x v="1133"/>
    <b v="0"/>
    <x v="29"/>
    <b v="0"/>
    <x v="18"/>
    <x v="1133"/>
    <d v="2014-07-31T09:46:21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x v="1134"/>
    <b v="0"/>
    <x v="29"/>
    <b v="0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x v="1135"/>
    <b v="0"/>
    <x v="29"/>
    <b v="0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x v="1136"/>
    <b v="0"/>
    <x v="79"/>
    <b v="0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x v="1137"/>
    <b v="0"/>
    <x v="70"/>
    <b v="0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x v="1138"/>
    <b v="0"/>
    <x v="80"/>
    <b v="0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x v="1139"/>
    <b v="0"/>
    <x v="29"/>
    <b v="0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x v="1140"/>
    <b v="0"/>
    <x v="78"/>
    <b v="0"/>
    <x v="18"/>
    <x v="1140"/>
    <d v="2015-08-06T11:05:21"/>
  </r>
  <r>
    <n v="1141"/>
    <s v="Arena Z - Zombie Survival"/>
    <s v="I think this will be a great game!"/>
    <x v="2"/>
    <n v="0"/>
    <x v="2"/>
    <s v="DE"/>
    <s v="EUR"/>
    <n v="1436460450"/>
    <x v="1141"/>
    <b v="0"/>
    <x v="78"/>
    <b v="0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x v="1142"/>
    <b v="0"/>
    <x v="78"/>
    <b v="0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x v="1143"/>
    <b v="0"/>
    <x v="22"/>
    <b v="0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x v="1144"/>
    <b v="0"/>
    <x v="78"/>
    <b v="0"/>
    <x v="19"/>
    <x v="1144"/>
    <d v="2015-04-29T04:22:00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x v="1145"/>
    <b v="0"/>
    <x v="29"/>
    <b v="0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x v="1146"/>
    <b v="0"/>
    <x v="8"/>
    <b v="0"/>
    <x v="19"/>
    <x v="1146"/>
    <d v="2014-05-02T22:52:53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x v="1147"/>
    <b v="0"/>
    <x v="78"/>
    <b v="0"/>
    <x v="19"/>
    <x v="1147"/>
    <d v="2014-10-19T23:19:43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x v="1148"/>
    <b v="0"/>
    <x v="83"/>
    <b v="0"/>
    <x v="19"/>
    <x v="1148"/>
    <d v="2016-12-01T05:06:21"/>
  </r>
  <r>
    <n v="1149"/>
    <s v="The Floridian Food Truck"/>
    <s v="Bringing culturally diverse Floridian cuisine to the people!"/>
    <x v="63"/>
    <n v="75"/>
    <x v="2"/>
    <s v="US"/>
    <s v="USD"/>
    <n v="1466096566"/>
    <x v="1149"/>
    <b v="0"/>
    <x v="84"/>
    <b v="0"/>
    <x v="19"/>
    <x v="1149"/>
    <d v="2016-06-16T17:02:46"/>
  </r>
  <r>
    <n v="1150"/>
    <s v="Chef Po's Food Truck"/>
    <s v="Bringing delicious authentic and fusion Taiwanese Food to the West Coast."/>
    <x v="30"/>
    <n v="252"/>
    <x v="2"/>
    <s v="US"/>
    <s v="USD"/>
    <n v="1452293675"/>
    <x v="1150"/>
    <b v="0"/>
    <x v="79"/>
    <b v="0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x v="1151"/>
    <b v="0"/>
    <x v="78"/>
    <b v="0"/>
    <x v="19"/>
    <x v="1151"/>
    <d v="2015-09-07T02:27:43"/>
  </r>
  <r>
    <n v="1152"/>
    <s v="Peruvian King Food Truck"/>
    <s v="Peruvian food truck with an LA twist."/>
    <x v="194"/>
    <n v="911"/>
    <x v="2"/>
    <s v="US"/>
    <s v="USD"/>
    <n v="1431709312"/>
    <x v="1152"/>
    <b v="0"/>
    <x v="41"/>
    <b v="0"/>
    <x v="19"/>
    <x v="1152"/>
    <d v="2015-05-15T17:01:52"/>
  </r>
  <r>
    <n v="1153"/>
    <s v="The Cold Spot Mobile Trailer"/>
    <s v="A mobile concession trailer for snow cones, ice cream, smoothies and more"/>
    <x v="6"/>
    <n v="50"/>
    <x v="2"/>
    <s v="US"/>
    <s v="USD"/>
    <n v="1434647305"/>
    <x v="1153"/>
    <b v="0"/>
    <x v="29"/>
    <b v="0"/>
    <x v="19"/>
    <x v="1153"/>
    <d v="2015-06-18T17:08:25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x v="1154"/>
    <b v="0"/>
    <x v="83"/>
    <b v="0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x v="1155"/>
    <b v="0"/>
    <x v="22"/>
    <b v="0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x v="1156"/>
    <b v="0"/>
    <x v="78"/>
    <b v="0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x v="1157"/>
    <b v="0"/>
    <x v="83"/>
    <b v="0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x v="1158"/>
    <b v="0"/>
    <x v="83"/>
    <b v="0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x v="1159"/>
    <b v="0"/>
    <x v="78"/>
    <b v="0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x v="1160"/>
    <b v="0"/>
    <x v="10"/>
    <b v="0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x v="1161"/>
    <b v="0"/>
    <x v="78"/>
    <b v="0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x v="1162"/>
    <b v="0"/>
    <x v="84"/>
    <b v="0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x v="1163"/>
    <b v="0"/>
    <x v="78"/>
    <b v="0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x v="1164"/>
    <b v="0"/>
    <x v="78"/>
    <b v="0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x v="1165"/>
    <b v="0"/>
    <x v="20"/>
    <b v="0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x v="1166"/>
    <b v="0"/>
    <x v="22"/>
    <b v="0"/>
    <x v="19"/>
    <x v="1166"/>
    <d v="2015-06-26T04:00:00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x v="1167"/>
    <b v="0"/>
    <x v="38"/>
    <b v="0"/>
    <x v="19"/>
    <x v="1167"/>
    <d v="2014-09-12T17:38:15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x v="1168"/>
    <b v="0"/>
    <x v="83"/>
    <b v="0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x v="1169"/>
    <b v="0"/>
    <x v="83"/>
    <b v="0"/>
    <x v="19"/>
    <x v="1169"/>
    <d v="2015-02-22T08:29:23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x v="1170"/>
    <b v="0"/>
    <x v="84"/>
    <b v="0"/>
    <x v="19"/>
    <x v="1170"/>
    <d v="2015-05-30T21:26:11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x v="1171"/>
    <b v="0"/>
    <x v="29"/>
    <b v="0"/>
    <x v="19"/>
    <x v="1171"/>
    <d v="2014-11-13T20:18:47"/>
  </r>
  <r>
    <n v="1172"/>
    <s v="let your dayz take you to the dogs."/>
    <s v="Bringing YOUR favorite dog recipes to the streets."/>
    <x v="7"/>
    <n v="0"/>
    <x v="2"/>
    <s v="US"/>
    <s v="USD"/>
    <n v="1408551752"/>
    <x v="1172"/>
    <b v="0"/>
    <x v="78"/>
    <b v="0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x v="1173"/>
    <b v="0"/>
    <x v="29"/>
    <b v="0"/>
    <x v="19"/>
    <x v="1173"/>
    <d v="2015-08-03T04:27:37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x v="1174"/>
    <b v="0"/>
    <x v="10"/>
    <b v="0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x v="1175"/>
    <b v="0"/>
    <x v="82"/>
    <b v="0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x v="1176"/>
    <b v="0"/>
    <x v="29"/>
    <b v="0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x v="1177"/>
    <b v="0"/>
    <x v="78"/>
    <b v="0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x v="1178"/>
    <b v="0"/>
    <x v="29"/>
    <b v="0"/>
    <x v="19"/>
    <x v="1178"/>
    <d v="2014-08-16T21:44:12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x v="1179"/>
    <b v="0"/>
    <x v="81"/>
    <b v="0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x v="1180"/>
    <b v="0"/>
    <x v="268"/>
    <b v="0"/>
    <x v="19"/>
    <x v="1180"/>
    <d v="2014-06-28T19:21:54"/>
  </r>
  <r>
    <n v="1181"/>
    <s v="Gringo Loco Tacos Food Truck"/>
    <s v="Bringing the best tacos to the streets of Chicago!"/>
    <x v="63"/>
    <n v="4"/>
    <x v="2"/>
    <s v="US"/>
    <s v="USD"/>
    <n v="1425197321"/>
    <x v="1181"/>
    <b v="0"/>
    <x v="83"/>
    <b v="0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x v="1182"/>
    <b v="0"/>
    <x v="80"/>
    <b v="0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x v="1183"/>
    <b v="0"/>
    <x v="83"/>
    <b v="0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x v="1184"/>
    <b v="0"/>
    <x v="269"/>
    <b v="1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x v="1185"/>
    <b v="0"/>
    <x v="112"/>
    <b v="1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x v="1186"/>
    <b v="0"/>
    <x v="252"/>
    <b v="1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x v="1187"/>
    <b v="0"/>
    <x v="16"/>
    <b v="1"/>
    <x v="20"/>
    <x v="1187"/>
    <d v="2015-05-17T18:00:0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x v="1188"/>
    <b v="0"/>
    <x v="268"/>
    <b v="1"/>
    <x v="20"/>
    <x v="1188"/>
    <d v="2016-12-28T16:49:00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x v="1189"/>
    <b v="0"/>
    <x v="48"/>
    <b v="1"/>
    <x v="20"/>
    <x v="1189"/>
    <d v="2016-06-29T23:29:55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x v="1190"/>
    <b v="0"/>
    <x v="62"/>
    <b v="1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x v="1191"/>
    <b v="0"/>
    <x v="51"/>
    <b v="1"/>
    <x v="20"/>
    <x v="1191"/>
    <d v="2016-03-20T13:29:20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x v="1192"/>
    <b v="0"/>
    <x v="41"/>
    <b v="1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x v="1193"/>
    <b v="0"/>
    <x v="270"/>
    <b v="1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x v="1194"/>
    <b v="0"/>
    <x v="271"/>
    <b v="1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x v="1195"/>
    <b v="0"/>
    <x v="203"/>
    <b v="1"/>
    <x v="20"/>
    <x v="1195"/>
    <d v="2015-12-20T09:00:0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x v="1196"/>
    <b v="0"/>
    <x v="272"/>
    <b v="1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x v="1197"/>
    <b v="0"/>
    <x v="100"/>
    <b v="1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x v="1198"/>
    <b v="0"/>
    <x v="157"/>
    <b v="1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x v="1199"/>
    <b v="0"/>
    <x v="82"/>
    <b v="1"/>
    <x v="20"/>
    <x v="1199"/>
    <d v="2015-07-08T18:30:0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x v="1200"/>
    <b v="0"/>
    <x v="273"/>
    <b v="1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x v="1201"/>
    <b v="0"/>
    <x v="112"/>
    <b v="1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x v="1202"/>
    <b v="0"/>
    <x v="197"/>
    <b v="1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x v="1203"/>
    <b v="0"/>
    <x v="21"/>
    <b v="1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x v="1204"/>
    <b v="0"/>
    <x v="7"/>
    <b v="1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x v="1205"/>
    <b v="0"/>
    <x v="95"/>
    <b v="1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x v="1206"/>
    <b v="0"/>
    <x v="58"/>
    <b v="1"/>
    <x v="20"/>
    <x v="1206"/>
    <d v="2017-03-11T13:29:00"/>
  </r>
  <r>
    <n v="1207"/>
    <s v="ITALIANA"/>
    <s v="A humanistic photo book about ancestral &amp; post-modern Italy."/>
    <x v="227"/>
    <n v="17396"/>
    <x v="0"/>
    <s v="IT"/>
    <s v="EUR"/>
    <n v="1459418400"/>
    <x v="1207"/>
    <b v="0"/>
    <x v="261"/>
    <b v="1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x v="1208"/>
    <b v="0"/>
    <x v="11"/>
    <b v="1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x v="1209"/>
    <b v="0"/>
    <x v="67"/>
    <b v="1"/>
    <x v="20"/>
    <x v="1209"/>
    <d v="2017-02-25T20:18:25"/>
  </r>
  <r>
    <n v="1210"/>
    <s v="Det Andra GÃ¶teborg"/>
    <s v="En fotobok om livet i det enda andra GÃ¶teborg i vÃ¤rlden"/>
    <x v="22"/>
    <n v="50863"/>
    <x v="0"/>
    <s v="SE"/>
    <s v="SEK"/>
    <n v="1433106000"/>
    <x v="1210"/>
    <b v="0"/>
    <x v="273"/>
    <b v="1"/>
    <x v="20"/>
    <x v="1210"/>
    <d v="2015-05-31T21:00:0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x v="1211"/>
    <b v="0"/>
    <x v="79"/>
    <b v="1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x v="1212"/>
    <b v="0"/>
    <x v="183"/>
    <b v="1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x v="1213"/>
    <b v="0"/>
    <x v="52"/>
    <b v="1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x v="1214"/>
    <b v="0"/>
    <x v="20"/>
    <b v="1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x v="1215"/>
    <b v="0"/>
    <x v="274"/>
    <b v="1"/>
    <x v="20"/>
    <x v="1215"/>
    <d v="2014-05-30T22:09:16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x v="1216"/>
    <b v="0"/>
    <x v="147"/>
    <b v="1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x v="1217"/>
    <b v="0"/>
    <x v="275"/>
    <b v="1"/>
    <x v="20"/>
    <x v="1217"/>
    <d v="2016-07-14T19:25:40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x v="1218"/>
    <b v="0"/>
    <x v="30"/>
    <b v="1"/>
    <x v="20"/>
    <x v="1218"/>
    <d v="2015-11-01T03:00:00"/>
  </r>
  <r>
    <n v="1219"/>
    <s v="The Box"/>
    <s v="The Box is a fine art book of Ron Amato's innovative and seductive photography project."/>
    <x v="229"/>
    <n v="26024"/>
    <x v="0"/>
    <s v="US"/>
    <s v="USD"/>
    <n v="1476961513"/>
    <x v="1219"/>
    <b v="0"/>
    <x v="35"/>
    <b v="1"/>
    <x v="20"/>
    <x v="1219"/>
    <d v="2016-10-20T11:05:13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x v="1220"/>
    <b v="0"/>
    <x v="205"/>
    <b v="1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x v="1221"/>
    <b v="0"/>
    <x v="273"/>
    <b v="1"/>
    <x v="20"/>
    <x v="1221"/>
    <d v="2016-12-04T00:00:00"/>
  </r>
  <r>
    <n v="1222"/>
    <s v="Project Pilgrim"/>
    <s v="Project Pilgrim is my effort to work towards normalizing mental health."/>
    <x v="23"/>
    <n v="11215"/>
    <x v="0"/>
    <s v="CA"/>
    <s v="CAD"/>
    <n v="1459483200"/>
    <x v="1222"/>
    <b v="0"/>
    <x v="276"/>
    <b v="1"/>
    <x v="20"/>
    <x v="1222"/>
    <d v="2016-04-01T04:00:00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x v="1223"/>
    <b v="0"/>
    <x v="277"/>
    <b v="1"/>
    <x v="20"/>
    <x v="1223"/>
    <d v="2016-11-10T05:15:09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x v="1224"/>
    <b v="0"/>
    <x v="59"/>
    <b v="0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x v="1225"/>
    <b v="0"/>
    <x v="83"/>
    <b v="0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x v="1226"/>
    <b v="0"/>
    <x v="244"/>
    <b v="0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x v="1227"/>
    <b v="0"/>
    <x v="78"/>
    <b v="0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x v="1228"/>
    <b v="0"/>
    <x v="54"/>
    <b v="0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x v="1229"/>
    <b v="0"/>
    <x v="29"/>
    <b v="0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x v="1230"/>
    <b v="0"/>
    <x v="78"/>
    <b v="0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x v="1231"/>
    <b v="0"/>
    <x v="78"/>
    <b v="0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x v="1232"/>
    <b v="0"/>
    <x v="29"/>
    <b v="0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x v="1233"/>
    <b v="0"/>
    <x v="79"/>
    <b v="0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x v="1234"/>
    <b v="0"/>
    <x v="78"/>
    <b v="0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x v="1235"/>
    <b v="0"/>
    <x v="79"/>
    <b v="0"/>
    <x v="21"/>
    <x v="1235"/>
    <d v="2013-12-15T03:14:59"/>
  </r>
  <r>
    <n v="1236"/>
    <s v="&quot;Volando&quot; CD Release (Canceled)"/>
    <s v="Raising money to give the musicians their due."/>
    <x v="30"/>
    <n v="0"/>
    <x v="1"/>
    <s v="US"/>
    <s v="USD"/>
    <n v="1343491200"/>
    <x v="1236"/>
    <b v="0"/>
    <x v="78"/>
    <b v="0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x v="1237"/>
    <b v="0"/>
    <x v="78"/>
    <b v="0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x v="1238"/>
    <b v="0"/>
    <x v="83"/>
    <b v="0"/>
    <x v="21"/>
    <x v="1238"/>
    <d v="2011-08-06T14:38:56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x v="1239"/>
    <b v="0"/>
    <x v="78"/>
    <b v="0"/>
    <x v="21"/>
    <x v="1239"/>
    <d v="2012-01-05T23:06:07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x v="1240"/>
    <b v="0"/>
    <x v="22"/>
    <b v="0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x v="1241"/>
    <b v="0"/>
    <x v="69"/>
    <b v="0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x v="1242"/>
    <b v="0"/>
    <x v="29"/>
    <b v="0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x v="1243"/>
    <b v="0"/>
    <x v="44"/>
    <b v="0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x v="1244"/>
    <b v="1"/>
    <x v="43"/>
    <b v="1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x v="1245"/>
    <b v="1"/>
    <x v="57"/>
    <b v="1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x v="1246"/>
    <b v="1"/>
    <x v="162"/>
    <b v="1"/>
    <x v="11"/>
    <x v="1246"/>
    <d v="2011-12-06T02:02:29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x v="1247"/>
    <b v="1"/>
    <x v="133"/>
    <b v="1"/>
    <x v="11"/>
    <x v="1247"/>
    <d v="2013-05-06T07:00:55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x v="1248"/>
    <b v="1"/>
    <x v="211"/>
    <b v="1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x v="1249"/>
    <b v="1"/>
    <x v="75"/>
    <b v="1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x v="1250"/>
    <b v="1"/>
    <x v="278"/>
    <b v="1"/>
    <x v="11"/>
    <x v="1250"/>
    <d v="2014-09-06T15:25:31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x v="1251"/>
    <b v="1"/>
    <x v="142"/>
    <b v="1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x v="1252"/>
    <b v="1"/>
    <x v="261"/>
    <b v="1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x v="1253"/>
    <b v="1"/>
    <x v="279"/>
    <b v="1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x v="1254"/>
    <b v="1"/>
    <x v="261"/>
    <b v="1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x v="1255"/>
    <b v="1"/>
    <x v="280"/>
    <b v="1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x v="1256"/>
    <b v="1"/>
    <x v="281"/>
    <b v="1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x v="1257"/>
    <b v="1"/>
    <x v="282"/>
    <b v="1"/>
    <x v="11"/>
    <x v="1257"/>
    <d v="2011-04-03T01:03:10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x v="1258"/>
    <b v="1"/>
    <x v="283"/>
    <b v="1"/>
    <x v="11"/>
    <x v="1258"/>
    <d v="2013-08-31T14:40:12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x v="1259"/>
    <b v="1"/>
    <x v="93"/>
    <b v="1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x v="1260"/>
    <b v="1"/>
    <x v="142"/>
    <b v="1"/>
    <x v="11"/>
    <x v="1260"/>
    <d v="2014-02-26T20:13:40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x v="1261"/>
    <b v="1"/>
    <x v="47"/>
    <b v="1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x v="1262"/>
    <b v="1"/>
    <x v="217"/>
    <b v="1"/>
    <x v="11"/>
    <x v="1262"/>
    <d v="2014-02-16T18:18:12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x v="1263"/>
    <b v="1"/>
    <x v="14"/>
    <b v="1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x v="1264"/>
    <b v="1"/>
    <x v="69"/>
    <b v="1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x v="1265"/>
    <b v="1"/>
    <x v="36"/>
    <b v="1"/>
    <x v="11"/>
    <x v="1265"/>
    <d v="2010-11-30T15:43:35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x v="1266"/>
    <b v="1"/>
    <x v="133"/>
    <b v="1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x v="1267"/>
    <b v="1"/>
    <x v="180"/>
    <b v="1"/>
    <x v="11"/>
    <x v="1267"/>
    <d v="2013-07-24T14:02:38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x v="1268"/>
    <b v="1"/>
    <x v="0"/>
    <b v="1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x v="1269"/>
    <b v="1"/>
    <x v="190"/>
    <b v="1"/>
    <x v="11"/>
    <x v="1269"/>
    <d v="2016-04-16T00:00:00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x v="1270"/>
    <b v="1"/>
    <x v="39"/>
    <b v="1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x v="1271"/>
    <b v="1"/>
    <x v="162"/>
    <b v="1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x v="1272"/>
    <b v="1"/>
    <x v="33"/>
    <b v="1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x v="1273"/>
    <b v="1"/>
    <x v="241"/>
    <b v="1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x v="1274"/>
    <b v="1"/>
    <x v="284"/>
    <b v="1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x v="1275"/>
    <b v="1"/>
    <x v="285"/>
    <b v="1"/>
    <x v="11"/>
    <x v="1275"/>
    <d v="2013-08-07T20:49:47"/>
  </r>
  <r>
    <n v="1276"/>
    <s v="MR. DREAM GOES TO JAIL"/>
    <s v="Sponsor this Brooklyn punk band's debut seven-inch, MR. DREAM GOES TO JAIL."/>
    <x v="9"/>
    <n v="3132.63"/>
    <x v="0"/>
    <s v="US"/>
    <s v="USD"/>
    <n v="1251777600"/>
    <x v="1276"/>
    <b v="1"/>
    <x v="32"/>
    <b v="1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x v="1277"/>
    <b v="1"/>
    <x v="286"/>
    <b v="1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x v="1278"/>
    <b v="1"/>
    <x v="245"/>
    <b v="1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x v="1279"/>
    <b v="1"/>
    <x v="143"/>
    <b v="1"/>
    <x v="11"/>
    <x v="1279"/>
    <d v="2014-03-24T01:22:50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x v="1280"/>
    <b v="1"/>
    <x v="208"/>
    <b v="1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x v="1281"/>
    <b v="1"/>
    <x v="142"/>
    <b v="1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x v="1282"/>
    <b v="1"/>
    <x v="220"/>
    <b v="1"/>
    <x v="11"/>
    <x v="1282"/>
    <d v="2013-12-09T04:59:00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x v="1283"/>
    <b v="1"/>
    <x v="19"/>
    <b v="1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x v="1284"/>
    <b v="0"/>
    <x v="162"/>
    <b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x v="1285"/>
    <b v="0"/>
    <x v="287"/>
    <b v="1"/>
    <x v="6"/>
    <x v="1285"/>
    <d v="2015-06-20T13:59:35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x v="1286"/>
    <b v="0"/>
    <x v="9"/>
    <b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x v="1287"/>
    <b v="0"/>
    <x v="20"/>
    <b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x v="1288"/>
    <b v="0"/>
    <x v="42"/>
    <b v="1"/>
    <x v="6"/>
    <x v="1288"/>
    <d v="2016-08-10T04:00:00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x v="1289"/>
    <b v="0"/>
    <x v="47"/>
    <b v="1"/>
    <x v="6"/>
    <x v="1289"/>
    <d v="2017-01-04T03:14:05"/>
  </r>
  <r>
    <n v="1290"/>
    <s v="I Died... I Came Back, ... Whatever"/>
    <s v="Sometimes your Heart has to STOP for your Life to START."/>
    <x v="8"/>
    <n v="3800"/>
    <x v="0"/>
    <s v="US"/>
    <s v="USD"/>
    <n v="1429772340"/>
    <x v="1290"/>
    <b v="0"/>
    <x v="48"/>
    <b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x v="1291"/>
    <b v="0"/>
    <x v="288"/>
    <b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x v="1292"/>
    <b v="0"/>
    <x v="47"/>
    <b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x v="1293"/>
    <b v="0"/>
    <x v="148"/>
    <b v="1"/>
    <x v="6"/>
    <x v="1293"/>
    <d v="2015-11-14T17:49:31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x v="1294"/>
    <b v="0"/>
    <x v="19"/>
    <b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x v="1295"/>
    <b v="0"/>
    <x v="31"/>
    <b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x v="1296"/>
    <b v="0"/>
    <x v="23"/>
    <b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x v="1297"/>
    <b v="0"/>
    <x v="146"/>
    <b v="1"/>
    <x v="6"/>
    <x v="1297"/>
    <d v="2016-05-01T17:55:58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x v="1298"/>
    <b v="0"/>
    <x v="51"/>
    <b v="1"/>
    <x v="6"/>
    <x v="1298"/>
    <d v="2016-04-28T16:20:32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x v="1299"/>
    <b v="0"/>
    <x v="58"/>
    <b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x v="1300"/>
    <b v="0"/>
    <x v="54"/>
    <b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x v="1301"/>
    <b v="0"/>
    <x v="60"/>
    <b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x v="1302"/>
    <b v="0"/>
    <x v="133"/>
    <b v="1"/>
    <x v="6"/>
    <x v="1302"/>
    <d v="2016-12-01T02:23:31"/>
  </r>
  <r>
    <n v="1303"/>
    <s v="Forward Arena Theatre Company: Summer Season"/>
    <s v="Groundbreaking queer theatre."/>
    <x v="8"/>
    <n v="4559.13"/>
    <x v="0"/>
    <s v="GB"/>
    <s v="GBP"/>
    <n v="1469962800"/>
    <x v="1303"/>
    <b v="0"/>
    <x v="52"/>
    <b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x v="1304"/>
    <b v="0"/>
    <x v="201"/>
    <b v="0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x v="1305"/>
    <b v="0"/>
    <x v="48"/>
    <b v="0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x v="1306"/>
    <b v="0"/>
    <x v="289"/>
    <b v="0"/>
    <x v="8"/>
    <x v="1306"/>
    <d v="2014-12-04T10:58:54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x v="1307"/>
    <b v="0"/>
    <x v="43"/>
    <b v="0"/>
    <x v="8"/>
    <x v="1307"/>
    <d v="2016-02-17T12:04:39"/>
  </r>
  <r>
    <n v="1308"/>
    <s v="Boost Band: Wristband Phone Charger (Canceled)"/>
    <s v="Boost Band, a wristband that charges any device"/>
    <x v="3"/>
    <n v="1136"/>
    <x v="1"/>
    <s v="US"/>
    <s v="USD"/>
    <n v="1475937812"/>
    <x v="1308"/>
    <b v="0"/>
    <x v="44"/>
    <b v="0"/>
    <x v="8"/>
    <x v="1308"/>
    <d v="2016-10-08T14:43:32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x v="1309"/>
    <b v="0"/>
    <x v="2"/>
    <b v="0"/>
    <x v="8"/>
    <x v="1309"/>
    <d v="2015-10-15T21:11:08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x v="1310"/>
    <b v="0"/>
    <x v="54"/>
    <b v="0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x v="1311"/>
    <b v="0"/>
    <x v="61"/>
    <b v="0"/>
    <x v="8"/>
    <x v="1311"/>
    <d v="2016-11-30T20:15:19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x v="1312"/>
    <b v="0"/>
    <x v="29"/>
    <b v="0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x v="1313"/>
    <b v="0"/>
    <x v="259"/>
    <b v="0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x v="1314"/>
    <b v="0"/>
    <x v="202"/>
    <b v="0"/>
    <x v="8"/>
    <x v="1314"/>
    <d v="2016-10-21T16:04:20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x v="1315"/>
    <b v="0"/>
    <x v="290"/>
    <b v="0"/>
    <x v="8"/>
    <x v="1315"/>
    <d v="2015-11-06T01:00:0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x v="1316"/>
    <b v="0"/>
    <x v="29"/>
    <b v="0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x v="1317"/>
    <b v="0"/>
    <x v="10"/>
    <b v="0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x v="1318"/>
    <b v="0"/>
    <x v="125"/>
    <b v="0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x v="1319"/>
    <b v="0"/>
    <x v="82"/>
    <b v="0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x v="1320"/>
    <b v="0"/>
    <x v="83"/>
    <b v="0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x v="1321"/>
    <b v="0"/>
    <x v="63"/>
    <b v="0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x v="1322"/>
    <b v="0"/>
    <x v="80"/>
    <b v="0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x v="1323"/>
    <b v="0"/>
    <x v="34"/>
    <b v="0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x v="1324"/>
    <b v="0"/>
    <x v="240"/>
    <b v="0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x v="1325"/>
    <b v="0"/>
    <x v="22"/>
    <b v="0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x v="1326"/>
    <b v="0"/>
    <x v="202"/>
    <b v="0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x v="1327"/>
    <b v="0"/>
    <x v="14"/>
    <b v="0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x v="1328"/>
    <b v="0"/>
    <x v="41"/>
    <b v="0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x v="1329"/>
    <b v="0"/>
    <x v="82"/>
    <b v="0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x v="1330"/>
    <b v="0"/>
    <x v="133"/>
    <b v="0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x v="1331"/>
    <b v="0"/>
    <x v="69"/>
    <b v="0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x v="1332"/>
    <b v="0"/>
    <x v="78"/>
    <b v="0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x v="1333"/>
    <b v="0"/>
    <x v="78"/>
    <b v="0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x v="1334"/>
    <b v="0"/>
    <x v="222"/>
    <b v="0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x v="1335"/>
    <b v="0"/>
    <x v="38"/>
    <b v="0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x v="1336"/>
    <b v="0"/>
    <x v="291"/>
    <b v="0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x v="1337"/>
    <b v="0"/>
    <x v="205"/>
    <b v="0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x v="1338"/>
    <b v="0"/>
    <x v="41"/>
    <b v="0"/>
    <x v="8"/>
    <x v="1338"/>
    <d v="2015-08-02T19:17:13"/>
  </r>
  <r>
    <n v="1339"/>
    <s v="Linkoo (Canceled)"/>
    <s v="World's Smallest customizable Phone &amp; GPS Watch for kids !"/>
    <x v="63"/>
    <n v="3317"/>
    <x v="1"/>
    <s v="US"/>
    <s v="USD"/>
    <n v="1418056315"/>
    <x v="1339"/>
    <b v="0"/>
    <x v="77"/>
    <b v="0"/>
    <x v="8"/>
    <x v="1339"/>
    <d v="2014-12-08T16:31:55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x v="1340"/>
    <b v="0"/>
    <x v="78"/>
    <b v="0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x v="1341"/>
    <b v="0"/>
    <x v="67"/>
    <b v="0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x v="1342"/>
    <b v="0"/>
    <x v="29"/>
    <b v="0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x v="1343"/>
    <b v="0"/>
    <x v="292"/>
    <b v="0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x v="1344"/>
    <b v="0"/>
    <x v="237"/>
    <b v="1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x v="1345"/>
    <b v="0"/>
    <x v="63"/>
    <b v="1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x v="1346"/>
    <b v="0"/>
    <x v="184"/>
    <b v="1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x v="1347"/>
    <b v="0"/>
    <x v="162"/>
    <b v="1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x v="1348"/>
    <b v="0"/>
    <x v="55"/>
    <b v="1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x v="1349"/>
    <b v="0"/>
    <x v="293"/>
    <b v="1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x v="1350"/>
    <b v="0"/>
    <x v="76"/>
    <b v="1"/>
    <x v="9"/>
    <x v="1350"/>
    <d v="2015-12-26T00:18:54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x v="1351"/>
    <b v="0"/>
    <x v="148"/>
    <b v="1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x v="1352"/>
    <b v="0"/>
    <x v="294"/>
    <b v="1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x v="1353"/>
    <b v="0"/>
    <x v="288"/>
    <b v="1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x v="1354"/>
    <b v="0"/>
    <x v="31"/>
    <b v="1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x v="1355"/>
    <b v="0"/>
    <x v="212"/>
    <b v="1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x v="1356"/>
    <b v="0"/>
    <x v="45"/>
    <b v="1"/>
    <x v="9"/>
    <x v="1356"/>
    <d v="2013-07-05T00:56:00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x v="1357"/>
    <b v="0"/>
    <x v="71"/>
    <b v="1"/>
    <x v="9"/>
    <x v="1357"/>
    <d v="2013-03-01T05:59:00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x v="1358"/>
    <b v="0"/>
    <x v="72"/>
    <b v="1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x v="1359"/>
    <b v="0"/>
    <x v="10"/>
    <b v="1"/>
    <x v="9"/>
    <x v="1359"/>
    <d v="2011-07-06T19:33:10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x v="1360"/>
    <b v="0"/>
    <x v="75"/>
    <b v="1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x v="1361"/>
    <b v="0"/>
    <x v="295"/>
    <b v="1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x v="1362"/>
    <b v="0"/>
    <x v="20"/>
    <b v="1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x v="1363"/>
    <b v="0"/>
    <x v="81"/>
    <b v="1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x v="1364"/>
    <b v="0"/>
    <x v="296"/>
    <b v="1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x v="1365"/>
    <b v="0"/>
    <x v="297"/>
    <b v="1"/>
    <x v="11"/>
    <x v="1365"/>
    <d v="2015-03-16T16:35:52"/>
  </r>
  <r>
    <n v="1366"/>
    <s v="Kick It! A Tribute to the A.K.s"/>
    <s v="A musical memorial for Alexi Petersen."/>
    <x v="51"/>
    <n v="9486.69"/>
    <x v="0"/>
    <s v="US"/>
    <s v="USD"/>
    <n v="1417049663"/>
    <x v="1366"/>
    <b v="0"/>
    <x v="206"/>
    <b v="1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x v="1367"/>
    <b v="0"/>
    <x v="240"/>
    <b v="1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x v="1368"/>
    <b v="0"/>
    <x v="45"/>
    <b v="1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x v="1369"/>
    <b v="0"/>
    <x v="298"/>
    <b v="1"/>
    <x v="11"/>
    <x v="1369"/>
    <d v="2014-04-11T14:15:46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x v="1370"/>
    <b v="0"/>
    <x v="9"/>
    <b v="1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x v="1371"/>
    <b v="0"/>
    <x v="16"/>
    <b v="1"/>
    <x v="11"/>
    <x v="1371"/>
    <d v="2015-05-07T18:12:22"/>
  </r>
  <r>
    <n v="1372"/>
    <s v="Ted Lukas &amp; the Misled new CD - &quot;FEED&quot;"/>
    <s v="Please help us raise funds to press our new CD!"/>
    <x v="2"/>
    <n v="620"/>
    <x v="0"/>
    <s v="US"/>
    <s v="USD"/>
    <n v="1342115132"/>
    <x v="1372"/>
    <b v="0"/>
    <x v="38"/>
    <b v="1"/>
    <x v="11"/>
    <x v="1372"/>
    <d v="2012-07-12T17:45:32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x v="1373"/>
    <b v="0"/>
    <x v="47"/>
    <b v="1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x v="1374"/>
    <b v="0"/>
    <x v="36"/>
    <b v="1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x v="1375"/>
    <b v="0"/>
    <x v="280"/>
    <b v="1"/>
    <x v="11"/>
    <x v="1375"/>
    <d v="2017-01-15T01:35:19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x v="1376"/>
    <b v="0"/>
    <x v="129"/>
    <b v="1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x v="1377"/>
    <b v="0"/>
    <x v="162"/>
    <b v="1"/>
    <x v="11"/>
    <x v="1377"/>
    <d v="2017-02-03T04:11:00"/>
  </r>
  <r>
    <n v="1378"/>
    <s v="SIX BY SEVEN"/>
    <s v="A psychedelic post rock masterpiece!"/>
    <x v="13"/>
    <n v="4067"/>
    <x v="0"/>
    <s v="GB"/>
    <s v="GBP"/>
    <n v="1470075210"/>
    <x v="1378"/>
    <b v="0"/>
    <x v="182"/>
    <b v="1"/>
    <x v="11"/>
    <x v="1378"/>
    <d v="2016-08-01T18:13:30"/>
  </r>
  <r>
    <n v="1379"/>
    <s v="J. Walter Makes a Record"/>
    <s v="---------The long-awaited debut full-length from Justin Ruddy--------"/>
    <x v="3"/>
    <n v="11160"/>
    <x v="0"/>
    <s v="US"/>
    <s v="USD"/>
    <n v="1433504876"/>
    <x v="1379"/>
    <b v="0"/>
    <x v="299"/>
    <b v="1"/>
    <x v="11"/>
    <x v="1379"/>
    <d v="2015-06-05T11:47:56"/>
  </r>
  <r>
    <n v="1380"/>
    <s v="BARNFEST 2015"/>
    <s v="A DIY MUSIC FESTIVAL FROM ST. LOUIS MO! Bands make their own festival, help make it legit!"/>
    <x v="251"/>
    <n v="106"/>
    <x v="0"/>
    <s v="US"/>
    <s v="USD"/>
    <n v="1433815200"/>
    <x v="1380"/>
    <b v="0"/>
    <x v="81"/>
    <b v="1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x v="1381"/>
    <b v="0"/>
    <x v="196"/>
    <b v="1"/>
    <x v="11"/>
    <x v="1381"/>
    <d v="2016-12-29T05:08:45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x v="1382"/>
    <b v="0"/>
    <x v="265"/>
    <b v="1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x v="1383"/>
    <b v="0"/>
    <x v="251"/>
    <b v="1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x v="1384"/>
    <b v="0"/>
    <x v="287"/>
    <b v="1"/>
    <x v="11"/>
    <x v="1384"/>
    <d v="2015-07-05T17:38:42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x v="1385"/>
    <b v="0"/>
    <x v="179"/>
    <b v="1"/>
    <x v="11"/>
    <x v="1385"/>
    <d v="2016-04-29T12:11:00"/>
  </r>
  <r>
    <n v="1386"/>
    <s v="MALTESE CROSS: The First Album"/>
    <s v="We are a classic hard rock/heavy metal band just trying to keep rock alive!"/>
    <x v="44"/>
    <n v="875"/>
    <x v="0"/>
    <s v="US"/>
    <s v="USD"/>
    <n v="1438183889"/>
    <x v="1386"/>
    <b v="0"/>
    <x v="25"/>
    <b v="1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x v="1387"/>
    <b v="0"/>
    <x v="76"/>
    <b v="1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x v="1388"/>
    <b v="0"/>
    <x v="300"/>
    <b v="1"/>
    <x v="11"/>
    <x v="1388"/>
    <d v="2016-10-17T16:14:00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x v="1389"/>
    <b v="0"/>
    <x v="69"/>
    <b v="1"/>
    <x v="11"/>
    <x v="1389"/>
    <d v="2016-08-13T11:32:37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x v="1390"/>
    <b v="0"/>
    <x v="10"/>
    <b v="1"/>
    <x v="11"/>
    <x v="1390"/>
    <d v="2015-04-27T17:12:0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x v="1391"/>
    <b v="0"/>
    <x v="62"/>
    <b v="1"/>
    <x v="11"/>
    <x v="1391"/>
    <d v="2015-08-22T04:59:0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x v="1392"/>
    <b v="0"/>
    <x v="201"/>
    <b v="1"/>
    <x v="11"/>
    <x v="1392"/>
    <d v="2016-03-03T03:43:06"/>
  </r>
  <r>
    <n v="1393"/>
    <s v="WolfHunt | Social Commentary Rock Project"/>
    <s v="Rock n' Roll tales of our times"/>
    <x v="3"/>
    <n v="10235"/>
    <x v="0"/>
    <s v="US"/>
    <s v="USD"/>
    <n v="1470068523"/>
    <x v="1393"/>
    <b v="0"/>
    <x v="47"/>
    <b v="1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x v="1394"/>
    <b v="0"/>
    <x v="57"/>
    <b v="1"/>
    <x v="11"/>
    <x v="1394"/>
    <d v="2017-03-01T03:00:00"/>
  </r>
  <r>
    <n v="1395"/>
    <s v="Quiet Oaks Full Length Album"/>
    <s v="Help Quiet Oaks record their debut album!!!"/>
    <x v="8"/>
    <n v="3916"/>
    <x v="0"/>
    <s v="US"/>
    <s v="USD"/>
    <n v="1484430481"/>
    <x v="1395"/>
    <b v="0"/>
    <x v="141"/>
    <b v="1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x v="1396"/>
    <b v="0"/>
    <x v="196"/>
    <b v="1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x v="1397"/>
    <b v="0"/>
    <x v="150"/>
    <b v="1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x v="1398"/>
    <b v="0"/>
    <x v="71"/>
    <b v="1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x v="1399"/>
    <b v="0"/>
    <x v="192"/>
    <b v="1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x v="1400"/>
    <b v="0"/>
    <x v="69"/>
    <b v="1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x v="1401"/>
    <b v="0"/>
    <x v="301"/>
    <b v="1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x v="1402"/>
    <b v="0"/>
    <x v="116"/>
    <b v="1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x v="1403"/>
    <b v="0"/>
    <x v="36"/>
    <b v="1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x v="1404"/>
    <b v="1"/>
    <x v="81"/>
    <b v="0"/>
    <x v="22"/>
    <x v="1404"/>
    <d v="2015-02-22T12:14:45"/>
  </r>
  <r>
    <n v="1405"/>
    <s v="The Bible translated into Emoticons"/>
    <s v="Will more people read the Bible if it were translated into Emoticons?"/>
    <x v="31"/>
    <n v="105"/>
    <x v="2"/>
    <s v="US"/>
    <s v="USD"/>
    <n v="1417195201"/>
    <x v="1405"/>
    <b v="1"/>
    <x v="57"/>
    <b v="0"/>
    <x v="22"/>
    <x v="1405"/>
    <d v="2014-11-28T17:20:01"/>
  </r>
  <r>
    <n v="1406"/>
    <s v="Man Down! Translation project"/>
    <s v="The White coat and the battle dress uniform"/>
    <x v="14"/>
    <n v="15"/>
    <x v="2"/>
    <s v="IT"/>
    <s v="EUR"/>
    <n v="1449914400"/>
    <x v="1406"/>
    <b v="0"/>
    <x v="83"/>
    <b v="0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x v="1407"/>
    <b v="0"/>
    <x v="84"/>
    <b v="0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x v="1408"/>
    <b v="0"/>
    <x v="79"/>
    <b v="0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x v="1409"/>
    <b v="0"/>
    <x v="78"/>
    <b v="0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x v="1410"/>
    <b v="0"/>
    <x v="29"/>
    <b v="0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x v="1411"/>
    <b v="0"/>
    <x v="83"/>
    <b v="0"/>
    <x v="22"/>
    <x v="1411"/>
    <d v="2015-02-06T01:25:00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x v="1412"/>
    <b v="0"/>
    <x v="62"/>
    <b v="0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x v="1413"/>
    <b v="0"/>
    <x v="29"/>
    <b v="0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x v="1414"/>
    <b v="0"/>
    <x v="29"/>
    <b v="0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x v="1415"/>
    <b v="0"/>
    <x v="82"/>
    <b v="0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x v="1416"/>
    <b v="0"/>
    <x v="78"/>
    <b v="0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x v="1417"/>
    <b v="0"/>
    <x v="84"/>
    <b v="0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x v="1418"/>
    <b v="0"/>
    <x v="29"/>
    <b v="0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x v="1419"/>
    <b v="0"/>
    <x v="73"/>
    <b v="0"/>
    <x v="22"/>
    <x v="1419"/>
    <d v="2016-10-09T10:56:59"/>
  </r>
  <r>
    <n v="1420"/>
    <s v="Shakespeare in the Hood - Romeo and Juliet"/>
    <s v="Help me butcher Shakespeare in a satirical fashion."/>
    <x v="252"/>
    <n v="3"/>
    <x v="2"/>
    <s v="US"/>
    <s v="USD"/>
    <n v="1467129686"/>
    <x v="1420"/>
    <b v="0"/>
    <x v="83"/>
    <b v="0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x v="1421"/>
    <b v="0"/>
    <x v="84"/>
    <b v="0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x v="1422"/>
    <b v="0"/>
    <x v="84"/>
    <b v="0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x v="1423"/>
    <b v="0"/>
    <x v="29"/>
    <b v="0"/>
    <x v="22"/>
    <x v="1423"/>
    <d v="2016-01-01T08:38:51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x v="1424"/>
    <b v="0"/>
    <x v="25"/>
    <b v="0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x v="1425"/>
    <b v="0"/>
    <x v="78"/>
    <b v="0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x v="1426"/>
    <b v="0"/>
    <x v="78"/>
    <b v="0"/>
    <x v="22"/>
    <x v="1426"/>
    <d v="2015-08-24T09:22:00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x v="1427"/>
    <b v="0"/>
    <x v="80"/>
    <b v="0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x v="1428"/>
    <b v="0"/>
    <x v="83"/>
    <b v="0"/>
    <x v="22"/>
    <x v="1428"/>
    <d v="2016-04-02T08:06:57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x v="1429"/>
    <b v="0"/>
    <x v="78"/>
    <b v="0"/>
    <x v="22"/>
    <x v="1429"/>
    <d v="2015-04-10T01:27:22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x v="1430"/>
    <b v="0"/>
    <x v="81"/>
    <b v="0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x v="1431"/>
    <b v="0"/>
    <x v="5"/>
    <b v="0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x v="1432"/>
    <b v="0"/>
    <x v="78"/>
    <b v="0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x v="1433"/>
    <b v="0"/>
    <x v="73"/>
    <b v="0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x v="1434"/>
    <b v="0"/>
    <x v="202"/>
    <b v="0"/>
    <x v="22"/>
    <x v="1434"/>
    <d v="2015-06-08T15:00:0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x v="1435"/>
    <b v="0"/>
    <x v="84"/>
    <b v="0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x v="1436"/>
    <b v="0"/>
    <x v="84"/>
    <b v="0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x v="1437"/>
    <b v="0"/>
    <x v="19"/>
    <b v="0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x v="1438"/>
    <b v="0"/>
    <x v="22"/>
    <b v="0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x v="1439"/>
    <b v="0"/>
    <x v="79"/>
    <b v="0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x v="1440"/>
    <b v="0"/>
    <x v="29"/>
    <b v="0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x v="1441"/>
    <b v="0"/>
    <x v="83"/>
    <b v="0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x v="1442"/>
    <b v="0"/>
    <x v="78"/>
    <b v="0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x v="1443"/>
    <b v="0"/>
    <x v="78"/>
    <b v="0"/>
    <x v="22"/>
    <x v="1443"/>
    <d v="2017-01-02T22:13:29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x v="1444"/>
    <b v="0"/>
    <x v="78"/>
    <b v="0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x v="1445"/>
    <b v="0"/>
    <x v="78"/>
    <b v="0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x v="1446"/>
    <b v="0"/>
    <x v="78"/>
    <b v="0"/>
    <x v="22"/>
    <x v="1446"/>
    <d v="2016-04-21T10:44:38"/>
  </r>
  <r>
    <n v="1447"/>
    <s v="Indian Language Dictionary"/>
    <s v="I'm creating a dictionary of multiple Indian languages."/>
    <x v="69"/>
    <n v="75"/>
    <x v="2"/>
    <s v="US"/>
    <s v="USD"/>
    <n v="1467999134"/>
    <x v="1447"/>
    <b v="0"/>
    <x v="83"/>
    <b v="0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x v="1448"/>
    <b v="0"/>
    <x v="78"/>
    <b v="0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x v="1449"/>
    <b v="0"/>
    <x v="78"/>
    <b v="0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x v="1450"/>
    <b v="0"/>
    <x v="29"/>
    <b v="0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x v="1451"/>
    <b v="0"/>
    <x v="84"/>
    <b v="0"/>
    <x v="22"/>
    <x v="1451"/>
    <d v="2014-11-19T00:00:59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x v="1452"/>
    <b v="0"/>
    <x v="78"/>
    <b v="0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x v="1453"/>
    <b v="0"/>
    <x v="78"/>
    <b v="0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x v="1454"/>
    <b v="0"/>
    <x v="29"/>
    <b v="0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x v="1455"/>
    <b v="0"/>
    <x v="63"/>
    <b v="0"/>
    <x v="22"/>
    <x v="1455"/>
    <d v="2014-09-05T13:39:00"/>
  </r>
  <r>
    <n v="1456"/>
    <s v="Sometimes you don't need love (Canceled)"/>
    <s v="English Version of my auto-published novel"/>
    <x v="10"/>
    <n v="145"/>
    <x v="1"/>
    <s v="IT"/>
    <s v="EUR"/>
    <n v="1483459365"/>
    <x v="1456"/>
    <b v="0"/>
    <x v="83"/>
    <b v="0"/>
    <x v="22"/>
    <x v="1456"/>
    <d v="2017-01-03T16:02:45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x v="1457"/>
    <b v="0"/>
    <x v="78"/>
    <b v="0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x v="1458"/>
    <b v="0"/>
    <x v="78"/>
    <b v="0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x v="1459"/>
    <b v="0"/>
    <x v="78"/>
    <b v="0"/>
    <x v="22"/>
    <x v="1459"/>
    <d v="2015-12-02T17:25:00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x v="1460"/>
    <b v="0"/>
    <x v="78"/>
    <b v="0"/>
    <x v="22"/>
    <x v="1460"/>
    <d v="2014-11-30T23:45:00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x v="1461"/>
    <b v="1"/>
    <x v="158"/>
    <b v="1"/>
    <x v="23"/>
    <x v="1461"/>
    <d v="2014-10-21T00:00:00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x v="1462"/>
    <b v="1"/>
    <x v="3"/>
    <b v="1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x v="1463"/>
    <b v="1"/>
    <x v="20"/>
    <b v="1"/>
    <x v="23"/>
    <x v="1463"/>
    <d v="2013-04-07T20:52:18"/>
  </r>
  <r>
    <n v="1464"/>
    <s v="Science Studio"/>
    <s v="The Best Science Media on the Web"/>
    <x v="10"/>
    <n v="8160"/>
    <x v="0"/>
    <s v="US"/>
    <s v="USD"/>
    <n v="1361029958"/>
    <x v="1464"/>
    <b v="1"/>
    <x v="302"/>
    <b v="1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x v="1465"/>
    <b v="1"/>
    <x v="303"/>
    <b v="1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x v="1466"/>
    <b v="1"/>
    <x v="290"/>
    <b v="1"/>
    <x v="23"/>
    <x v="1466"/>
    <d v="2016-01-12T05:00:00"/>
  </r>
  <r>
    <n v="1467"/>
    <s v="Radio Ambulante"/>
    <s v="We are a new Spanish language podcast telling uniquely Latin American stories."/>
    <x v="79"/>
    <n v="46032"/>
    <x v="0"/>
    <s v="US"/>
    <s v="USD"/>
    <n v="1332699285"/>
    <x v="1467"/>
    <b v="1"/>
    <x v="304"/>
    <b v="1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x v="1468"/>
    <b v="1"/>
    <x v="305"/>
    <b v="1"/>
    <x v="23"/>
    <x v="1468"/>
    <d v="2011-06-12T00:20:49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x v="1469"/>
    <b v="1"/>
    <x v="306"/>
    <b v="1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x v="1470"/>
    <b v="1"/>
    <x v="75"/>
    <b v="1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x v="1471"/>
    <b v="1"/>
    <x v="307"/>
    <b v="1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x v="1472"/>
    <b v="1"/>
    <x v="226"/>
    <b v="1"/>
    <x v="23"/>
    <x v="1472"/>
    <d v="2013-10-16T13:01:43"/>
  </r>
  <r>
    <n v="1473"/>
    <s v="ONE LOVES ONLY FORM"/>
    <s v="Public Radio Project"/>
    <x v="15"/>
    <n v="1807.74"/>
    <x v="0"/>
    <s v="US"/>
    <s v="USD"/>
    <n v="1330644639"/>
    <x v="1473"/>
    <b v="1"/>
    <x v="5"/>
    <b v="1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x v="1474"/>
    <b v="1"/>
    <x v="88"/>
    <b v="1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x v="1475"/>
    <b v="1"/>
    <x v="308"/>
    <b v="1"/>
    <x v="23"/>
    <x v="1475"/>
    <d v="2014-12-20T04:59:00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x v="1476"/>
    <b v="1"/>
    <x v="309"/>
    <b v="1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x v="1477"/>
    <b v="1"/>
    <x v="232"/>
    <b v="1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x v="1478"/>
    <b v="1"/>
    <x v="310"/>
    <b v="1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x v="1479"/>
    <b v="1"/>
    <x v="26"/>
    <b v="1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x v="1480"/>
    <b v="1"/>
    <x v="311"/>
    <b v="1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x v="1481"/>
    <b v="0"/>
    <x v="79"/>
    <b v="0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x v="1482"/>
    <b v="0"/>
    <x v="29"/>
    <b v="0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x v="1483"/>
    <b v="0"/>
    <x v="84"/>
    <b v="0"/>
    <x v="10"/>
    <x v="1483"/>
    <d v="2016-07-22T04:37:55"/>
  </r>
  <r>
    <n v="1484"/>
    <s v="a book called filtered down thru the stars"/>
    <s v="The mussings of an old wizard"/>
    <x v="13"/>
    <n v="0"/>
    <x v="2"/>
    <s v="US"/>
    <s v="USD"/>
    <n v="1342882260"/>
    <x v="1484"/>
    <b v="0"/>
    <x v="78"/>
    <b v="0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x v="1485"/>
    <b v="0"/>
    <x v="83"/>
    <b v="0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x v="1486"/>
    <b v="0"/>
    <x v="83"/>
    <b v="0"/>
    <x v="10"/>
    <x v="1486"/>
    <d v="2015-02-27T04:02:41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x v="1487"/>
    <b v="0"/>
    <x v="78"/>
    <b v="0"/>
    <x v="10"/>
    <x v="1487"/>
    <d v="2016-08-02T22:01:11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x v="1488"/>
    <b v="0"/>
    <x v="79"/>
    <b v="0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x v="1489"/>
    <b v="0"/>
    <x v="78"/>
    <b v="0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x v="1490"/>
    <b v="0"/>
    <x v="10"/>
    <b v="0"/>
    <x v="10"/>
    <x v="1490"/>
    <d v="2013-10-02T13:27:54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x v="1491"/>
    <b v="0"/>
    <x v="29"/>
    <b v="0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x v="1492"/>
    <b v="0"/>
    <x v="84"/>
    <b v="0"/>
    <x v="10"/>
    <x v="1492"/>
    <d v="2011-06-18T21:14:06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x v="1493"/>
    <b v="0"/>
    <x v="78"/>
    <b v="0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x v="1494"/>
    <b v="0"/>
    <x v="202"/>
    <b v="0"/>
    <x v="10"/>
    <x v="1494"/>
    <d v="2015-04-03T15:38:0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x v="1495"/>
    <b v="0"/>
    <x v="78"/>
    <b v="0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x v="1496"/>
    <b v="0"/>
    <x v="78"/>
    <b v="0"/>
    <x v="10"/>
    <x v="1496"/>
    <d v="2014-09-16T11:24:19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x v="1497"/>
    <b v="0"/>
    <x v="29"/>
    <b v="0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x v="1498"/>
    <b v="0"/>
    <x v="83"/>
    <b v="0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x v="1499"/>
    <b v="0"/>
    <x v="29"/>
    <b v="0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x v="1500"/>
    <b v="0"/>
    <x v="41"/>
    <b v="0"/>
    <x v="10"/>
    <x v="1500"/>
    <d v="2013-05-01T21:42:37"/>
  </r>
  <r>
    <n v="1501"/>
    <s v="This is Nowhere"/>
    <s v="A hardcover book of surf, outdoor and nature photos from the British Columbia coast."/>
    <x v="263"/>
    <n v="86492"/>
    <x v="0"/>
    <s v="CA"/>
    <s v="CAD"/>
    <n v="1436364023"/>
    <x v="1501"/>
    <b v="1"/>
    <x v="312"/>
    <b v="1"/>
    <x v="20"/>
    <x v="1501"/>
    <d v="2015-07-08T14:00:23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x v="1502"/>
    <b v="1"/>
    <x v="313"/>
    <b v="1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x v="1503"/>
    <b v="1"/>
    <x v="26"/>
    <b v="1"/>
    <x v="20"/>
    <x v="1503"/>
    <d v="2016-10-23T08:20:01"/>
  </r>
  <r>
    <n v="1504"/>
    <s v="RYU X RIO"/>
    <s v="A football photography book like no other about the 2014 World Cup in Brazil, by Ryu Voelkel."/>
    <x v="115"/>
    <n v="18066"/>
    <x v="0"/>
    <s v="GB"/>
    <s v="GBP"/>
    <n v="1402389180"/>
    <x v="1504"/>
    <b v="1"/>
    <x v="314"/>
    <b v="1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x v="1505"/>
    <b v="1"/>
    <x v="315"/>
    <b v="1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x v="1506"/>
    <b v="1"/>
    <x v="68"/>
    <b v="1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x v="1507"/>
    <b v="1"/>
    <x v="51"/>
    <b v="1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x v="1508"/>
    <b v="1"/>
    <x v="263"/>
    <b v="1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x v="1509"/>
    <b v="1"/>
    <x v="193"/>
    <b v="1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x v="1510"/>
    <b v="1"/>
    <x v="316"/>
    <b v="1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x v="1511"/>
    <b v="1"/>
    <x v="190"/>
    <b v="1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x v="1512"/>
    <b v="1"/>
    <x v="317"/>
    <b v="1"/>
    <x v="20"/>
    <x v="1512"/>
    <d v="2017-02-05T16:25:39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x v="1513"/>
    <b v="1"/>
    <x v="224"/>
    <b v="1"/>
    <x v="20"/>
    <x v="1513"/>
    <d v="2014-07-16T15:17:46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x v="1514"/>
    <b v="1"/>
    <x v="282"/>
    <b v="1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x v="1515"/>
    <b v="1"/>
    <x v="160"/>
    <b v="1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x v="1516"/>
    <b v="1"/>
    <x v="318"/>
    <b v="1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x v="1517"/>
    <b v="1"/>
    <x v="319"/>
    <b v="1"/>
    <x v="20"/>
    <x v="1517"/>
    <d v="2014-12-06T06:00:00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x v="1518"/>
    <b v="1"/>
    <x v="163"/>
    <b v="1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x v="1519"/>
    <b v="1"/>
    <x v="108"/>
    <b v="1"/>
    <x v="20"/>
    <x v="1519"/>
    <d v="2014-06-20T21:59:00"/>
  </r>
  <r>
    <n v="1520"/>
    <s v="TULIPS"/>
    <s v="A self-published photography book by Andrew Miksys from his new series about Belarus"/>
    <x v="102"/>
    <n v="18625"/>
    <x v="0"/>
    <s v="US"/>
    <s v="USD"/>
    <n v="1418961600"/>
    <x v="1520"/>
    <b v="1"/>
    <x v="157"/>
    <b v="1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x v="1521"/>
    <b v="1"/>
    <x v="97"/>
    <b v="1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x v="1522"/>
    <b v="1"/>
    <x v="320"/>
    <b v="1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x v="1523"/>
    <b v="1"/>
    <x v="198"/>
    <b v="1"/>
    <x v="20"/>
    <x v="1523"/>
    <d v="2014-12-23T00:00:00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x v="1524"/>
    <b v="1"/>
    <x v="33"/>
    <b v="1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x v="1525"/>
    <b v="1"/>
    <x v="205"/>
    <b v="1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x v="1526"/>
    <b v="1"/>
    <x v="321"/>
    <b v="1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x v="1527"/>
    <b v="1"/>
    <x v="16"/>
    <b v="1"/>
    <x v="20"/>
    <x v="1527"/>
    <d v="2017-03-14T13:24:46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x v="1528"/>
    <b v="1"/>
    <x v="322"/>
    <b v="1"/>
    <x v="20"/>
    <x v="1528"/>
    <d v="2017-02-01T00:00:00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x v="1529"/>
    <b v="1"/>
    <x v="261"/>
    <b v="1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x v="1530"/>
    <b v="1"/>
    <x v="323"/>
    <b v="1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x v="1531"/>
    <b v="1"/>
    <x v="196"/>
    <b v="1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x v="1532"/>
    <b v="1"/>
    <x v="324"/>
    <b v="1"/>
    <x v="20"/>
    <x v="1532"/>
    <d v="2016-02-15T15:00:00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x v="1533"/>
    <b v="1"/>
    <x v="325"/>
    <b v="1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x v="1534"/>
    <b v="1"/>
    <x v="232"/>
    <b v="1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x v="1535"/>
    <b v="1"/>
    <x v="238"/>
    <b v="1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x v="1536"/>
    <b v="1"/>
    <x v="326"/>
    <b v="1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x v="1537"/>
    <b v="1"/>
    <x v="291"/>
    <b v="1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x v="1538"/>
    <b v="1"/>
    <x v="67"/>
    <b v="1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x v="1539"/>
    <b v="0"/>
    <x v="4"/>
    <b v="1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x v="1540"/>
    <b v="1"/>
    <x v="15"/>
    <b v="1"/>
    <x v="20"/>
    <x v="1540"/>
    <d v="2014-11-26T01:15:00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x v="1541"/>
    <b v="0"/>
    <x v="84"/>
    <b v="0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x v="1542"/>
    <b v="0"/>
    <x v="29"/>
    <b v="0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x v="1543"/>
    <b v="0"/>
    <x v="29"/>
    <b v="0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x v="1544"/>
    <b v="0"/>
    <x v="78"/>
    <b v="0"/>
    <x v="24"/>
    <x v="1544"/>
    <d v="2015-04-01T00:18:00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x v="1545"/>
    <b v="0"/>
    <x v="29"/>
    <b v="0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x v="1546"/>
    <b v="0"/>
    <x v="202"/>
    <b v="0"/>
    <x v="24"/>
    <x v="1546"/>
    <d v="2014-09-17T05:06:39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x v="1547"/>
    <b v="0"/>
    <x v="78"/>
    <b v="0"/>
    <x v="24"/>
    <x v="1547"/>
    <d v="2017-02-23T10:14:42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x v="1548"/>
    <b v="0"/>
    <x v="29"/>
    <b v="0"/>
    <x v="24"/>
    <x v="1548"/>
    <d v="2015-11-08T22:10:2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x v="1549"/>
    <b v="0"/>
    <x v="79"/>
    <b v="0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x v="1550"/>
    <b v="0"/>
    <x v="63"/>
    <b v="0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x v="1551"/>
    <b v="0"/>
    <x v="78"/>
    <b v="0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x v="1552"/>
    <b v="0"/>
    <x v="38"/>
    <b v="0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x v="1553"/>
    <b v="0"/>
    <x v="78"/>
    <b v="0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x v="1554"/>
    <b v="0"/>
    <x v="78"/>
    <b v="0"/>
    <x v="24"/>
    <x v="1554"/>
    <d v="2015-08-02T06:03:10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x v="1555"/>
    <b v="0"/>
    <x v="78"/>
    <b v="0"/>
    <x v="24"/>
    <x v="1555"/>
    <d v="2015-09-17T17:00:0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x v="1556"/>
    <b v="0"/>
    <x v="8"/>
    <b v="0"/>
    <x v="24"/>
    <x v="1556"/>
    <d v="2016-07-04T03:40:24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x v="1557"/>
    <b v="0"/>
    <x v="29"/>
    <b v="0"/>
    <x v="24"/>
    <x v="1557"/>
    <d v="2014-09-20T15:40:33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x v="1558"/>
    <b v="0"/>
    <x v="83"/>
    <b v="0"/>
    <x v="24"/>
    <x v="1558"/>
    <d v="2015-08-28T12:12:0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x v="1559"/>
    <b v="0"/>
    <x v="29"/>
    <b v="0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x v="1560"/>
    <b v="0"/>
    <x v="80"/>
    <b v="0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x v="1561"/>
    <b v="0"/>
    <x v="29"/>
    <b v="0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x v="1562"/>
    <b v="0"/>
    <x v="78"/>
    <b v="0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x v="1563"/>
    <b v="0"/>
    <x v="84"/>
    <b v="0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x v="1564"/>
    <b v="0"/>
    <x v="29"/>
    <b v="0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x v="1565"/>
    <b v="0"/>
    <x v="29"/>
    <b v="0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x v="1566"/>
    <b v="0"/>
    <x v="211"/>
    <b v="0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x v="1567"/>
    <b v="0"/>
    <x v="62"/>
    <b v="0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x v="1568"/>
    <b v="0"/>
    <x v="19"/>
    <b v="0"/>
    <x v="25"/>
    <x v="1568"/>
    <d v="2014-12-24T01:29:45"/>
  </r>
  <r>
    <n v="1569"/>
    <s v="to be removed (Canceled)"/>
    <s v="to be removed"/>
    <x v="11"/>
    <n v="0"/>
    <x v="1"/>
    <s v="US"/>
    <s v="USD"/>
    <n v="1369498714"/>
    <x v="1569"/>
    <b v="0"/>
    <x v="78"/>
    <b v="0"/>
    <x v="25"/>
    <x v="1569"/>
    <d v="2013-05-25T16:18:34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x v="1570"/>
    <b v="0"/>
    <x v="47"/>
    <b v="0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x v="1571"/>
    <b v="0"/>
    <x v="80"/>
    <b v="0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x v="1572"/>
    <b v="0"/>
    <x v="83"/>
    <b v="0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x v="1573"/>
    <b v="0"/>
    <x v="83"/>
    <b v="0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x v="1574"/>
    <b v="0"/>
    <x v="79"/>
    <b v="0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x v="1575"/>
    <b v="0"/>
    <x v="2"/>
    <b v="0"/>
    <x v="25"/>
    <x v="1575"/>
    <d v="2014-07-09T12:34:56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x v="1576"/>
    <b v="0"/>
    <x v="73"/>
    <b v="0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x v="1577"/>
    <b v="0"/>
    <x v="84"/>
    <b v="0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x v="1578"/>
    <b v="0"/>
    <x v="80"/>
    <b v="0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x v="1579"/>
    <b v="0"/>
    <x v="84"/>
    <b v="0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x v="1580"/>
    <b v="0"/>
    <x v="78"/>
    <b v="0"/>
    <x v="25"/>
    <x v="1580"/>
    <d v="2012-05-21T01:12:06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x v="1581"/>
    <b v="0"/>
    <x v="29"/>
    <b v="0"/>
    <x v="26"/>
    <x v="1581"/>
    <d v="2015-12-19T10:46:30"/>
  </r>
  <r>
    <n v="1582"/>
    <s v="Scenes from New Orleans"/>
    <s v="I create canvas prints of images from in and around New Orleans"/>
    <x v="28"/>
    <n v="93"/>
    <x v="2"/>
    <s v="US"/>
    <s v="USD"/>
    <n v="1445894400"/>
    <x v="1582"/>
    <b v="0"/>
    <x v="83"/>
    <b v="0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x v="1583"/>
    <b v="0"/>
    <x v="29"/>
    <b v="0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x v="1584"/>
    <b v="0"/>
    <x v="78"/>
    <b v="0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x v="1585"/>
    <b v="0"/>
    <x v="8"/>
    <b v="0"/>
    <x v="26"/>
    <x v="1585"/>
    <d v="2016-12-25T11:00:00"/>
  </r>
  <r>
    <n v="1586"/>
    <s v="Missouri In Pictures"/>
    <s v="Show the world the beauty that is in all of our back yards!"/>
    <x v="15"/>
    <n v="0"/>
    <x v="2"/>
    <s v="US"/>
    <s v="USD"/>
    <n v="1428197422"/>
    <x v="1586"/>
    <b v="0"/>
    <x v="78"/>
    <b v="0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x v="1587"/>
    <b v="0"/>
    <x v="29"/>
    <b v="0"/>
    <x v="26"/>
    <x v="1587"/>
    <d v="2014-12-13T22:49:25"/>
  </r>
  <r>
    <n v="1588"/>
    <s v="The Right Side of Texas"/>
    <s v="Southeast Texas as seen through the lens of a cell phone camera"/>
    <x v="274"/>
    <n v="0"/>
    <x v="2"/>
    <s v="US"/>
    <s v="USD"/>
    <n v="1422735120"/>
    <x v="1588"/>
    <b v="0"/>
    <x v="78"/>
    <b v="0"/>
    <x v="26"/>
    <x v="1588"/>
    <d v="2015-01-31T20:12:00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x v="1589"/>
    <b v="0"/>
    <x v="78"/>
    <b v="0"/>
    <x v="26"/>
    <x v="1589"/>
    <d v="2015-10-09T23:38:06"/>
  </r>
  <r>
    <n v="1590"/>
    <s v="An Italian Adventure"/>
    <s v="Discover Italy through photography."/>
    <x v="127"/>
    <n v="1020"/>
    <x v="2"/>
    <s v="IT"/>
    <s v="EUR"/>
    <n v="1443040464"/>
    <x v="1590"/>
    <b v="0"/>
    <x v="84"/>
    <b v="0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x v="1591"/>
    <b v="0"/>
    <x v="297"/>
    <b v="0"/>
    <x v="26"/>
    <x v="1591"/>
    <d v="2016-04-03T16:25:41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x v="1592"/>
    <b v="0"/>
    <x v="78"/>
    <b v="0"/>
    <x v="26"/>
    <x v="1592"/>
    <d v="2015-03-28T00:44:45"/>
  </r>
  <r>
    <n v="1593"/>
    <s v="Picturing Italy"/>
    <s v="A trip to fulfill a dream of capturing the wonders and history of ancient Italy in person."/>
    <x v="29"/>
    <n v="3"/>
    <x v="2"/>
    <s v="US"/>
    <s v="USD"/>
    <n v="1425154655"/>
    <x v="1593"/>
    <b v="0"/>
    <x v="83"/>
    <b v="0"/>
    <x v="26"/>
    <x v="1593"/>
    <d v="2015-02-28T20:17:35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x v="1594"/>
    <b v="0"/>
    <x v="73"/>
    <b v="0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x v="1595"/>
    <b v="0"/>
    <x v="63"/>
    <b v="0"/>
    <x v="26"/>
    <x v="1595"/>
    <d v="2014-06-18T20:13:00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x v="1596"/>
    <b v="0"/>
    <x v="83"/>
    <b v="0"/>
    <x v="26"/>
    <x v="1596"/>
    <d v="2014-12-13T11:19:29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x v="1597"/>
    <b v="0"/>
    <x v="78"/>
    <b v="0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x v="1598"/>
    <b v="0"/>
    <x v="29"/>
    <b v="0"/>
    <x v="26"/>
    <x v="1598"/>
    <d v="2015-07-26T16:00:58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x v="1599"/>
    <b v="0"/>
    <x v="78"/>
    <b v="0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x v="1600"/>
    <b v="0"/>
    <x v="82"/>
    <b v="0"/>
    <x v="26"/>
    <x v="1600"/>
    <d v="2014-07-15T05:11:00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x v="1601"/>
    <b v="0"/>
    <x v="66"/>
    <b v="1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x v="1602"/>
    <b v="0"/>
    <x v="58"/>
    <b v="1"/>
    <x v="11"/>
    <x v="1602"/>
    <d v="2011-10-14T23:00:00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x v="1603"/>
    <b v="0"/>
    <x v="209"/>
    <b v="1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x v="1604"/>
    <b v="0"/>
    <x v="16"/>
    <b v="1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x v="1605"/>
    <b v="0"/>
    <x v="34"/>
    <b v="1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x v="1606"/>
    <b v="0"/>
    <x v="297"/>
    <b v="1"/>
    <x v="11"/>
    <x v="1606"/>
    <d v="2011-03-24T01:40:38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x v="1607"/>
    <b v="0"/>
    <x v="242"/>
    <b v="1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x v="1608"/>
    <b v="0"/>
    <x v="23"/>
    <b v="1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x v="1609"/>
    <b v="0"/>
    <x v="80"/>
    <b v="1"/>
    <x v="11"/>
    <x v="1609"/>
    <d v="2011-11-02T08:00:00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x v="1610"/>
    <b v="0"/>
    <x v="300"/>
    <b v="1"/>
    <x v="11"/>
    <x v="1610"/>
    <d v="2012-12-15T22:11:50"/>
  </r>
  <r>
    <n v="1611"/>
    <s v="Skelton-Luns CD/7&quot;             No Big Deal."/>
    <s v="Skelton-Luns CD/7&quot; No Big Deal."/>
    <x v="134"/>
    <n v="1001"/>
    <x v="0"/>
    <s v="US"/>
    <s v="USD"/>
    <n v="1370390432"/>
    <x v="1611"/>
    <b v="0"/>
    <x v="74"/>
    <b v="1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x v="1612"/>
    <b v="0"/>
    <x v="202"/>
    <b v="1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x v="1613"/>
    <b v="0"/>
    <x v="55"/>
    <b v="1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x v="1614"/>
    <b v="0"/>
    <x v="99"/>
    <b v="1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x v="1615"/>
    <b v="0"/>
    <x v="327"/>
    <b v="1"/>
    <x v="11"/>
    <x v="1615"/>
    <d v="2011-12-13T02:13:16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x v="1616"/>
    <b v="0"/>
    <x v="328"/>
    <b v="1"/>
    <x v="11"/>
    <x v="1616"/>
    <d v="2012-11-22T22:00:00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x v="1617"/>
    <b v="0"/>
    <x v="150"/>
    <b v="1"/>
    <x v="11"/>
    <x v="1617"/>
    <d v="2013-11-01T19:00:00"/>
  </r>
  <r>
    <n v="1618"/>
    <s v="Janus Word Album"/>
    <s v="Janus Word combines hard rock with melodic acoustic music for a unique and awesome sound."/>
    <x v="15"/>
    <n v="1576"/>
    <x v="0"/>
    <s v="US"/>
    <s v="USD"/>
    <n v="1362757335"/>
    <x v="1618"/>
    <b v="0"/>
    <x v="74"/>
    <b v="1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x v="1619"/>
    <b v="0"/>
    <x v="23"/>
    <b v="1"/>
    <x v="11"/>
    <x v="1619"/>
    <d v="2014-09-15T04:28:06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x v="1620"/>
    <b v="0"/>
    <x v="57"/>
    <b v="1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x v="1621"/>
    <b v="0"/>
    <x v="77"/>
    <b v="1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x v="1622"/>
    <b v="0"/>
    <x v="71"/>
    <b v="1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x v="1623"/>
    <b v="0"/>
    <x v="59"/>
    <b v="1"/>
    <x v="11"/>
    <x v="1623"/>
    <d v="2013-08-27T16:31:29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x v="1624"/>
    <b v="0"/>
    <x v="20"/>
    <b v="1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x v="1625"/>
    <b v="0"/>
    <x v="201"/>
    <b v="1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x v="1626"/>
    <b v="0"/>
    <x v="52"/>
    <b v="1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x v="1627"/>
    <b v="0"/>
    <x v="44"/>
    <b v="1"/>
    <x v="11"/>
    <x v="1627"/>
    <d v="2012-11-26T04:59:00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x v="1628"/>
    <b v="0"/>
    <x v="106"/>
    <b v="1"/>
    <x v="11"/>
    <x v="1628"/>
    <d v="2014-06-17T17:41:22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x v="1629"/>
    <b v="0"/>
    <x v="141"/>
    <b v="1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x v="1630"/>
    <b v="0"/>
    <x v="149"/>
    <b v="1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x v="1631"/>
    <b v="0"/>
    <x v="182"/>
    <b v="1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x v="1632"/>
    <b v="0"/>
    <x v="5"/>
    <b v="1"/>
    <x v="11"/>
    <x v="1632"/>
    <d v="2011-09-24T08:10:54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x v="1633"/>
    <b v="0"/>
    <x v="6"/>
    <b v="1"/>
    <x v="11"/>
    <x v="1633"/>
    <d v="2012-01-16T05:00:00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x v="1634"/>
    <b v="0"/>
    <x v="58"/>
    <b v="1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x v="1635"/>
    <b v="0"/>
    <x v="77"/>
    <b v="1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x v="1636"/>
    <b v="0"/>
    <x v="45"/>
    <b v="1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x v="1637"/>
    <b v="0"/>
    <x v="41"/>
    <b v="1"/>
    <x v="11"/>
    <x v="1637"/>
    <d v="2009-12-31T23:39:00"/>
  </r>
  <r>
    <n v="1638"/>
    <s v="Avenues EP 2013"/>
    <s v="Avenues will be going in to the studio to record a new EP with Matt Allison!"/>
    <x v="28"/>
    <n v="1050"/>
    <x v="0"/>
    <s v="US"/>
    <s v="USD"/>
    <n v="1362086700"/>
    <x v="1638"/>
    <b v="0"/>
    <x v="74"/>
    <b v="1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x v="1639"/>
    <b v="0"/>
    <x v="10"/>
    <b v="1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x v="1640"/>
    <b v="0"/>
    <x v="57"/>
    <b v="1"/>
    <x v="11"/>
    <x v="1640"/>
    <d v="2010-08-03T01:59:00"/>
  </r>
  <r>
    <n v="1641"/>
    <s v="Tanya Dartson- Run for Your Life music video"/>
    <s v="Music Video For Upbeat and Inspiring Song - Run For Your Life"/>
    <x v="30"/>
    <n v="2535"/>
    <x v="0"/>
    <s v="US"/>
    <s v="USD"/>
    <n v="1418998744"/>
    <x v="1641"/>
    <b v="0"/>
    <x v="55"/>
    <b v="1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x v="1642"/>
    <b v="0"/>
    <x v="33"/>
    <b v="1"/>
    <x v="27"/>
    <x v="1642"/>
    <d v="2011-06-14T00:35:27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x v="1643"/>
    <b v="0"/>
    <x v="77"/>
    <b v="1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x v="1644"/>
    <b v="0"/>
    <x v="130"/>
    <b v="1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x v="1645"/>
    <b v="0"/>
    <x v="73"/>
    <b v="1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x v="1646"/>
    <b v="0"/>
    <x v="183"/>
    <b v="1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x v="1647"/>
    <b v="0"/>
    <x v="67"/>
    <b v="1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x v="1648"/>
    <b v="0"/>
    <x v="240"/>
    <b v="1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x v="1649"/>
    <b v="0"/>
    <x v="75"/>
    <b v="1"/>
    <x v="27"/>
    <x v="1649"/>
    <d v="2014-05-23T16:25:55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x v="1650"/>
    <b v="0"/>
    <x v="58"/>
    <b v="1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x v="1651"/>
    <b v="0"/>
    <x v="9"/>
    <b v="1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x v="1652"/>
    <b v="0"/>
    <x v="16"/>
    <b v="1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x v="1653"/>
    <b v="0"/>
    <x v="129"/>
    <b v="1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x v="1654"/>
    <b v="0"/>
    <x v="69"/>
    <b v="1"/>
    <x v="27"/>
    <x v="1654"/>
    <d v="2012-04-18T21:22:40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x v="1655"/>
    <b v="0"/>
    <x v="53"/>
    <b v="1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x v="1656"/>
    <b v="0"/>
    <x v="53"/>
    <b v="1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x v="1657"/>
    <b v="0"/>
    <x v="170"/>
    <b v="1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x v="1658"/>
    <b v="0"/>
    <x v="329"/>
    <b v="1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x v="1659"/>
    <b v="0"/>
    <x v="43"/>
    <b v="1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x v="1660"/>
    <b v="0"/>
    <x v="17"/>
    <b v="1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x v="1661"/>
    <b v="0"/>
    <x v="21"/>
    <b v="1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x v="1662"/>
    <b v="0"/>
    <x v="95"/>
    <b v="1"/>
    <x v="27"/>
    <x v="1662"/>
    <d v="2011-12-31T05:45:36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x v="1663"/>
    <b v="0"/>
    <x v="58"/>
    <b v="1"/>
    <x v="27"/>
    <x v="1663"/>
    <d v="2015-02-01T00:31:47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x v="1664"/>
    <b v="0"/>
    <x v="30"/>
    <b v="1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x v="1665"/>
    <b v="0"/>
    <x v="251"/>
    <b v="1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x v="1666"/>
    <b v="0"/>
    <x v="15"/>
    <b v="1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x v="1667"/>
    <b v="0"/>
    <x v="141"/>
    <b v="1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x v="1668"/>
    <b v="0"/>
    <x v="318"/>
    <b v="1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x v="1669"/>
    <b v="0"/>
    <x v="47"/>
    <b v="1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x v="1670"/>
    <b v="0"/>
    <x v="23"/>
    <b v="1"/>
    <x v="27"/>
    <x v="1670"/>
    <d v="2010-07-05T04:00:00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x v="1671"/>
    <b v="0"/>
    <x v="99"/>
    <b v="1"/>
    <x v="27"/>
    <x v="1671"/>
    <d v="2016-08-01T13:03:34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x v="1672"/>
    <b v="0"/>
    <x v="72"/>
    <b v="1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x v="1673"/>
    <b v="0"/>
    <x v="211"/>
    <b v="1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x v="1674"/>
    <b v="0"/>
    <x v="116"/>
    <b v="1"/>
    <x v="27"/>
    <x v="1674"/>
    <d v="2016-08-18T06:59:00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x v="1675"/>
    <b v="0"/>
    <x v="69"/>
    <b v="1"/>
    <x v="27"/>
    <x v="1675"/>
    <d v="2011-10-16T22:03:00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x v="1676"/>
    <b v="0"/>
    <x v="288"/>
    <b v="1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x v="1677"/>
    <b v="0"/>
    <x v="288"/>
    <b v="1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x v="1678"/>
    <b v="0"/>
    <x v="72"/>
    <b v="1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x v="1679"/>
    <b v="0"/>
    <x v="66"/>
    <b v="1"/>
    <x v="27"/>
    <x v="1679"/>
    <d v="2011-07-22T01:39:05"/>
  </r>
  <r>
    <n v="1680"/>
    <s v="Kick Out a Record"/>
    <s v="Working Musician dilemma #164: how the taxman put Kick the Record 2.0 on hold"/>
    <x v="28"/>
    <n v="1175"/>
    <x v="0"/>
    <s v="US"/>
    <s v="USD"/>
    <n v="1405188667"/>
    <x v="1680"/>
    <b v="0"/>
    <x v="20"/>
    <b v="1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x v="1681"/>
    <b v="0"/>
    <x v="330"/>
    <b v="0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x v="1682"/>
    <b v="0"/>
    <x v="78"/>
    <b v="0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x v="1683"/>
    <b v="0"/>
    <x v="73"/>
    <b v="0"/>
    <x v="28"/>
    <x v="1683"/>
    <d v="2017-04-07T18:45:38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x v="1684"/>
    <b v="0"/>
    <x v="21"/>
    <b v="0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x v="1685"/>
    <b v="0"/>
    <x v="41"/>
    <b v="0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x v="1686"/>
    <b v="0"/>
    <x v="29"/>
    <b v="0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x v="1687"/>
    <b v="0"/>
    <x v="70"/>
    <b v="0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x v="1688"/>
    <b v="0"/>
    <x v="63"/>
    <b v="0"/>
    <x v="28"/>
    <x v="1688"/>
    <d v="2017-04-09T11:49:54"/>
  </r>
  <r>
    <n v="1689"/>
    <s v="Fly Away"/>
    <s v="Praising the Living God in the second half of life."/>
    <x v="262"/>
    <n v="2400"/>
    <x v="3"/>
    <s v="US"/>
    <s v="USD"/>
    <n v="1489700230"/>
    <x v="1689"/>
    <b v="0"/>
    <x v="25"/>
    <b v="0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x v="1690"/>
    <b v="0"/>
    <x v="202"/>
    <b v="0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x v="1691"/>
    <b v="0"/>
    <x v="44"/>
    <b v="0"/>
    <x v="28"/>
    <x v="1691"/>
    <d v="2017-04-03T01:00:00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x v="1692"/>
    <b v="0"/>
    <x v="41"/>
    <b v="0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x v="1693"/>
    <b v="0"/>
    <x v="22"/>
    <b v="0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x v="1694"/>
    <b v="0"/>
    <x v="29"/>
    <b v="0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x v="1695"/>
    <b v="0"/>
    <x v="23"/>
    <b v="0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x v="1696"/>
    <b v="0"/>
    <x v="78"/>
    <b v="0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x v="1697"/>
    <b v="0"/>
    <x v="19"/>
    <b v="0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x v="1698"/>
    <b v="0"/>
    <x v="78"/>
    <b v="0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x v="1699"/>
    <b v="0"/>
    <x v="80"/>
    <b v="0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x v="1700"/>
    <b v="0"/>
    <x v="1"/>
    <b v="0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x v="1701"/>
    <b v="0"/>
    <x v="84"/>
    <b v="0"/>
    <x v="28"/>
    <x v="1701"/>
    <d v="2015-01-15T15:56:45"/>
  </r>
  <r>
    <n v="1702"/>
    <s v="lyndale lewis and new vision prosper cd release"/>
    <s v="I can do all things through christ jesus"/>
    <x v="281"/>
    <n v="1"/>
    <x v="2"/>
    <s v="US"/>
    <s v="USD"/>
    <n v="1427745150"/>
    <x v="1702"/>
    <b v="0"/>
    <x v="29"/>
    <b v="0"/>
    <x v="28"/>
    <x v="1702"/>
    <d v="2015-03-30T19:52:30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x v="1703"/>
    <b v="0"/>
    <x v="84"/>
    <b v="0"/>
    <x v="28"/>
    <x v="1703"/>
    <d v="2015-08-31T06:45:37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x v="1704"/>
    <b v="0"/>
    <x v="202"/>
    <b v="0"/>
    <x v="28"/>
    <x v="1704"/>
    <d v="2015-02-16T03:21:13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x v="1705"/>
    <b v="0"/>
    <x v="78"/>
    <b v="0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x v="1706"/>
    <b v="0"/>
    <x v="78"/>
    <b v="0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x v="1707"/>
    <b v="0"/>
    <x v="82"/>
    <b v="0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x v="1708"/>
    <b v="0"/>
    <x v="78"/>
    <b v="0"/>
    <x v="28"/>
    <x v="1708"/>
    <d v="2016-05-01T20:48:26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x v="1709"/>
    <b v="0"/>
    <x v="80"/>
    <b v="0"/>
    <x v="28"/>
    <x v="1709"/>
    <d v="2014-08-31T19:39:00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x v="1710"/>
    <b v="0"/>
    <x v="29"/>
    <b v="0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x v="1711"/>
    <b v="0"/>
    <x v="84"/>
    <b v="0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x v="1712"/>
    <b v="0"/>
    <x v="78"/>
    <b v="0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x v="1713"/>
    <b v="0"/>
    <x v="29"/>
    <b v="0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x v="1714"/>
    <b v="0"/>
    <x v="57"/>
    <b v="0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x v="1715"/>
    <b v="0"/>
    <x v="84"/>
    <b v="0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x v="1716"/>
    <b v="0"/>
    <x v="83"/>
    <b v="0"/>
    <x v="28"/>
    <x v="1716"/>
    <d v="2016-12-09T14:51:39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x v="1717"/>
    <b v="0"/>
    <x v="14"/>
    <b v="0"/>
    <x v="28"/>
    <x v="1717"/>
    <d v="2016-04-21T04:00:00"/>
  </r>
  <r>
    <n v="1718"/>
    <s v="The Prodigal Son"/>
    <s v="A melody for the galaxy."/>
    <x v="19"/>
    <n v="75"/>
    <x v="2"/>
    <s v="US"/>
    <s v="USD"/>
    <n v="1463201940"/>
    <x v="1718"/>
    <b v="0"/>
    <x v="84"/>
    <b v="0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x v="1719"/>
    <b v="0"/>
    <x v="83"/>
    <b v="0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x v="1720"/>
    <b v="0"/>
    <x v="22"/>
    <b v="0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x v="1721"/>
    <b v="0"/>
    <x v="78"/>
    <b v="0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x v="1722"/>
    <b v="0"/>
    <x v="29"/>
    <b v="0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x v="1723"/>
    <b v="0"/>
    <x v="83"/>
    <b v="0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x v="1724"/>
    <b v="0"/>
    <x v="80"/>
    <b v="0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x v="1725"/>
    <b v="0"/>
    <x v="82"/>
    <b v="0"/>
    <x v="28"/>
    <x v="1725"/>
    <d v="2014-08-24T23:14:09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x v="1726"/>
    <b v="0"/>
    <x v="38"/>
    <b v="0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x v="1727"/>
    <b v="0"/>
    <x v="29"/>
    <b v="0"/>
    <x v="28"/>
    <x v="1727"/>
    <d v="2015-04-05T11:00:00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x v="1728"/>
    <b v="0"/>
    <x v="63"/>
    <b v="0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x v="1729"/>
    <b v="0"/>
    <x v="78"/>
    <b v="0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x v="1730"/>
    <b v="0"/>
    <x v="78"/>
    <b v="0"/>
    <x v="28"/>
    <x v="1730"/>
    <d v="2015-10-25T02:06:23"/>
  </r>
  <r>
    <n v="1731"/>
    <s v="Sam Cox Band First Christian Tour"/>
    <s v="We are a Christin Worship band looking to midwest tour. God Bless!"/>
    <x v="28"/>
    <n v="0"/>
    <x v="2"/>
    <s v="US"/>
    <s v="USD"/>
    <n v="1434034800"/>
    <x v="1731"/>
    <b v="0"/>
    <x v="78"/>
    <b v="0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x v="1732"/>
    <b v="0"/>
    <x v="78"/>
    <b v="0"/>
    <x v="28"/>
    <x v="1732"/>
    <d v="2016-01-16T05:00:00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x v="1733"/>
    <b v="0"/>
    <x v="78"/>
    <b v="0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x v="1734"/>
    <b v="0"/>
    <x v="29"/>
    <b v="0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x v="1735"/>
    <b v="0"/>
    <x v="84"/>
    <b v="0"/>
    <x v="28"/>
    <x v="1735"/>
    <d v="2016-08-07T19:32:25"/>
  </r>
  <r>
    <n v="1736"/>
    <s v="In His Presence"/>
    <s v="A unique meditative album reflecting on the life of Christ, inviting Him into your presence"/>
    <x v="9"/>
    <n v="22"/>
    <x v="2"/>
    <s v="US"/>
    <s v="USD"/>
    <n v="1447018833"/>
    <x v="1736"/>
    <b v="0"/>
    <x v="29"/>
    <b v="0"/>
    <x v="28"/>
    <x v="1736"/>
    <d v="2015-11-08T21:40:33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x v="1737"/>
    <b v="0"/>
    <x v="41"/>
    <b v="0"/>
    <x v="28"/>
    <x v="1737"/>
    <d v="2015-07-20T22:46:32"/>
  </r>
  <r>
    <n v="1738"/>
    <s v="The Flashing Lights"/>
    <s v="Music that inspires and gives hope for overcoming and change. And it is good music."/>
    <x v="10"/>
    <n v="20"/>
    <x v="2"/>
    <s v="US"/>
    <s v="USD"/>
    <n v="1412283542"/>
    <x v="1738"/>
    <b v="0"/>
    <x v="29"/>
    <b v="0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x v="1739"/>
    <b v="0"/>
    <x v="29"/>
    <b v="0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x v="1740"/>
    <b v="0"/>
    <x v="78"/>
    <b v="0"/>
    <x v="28"/>
    <x v="1740"/>
    <d v="2015-07-16T19:37:02"/>
  </r>
  <r>
    <n v="1741"/>
    <s v="Caught off Guard"/>
    <s v="A photo journal documenting my experiences and travels across New Zealand"/>
    <x v="38"/>
    <n v="1330"/>
    <x v="0"/>
    <s v="GB"/>
    <s v="GBP"/>
    <n v="1433948671"/>
    <x v="1741"/>
    <b v="0"/>
    <x v="47"/>
    <b v="1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x v="1742"/>
    <b v="0"/>
    <x v="69"/>
    <b v="1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x v="1743"/>
    <b v="0"/>
    <x v="85"/>
    <b v="1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x v="1744"/>
    <b v="0"/>
    <x v="16"/>
    <b v="1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x v="1745"/>
    <b v="0"/>
    <x v="30"/>
    <b v="1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x v="1746"/>
    <b v="0"/>
    <x v="329"/>
    <b v="1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x v="1747"/>
    <b v="0"/>
    <x v="180"/>
    <b v="1"/>
    <x v="20"/>
    <x v="1747"/>
    <d v="2015-11-13T15:00:00"/>
  </r>
  <r>
    <n v="1748"/>
    <s v="So It Is: Vancouver"/>
    <s v="Telling the story of the city through remarkable people who live in Vancouver today."/>
    <x v="63"/>
    <n v="64974"/>
    <x v="0"/>
    <s v="CA"/>
    <s v="CAD"/>
    <n v="1441234143"/>
    <x v="1748"/>
    <b v="0"/>
    <x v="331"/>
    <b v="1"/>
    <x v="20"/>
    <x v="1748"/>
    <d v="2015-09-02T22:49:03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x v="1749"/>
    <b v="0"/>
    <x v="132"/>
    <b v="1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x v="1750"/>
    <b v="0"/>
    <x v="207"/>
    <b v="1"/>
    <x v="20"/>
    <x v="1750"/>
    <d v="2016-04-19T20:05:04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x v="1751"/>
    <b v="0"/>
    <x v="42"/>
    <b v="1"/>
    <x v="20"/>
    <x v="1751"/>
    <d v="2015-03-19T17:45:23"/>
  </r>
  <r>
    <n v="1752"/>
    <s v="Adfectus Book"/>
    <s v="A little book of calm, in picture form, that will soothe the soul and un-furrow the brow."/>
    <x v="38"/>
    <n v="3122"/>
    <x v="0"/>
    <s v="GB"/>
    <s v="GBP"/>
    <n v="1476425082"/>
    <x v="1752"/>
    <b v="0"/>
    <x v="240"/>
    <b v="1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x v="1753"/>
    <b v="0"/>
    <x v="2"/>
    <b v="1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x v="1754"/>
    <b v="0"/>
    <x v="240"/>
    <b v="1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x v="1755"/>
    <b v="0"/>
    <x v="80"/>
    <b v="1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x v="1756"/>
    <b v="0"/>
    <x v="148"/>
    <b v="1"/>
    <x v="20"/>
    <x v="1756"/>
    <d v="2016-08-29T04:01:09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x v="1757"/>
    <b v="0"/>
    <x v="25"/>
    <b v="1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x v="1758"/>
    <b v="0"/>
    <x v="74"/>
    <b v="1"/>
    <x v="20"/>
    <x v="1758"/>
    <d v="2016-07-14T22:56:32"/>
  </r>
  <r>
    <n v="1759"/>
    <s v="Death Valley"/>
    <s v="Death Valley will be the first photo book of Andi State"/>
    <x v="10"/>
    <n v="5330"/>
    <x v="0"/>
    <s v="US"/>
    <s v="USD"/>
    <n v="1427309629"/>
    <x v="1759"/>
    <b v="0"/>
    <x v="72"/>
    <b v="1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x v="1760"/>
    <b v="0"/>
    <x v="332"/>
    <b v="1"/>
    <x v="20"/>
    <x v="1760"/>
    <d v="2016-02-25T16:08:33"/>
  </r>
  <r>
    <n v="1761"/>
    <s v="I Wanted To See Boobs"/>
    <s v="A hardcover photobook telling the naked truth of a young photographers journey."/>
    <x v="213"/>
    <n v="155"/>
    <x v="0"/>
    <s v="GB"/>
    <s v="GBP"/>
    <n v="1442065060"/>
    <x v="1761"/>
    <b v="0"/>
    <x v="83"/>
    <b v="1"/>
    <x v="20"/>
    <x v="1761"/>
    <d v="2015-09-12T13:37:40"/>
  </r>
  <r>
    <n v="1762"/>
    <s v="&quot;The Naked Pixel&quot; Ali Pakele"/>
    <s v="Project rewards $25 gets you 190+ digital images"/>
    <x v="213"/>
    <n v="885"/>
    <x v="0"/>
    <s v="US"/>
    <s v="USD"/>
    <n v="1457739245"/>
    <x v="1762"/>
    <b v="0"/>
    <x v="20"/>
    <b v="1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x v="1763"/>
    <b v="0"/>
    <x v="115"/>
    <b v="1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x v="1764"/>
    <b v="1"/>
    <x v="70"/>
    <b v="0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x v="1765"/>
    <b v="1"/>
    <x v="273"/>
    <b v="0"/>
    <x v="20"/>
    <x v="1765"/>
    <d v="2014-08-13T23:31:52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x v="1766"/>
    <b v="1"/>
    <x v="78"/>
    <b v="0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x v="1767"/>
    <b v="1"/>
    <x v="70"/>
    <b v="0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x v="1768"/>
    <b v="1"/>
    <x v="41"/>
    <b v="0"/>
    <x v="20"/>
    <x v="1768"/>
    <d v="2014-09-27T13:27:24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x v="1769"/>
    <b v="1"/>
    <x v="19"/>
    <b v="0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x v="1770"/>
    <b v="1"/>
    <x v="297"/>
    <b v="0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x v="1771"/>
    <b v="1"/>
    <x v="20"/>
    <b v="0"/>
    <x v="20"/>
    <x v="1771"/>
    <d v="2014-10-23T23:30:40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x v="1772"/>
    <b v="1"/>
    <x v="10"/>
    <b v="0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x v="1773"/>
    <b v="1"/>
    <x v="10"/>
    <b v="0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x v="1774"/>
    <b v="1"/>
    <x v="62"/>
    <b v="0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x v="1775"/>
    <b v="1"/>
    <x v="204"/>
    <b v="0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x v="1776"/>
    <b v="1"/>
    <x v="80"/>
    <b v="0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x v="1777"/>
    <b v="1"/>
    <x v="73"/>
    <b v="0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x v="1778"/>
    <b v="1"/>
    <x v="41"/>
    <b v="0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x v="1779"/>
    <b v="1"/>
    <x v="44"/>
    <b v="0"/>
    <x v="20"/>
    <x v="1779"/>
    <d v="2016-09-02T16:36:20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x v="1780"/>
    <b v="1"/>
    <x v="215"/>
    <b v="0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x v="1781"/>
    <b v="1"/>
    <x v="54"/>
    <b v="0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x v="1782"/>
    <b v="1"/>
    <x v="88"/>
    <b v="0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x v="1783"/>
    <b v="1"/>
    <x v="333"/>
    <b v="0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x v="1784"/>
    <b v="1"/>
    <x v="51"/>
    <b v="0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x v="1785"/>
    <b v="1"/>
    <x v="52"/>
    <b v="0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x v="1786"/>
    <b v="1"/>
    <x v="60"/>
    <b v="0"/>
    <x v="20"/>
    <x v="1786"/>
    <d v="2014-12-15T13:12:57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x v="1787"/>
    <b v="1"/>
    <x v="54"/>
    <b v="0"/>
    <x v="20"/>
    <x v="1787"/>
    <d v="2015-04-04T14:43:57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x v="1788"/>
    <b v="1"/>
    <x v="80"/>
    <b v="0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x v="1789"/>
    <b v="1"/>
    <x v="80"/>
    <b v="0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x v="1790"/>
    <b v="1"/>
    <x v="41"/>
    <b v="0"/>
    <x v="20"/>
    <x v="1790"/>
    <d v="2015-02-05T16:11:18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x v="1791"/>
    <b v="1"/>
    <x v="80"/>
    <b v="0"/>
    <x v="20"/>
    <x v="1791"/>
    <d v="2015-01-29T17:46:05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x v="1792"/>
    <b v="1"/>
    <x v="237"/>
    <b v="0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x v="1793"/>
    <b v="1"/>
    <x v="84"/>
    <b v="0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x v="1794"/>
    <b v="1"/>
    <x v="59"/>
    <b v="0"/>
    <x v="20"/>
    <x v="1794"/>
    <d v="2015-02-11T13:13:42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x v="1795"/>
    <b v="1"/>
    <x v="75"/>
    <b v="0"/>
    <x v="20"/>
    <x v="1795"/>
    <d v="2016-10-14T16:00:00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x v="1796"/>
    <b v="1"/>
    <x v="48"/>
    <b v="0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x v="1797"/>
    <b v="1"/>
    <x v="205"/>
    <b v="0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x v="1798"/>
    <b v="1"/>
    <x v="77"/>
    <b v="0"/>
    <x v="20"/>
    <x v="1798"/>
    <d v="2016-02-04T07:50:33"/>
  </r>
  <r>
    <n v="1799"/>
    <s v="The UnDiscovered Image"/>
    <s v="The UnDiscovered Image, a monthly publication dedicated to photographers."/>
    <x v="23"/>
    <n v="69.83"/>
    <x v="2"/>
    <s v="GB"/>
    <s v="GBP"/>
    <n v="1415740408"/>
    <x v="1799"/>
    <b v="1"/>
    <x v="79"/>
    <b v="0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x v="1800"/>
    <b v="1"/>
    <x v="116"/>
    <b v="0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x v="1801"/>
    <b v="1"/>
    <x v="77"/>
    <b v="0"/>
    <x v="20"/>
    <x v="1801"/>
    <d v="2015-12-15T12:10:0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x v="1802"/>
    <b v="1"/>
    <x v="59"/>
    <b v="0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x v="1803"/>
    <b v="1"/>
    <x v="11"/>
    <b v="0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x v="1804"/>
    <b v="1"/>
    <x v="47"/>
    <b v="0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x v="1805"/>
    <b v="1"/>
    <x v="259"/>
    <b v="0"/>
    <x v="20"/>
    <x v="1805"/>
    <d v="2015-10-02T18:00:0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x v="1806"/>
    <b v="1"/>
    <x v="22"/>
    <b v="0"/>
    <x v="20"/>
    <x v="1806"/>
    <d v="2014-09-30T15:19:09"/>
  </r>
  <r>
    <n v="1807"/>
    <s v="Anywhere but Here"/>
    <s v="I want to explore alternative cultures and lifestyles in America."/>
    <x v="10"/>
    <n v="553"/>
    <x v="2"/>
    <s v="US"/>
    <s v="USD"/>
    <n v="1411868313"/>
    <x v="1807"/>
    <b v="1"/>
    <x v="22"/>
    <b v="0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x v="1808"/>
    <b v="1"/>
    <x v="93"/>
    <b v="0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x v="1809"/>
    <b v="1"/>
    <x v="82"/>
    <b v="0"/>
    <x v="20"/>
    <x v="1809"/>
    <d v="2015-03-01T21:47:19"/>
  </r>
  <r>
    <n v="1810"/>
    <s v="Film Speed"/>
    <s v="Film Speed is a series of Zines focusing on architecture shot completely on 35 and 120mm film."/>
    <x v="52"/>
    <n v="15"/>
    <x v="2"/>
    <s v="US"/>
    <s v="USD"/>
    <n v="1408657826"/>
    <x v="1810"/>
    <b v="0"/>
    <x v="84"/>
    <b v="0"/>
    <x v="20"/>
    <x v="1810"/>
    <d v="2014-08-21T21:50:26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x v="1811"/>
    <b v="0"/>
    <x v="55"/>
    <b v="0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x v="1812"/>
    <b v="0"/>
    <x v="23"/>
    <b v="0"/>
    <x v="20"/>
    <x v="1812"/>
    <d v="2016-07-03T07:38:56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x v="1813"/>
    <b v="0"/>
    <x v="78"/>
    <b v="0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x v="1814"/>
    <b v="0"/>
    <x v="205"/>
    <b v="0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x v="1815"/>
    <b v="0"/>
    <x v="78"/>
    <b v="0"/>
    <x v="20"/>
    <x v="1815"/>
    <d v="2015-07-01T21:45:37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x v="1816"/>
    <b v="0"/>
    <x v="79"/>
    <b v="0"/>
    <x v="20"/>
    <x v="1816"/>
    <d v="2016-07-25T19:00:00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x v="1817"/>
    <b v="0"/>
    <x v="61"/>
    <b v="0"/>
    <x v="20"/>
    <x v="1817"/>
    <d v="2017-01-30T06:59:00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x v="1818"/>
    <b v="0"/>
    <x v="78"/>
    <b v="0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x v="1819"/>
    <b v="0"/>
    <x v="80"/>
    <b v="0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x v="1820"/>
    <b v="0"/>
    <x v="22"/>
    <b v="0"/>
    <x v="20"/>
    <x v="1820"/>
    <d v="2015-04-01T01:01:3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x v="1821"/>
    <b v="0"/>
    <x v="7"/>
    <b v="1"/>
    <x v="11"/>
    <x v="1821"/>
    <d v="2012-03-03T07:39:27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x v="1822"/>
    <b v="0"/>
    <x v="202"/>
    <b v="1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x v="1823"/>
    <b v="0"/>
    <x v="51"/>
    <b v="1"/>
    <x v="11"/>
    <x v="1823"/>
    <d v="2012-10-24T16:26:16"/>
  </r>
  <r>
    <n v="1824"/>
    <s v="Tin Man's Broken Wisdom Fund"/>
    <s v="cd fund raiser"/>
    <x v="9"/>
    <n v="3002"/>
    <x v="0"/>
    <s v="US"/>
    <s v="USD"/>
    <n v="1389146880"/>
    <x v="1824"/>
    <b v="0"/>
    <x v="244"/>
    <b v="1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x v="1825"/>
    <b v="0"/>
    <x v="133"/>
    <b v="1"/>
    <x v="11"/>
    <x v="1825"/>
    <d v="2013-07-11T20:01:43"/>
  </r>
  <r>
    <n v="1826"/>
    <s v="BEAR GHOST! Professional Recording! Yay!"/>
    <s v="Hear your favorite Bear Ghost in eargasmic quality!"/>
    <x v="13"/>
    <n v="2020"/>
    <x v="0"/>
    <s v="US"/>
    <s v="USD"/>
    <n v="1392675017"/>
    <x v="1826"/>
    <b v="0"/>
    <x v="44"/>
    <b v="1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x v="1827"/>
    <b v="0"/>
    <x v="93"/>
    <b v="1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x v="1828"/>
    <b v="0"/>
    <x v="53"/>
    <b v="1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x v="1829"/>
    <b v="0"/>
    <x v="51"/>
    <b v="1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x v="1830"/>
    <b v="0"/>
    <x v="334"/>
    <b v="1"/>
    <x v="11"/>
    <x v="1830"/>
    <d v="2014-02-24T16:25:07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x v="1831"/>
    <b v="0"/>
    <x v="25"/>
    <b v="1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x v="1832"/>
    <b v="0"/>
    <x v="9"/>
    <b v="1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x v="1833"/>
    <b v="0"/>
    <x v="20"/>
    <b v="1"/>
    <x v="11"/>
    <x v="1833"/>
    <d v="2013-03-02T07:59:00"/>
  </r>
  <r>
    <n v="1834"/>
    <s v="TDJ - All Part of the Plan EP/Tour"/>
    <s v="Help us fund our first tour and promote our new EP!"/>
    <x v="3"/>
    <n v="11805"/>
    <x v="0"/>
    <s v="US"/>
    <s v="USD"/>
    <n v="1422140895"/>
    <x v="1834"/>
    <b v="0"/>
    <x v="240"/>
    <b v="1"/>
    <x v="11"/>
    <x v="1834"/>
    <d v="2015-01-24T23:08:15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x v="1835"/>
    <b v="0"/>
    <x v="202"/>
    <b v="1"/>
    <x v="11"/>
    <x v="1835"/>
    <d v="2016-03-31T15:51:11"/>
  </r>
  <r>
    <n v="1836"/>
    <s v="KICKSTART OUR &lt;+3"/>
    <s v="Help fund our 2013 Sound &amp; Lighting Touring rig!"/>
    <x v="10"/>
    <n v="10017"/>
    <x v="0"/>
    <s v="US"/>
    <s v="USD"/>
    <n v="1361129129"/>
    <x v="1836"/>
    <b v="0"/>
    <x v="165"/>
    <b v="1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x v="1837"/>
    <b v="0"/>
    <x v="209"/>
    <b v="1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x v="1838"/>
    <b v="0"/>
    <x v="33"/>
    <b v="1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x v="1839"/>
    <b v="0"/>
    <x v="43"/>
    <b v="1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x v="1840"/>
    <b v="0"/>
    <x v="62"/>
    <b v="1"/>
    <x v="11"/>
    <x v="1840"/>
    <d v="2013-05-07T04:59:00"/>
  </r>
  <r>
    <n v="1841"/>
    <s v="Hydra Effect Debut EP"/>
    <s v="Hard Rock with a Positive Message. Help us fund, release and promote our debut EP!"/>
    <x v="13"/>
    <n v="2035"/>
    <x v="0"/>
    <s v="US"/>
    <s v="USD"/>
    <n v="1400561940"/>
    <x v="1841"/>
    <b v="0"/>
    <x v="244"/>
    <b v="1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x v="1842"/>
    <b v="0"/>
    <x v="64"/>
    <b v="1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x v="1843"/>
    <b v="0"/>
    <x v="179"/>
    <b v="1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x v="1844"/>
    <b v="0"/>
    <x v="9"/>
    <b v="1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x v="1845"/>
    <b v="0"/>
    <x v="10"/>
    <b v="1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x v="1846"/>
    <b v="0"/>
    <x v="335"/>
    <b v="1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x v="1847"/>
    <b v="0"/>
    <x v="44"/>
    <b v="1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x v="1848"/>
    <b v="0"/>
    <x v="54"/>
    <b v="1"/>
    <x v="11"/>
    <x v="1848"/>
    <d v="2011-07-31T06:59:00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x v="1849"/>
    <b v="0"/>
    <x v="22"/>
    <b v="1"/>
    <x v="11"/>
    <x v="1849"/>
    <d v="2012-10-17T20:17:39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x v="1850"/>
    <b v="0"/>
    <x v="122"/>
    <b v="1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x v="1851"/>
    <b v="0"/>
    <x v="55"/>
    <b v="1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x v="1852"/>
    <b v="0"/>
    <x v="132"/>
    <b v="1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x v="1853"/>
    <b v="0"/>
    <x v="25"/>
    <b v="1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x v="1854"/>
    <b v="0"/>
    <x v="49"/>
    <b v="1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x v="1855"/>
    <b v="0"/>
    <x v="277"/>
    <b v="1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x v="1856"/>
    <b v="0"/>
    <x v="44"/>
    <b v="1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x v="1857"/>
    <b v="0"/>
    <x v="19"/>
    <b v="1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x v="1858"/>
    <b v="0"/>
    <x v="184"/>
    <b v="1"/>
    <x v="11"/>
    <x v="1858"/>
    <d v="2011-12-16T05:48:41"/>
  </r>
  <r>
    <n v="1859"/>
    <s v="Queen Kwong Tour to London and Paris"/>
    <s v="Queen Kwong is going ON TOUR to London and Paris!"/>
    <x v="9"/>
    <n v="3955"/>
    <x v="0"/>
    <s v="US"/>
    <s v="USD"/>
    <n v="1316716129"/>
    <x v="1859"/>
    <b v="0"/>
    <x v="66"/>
    <b v="1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x v="1860"/>
    <b v="0"/>
    <x v="10"/>
    <b v="1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x v="1861"/>
    <b v="0"/>
    <x v="78"/>
    <b v="0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x v="1862"/>
    <b v="0"/>
    <x v="38"/>
    <b v="0"/>
    <x v="18"/>
    <x v="1862"/>
    <d v="2017-03-08T07:30:00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x v="1863"/>
    <b v="0"/>
    <x v="84"/>
    <b v="0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x v="1864"/>
    <b v="0"/>
    <x v="53"/>
    <b v="0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x v="1865"/>
    <b v="0"/>
    <x v="84"/>
    <b v="0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x v="1866"/>
    <b v="0"/>
    <x v="84"/>
    <b v="0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x v="1867"/>
    <b v="0"/>
    <x v="29"/>
    <b v="0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x v="1868"/>
    <b v="0"/>
    <x v="57"/>
    <b v="0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x v="1869"/>
    <b v="0"/>
    <x v="78"/>
    <b v="0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x v="1870"/>
    <b v="0"/>
    <x v="202"/>
    <b v="0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x v="1871"/>
    <b v="0"/>
    <x v="195"/>
    <b v="0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x v="1872"/>
    <b v="0"/>
    <x v="62"/>
    <b v="0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x v="1873"/>
    <b v="0"/>
    <x v="84"/>
    <b v="0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x v="1874"/>
    <b v="0"/>
    <x v="84"/>
    <b v="0"/>
    <x v="18"/>
    <x v="1874"/>
    <d v="2016-06-28T23:15:33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x v="1875"/>
    <b v="0"/>
    <x v="83"/>
    <b v="0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x v="1876"/>
    <b v="0"/>
    <x v="78"/>
    <b v="0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x v="1877"/>
    <b v="0"/>
    <x v="78"/>
    <b v="0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x v="1878"/>
    <b v="0"/>
    <x v="78"/>
    <b v="0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x v="1879"/>
    <b v="0"/>
    <x v="84"/>
    <b v="0"/>
    <x v="18"/>
    <x v="1879"/>
    <d v="2016-03-14T14:35:29"/>
  </r>
  <r>
    <n v="1880"/>
    <s v="Sim Betting Football"/>
    <s v="Sim Betting Football is the only football (soccer) betting simulation  game."/>
    <x v="10"/>
    <n v="1004"/>
    <x v="2"/>
    <s v="GB"/>
    <s v="GBP"/>
    <n v="1459341380"/>
    <x v="1880"/>
    <b v="0"/>
    <x v="54"/>
    <b v="0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x v="1881"/>
    <b v="0"/>
    <x v="16"/>
    <b v="1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x v="1882"/>
    <b v="0"/>
    <x v="75"/>
    <b v="1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x v="1883"/>
    <b v="0"/>
    <x v="58"/>
    <b v="1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x v="1884"/>
    <b v="0"/>
    <x v="55"/>
    <b v="1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x v="1885"/>
    <b v="0"/>
    <x v="217"/>
    <b v="1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x v="1886"/>
    <b v="0"/>
    <x v="60"/>
    <b v="1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x v="1887"/>
    <b v="0"/>
    <x v="22"/>
    <b v="1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x v="1888"/>
    <b v="0"/>
    <x v="30"/>
    <b v="1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x v="1889"/>
    <b v="0"/>
    <x v="34"/>
    <b v="1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x v="1890"/>
    <b v="0"/>
    <x v="336"/>
    <b v="1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x v="1891"/>
    <b v="0"/>
    <x v="148"/>
    <b v="1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x v="1892"/>
    <b v="0"/>
    <x v="55"/>
    <b v="1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x v="1893"/>
    <b v="0"/>
    <x v="43"/>
    <b v="1"/>
    <x v="14"/>
    <x v="1893"/>
    <d v="2011-04-16T03:59:00"/>
  </r>
  <r>
    <n v="1894"/>
    <s v="Help me release my first 3 song EP!!"/>
    <s v="Im trying to raise $1000 for a 3 song EP in a studio!"/>
    <x v="28"/>
    <n v="1145"/>
    <x v="0"/>
    <s v="US"/>
    <s v="USD"/>
    <n v="1329082983"/>
    <x v="1894"/>
    <b v="0"/>
    <x v="9"/>
    <b v="1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x v="1895"/>
    <b v="0"/>
    <x v="5"/>
    <b v="1"/>
    <x v="14"/>
    <x v="1895"/>
    <d v="2015-10-20T17:55:22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x v="1896"/>
    <b v="0"/>
    <x v="62"/>
    <b v="1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x v="1897"/>
    <b v="0"/>
    <x v="275"/>
    <b v="1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x v="1898"/>
    <b v="0"/>
    <x v="64"/>
    <b v="1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x v="1899"/>
    <b v="0"/>
    <x v="288"/>
    <b v="1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x v="1900"/>
    <b v="0"/>
    <x v="241"/>
    <b v="1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x v="1901"/>
    <b v="0"/>
    <x v="20"/>
    <b v="0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x v="1902"/>
    <b v="0"/>
    <x v="83"/>
    <b v="0"/>
    <x v="29"/>
    <x v="1902"/>
    <d v="2015-03-04T18:57:27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x v="1903"/>
    <b v="0"/>
    <x v="14"/>
    <b v="0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x v="1904"/>
    <b v="0"/>
    <x v="84"/>
    <b v="0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x v="1905"/>
    <b v="0"/>
    <x v="80"/>
    <b v="0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x v="1906"/>
    <b v="0"/>
    <x v="221"/>
    <b v="0"/>
    <x v="29"/>
    <x v="1906"/>
    <d v="2016-06-23T16:06:23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x v="1907"/>
    <b v="0"/>
    <x v="80"/>
    <b v="0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x v="1908"/>
    <b v="0"/>
    <x v="80"/>
    <b v="0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x v="1909"/>
    <b v="0"/>
    <x v="44"/>
    <b v="0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x v="1910"/>
    <b v="0"/>
    <x v="168"/>
    <b v="0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x v="1911"/>
    <b v="0"/>
    <x v="29"/>
    <b v="0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x v="1912"/>
    <b v="0"/>
    <x v="288"/>
    <b v="0"/>
    <x v="29"/>
    <x v="1912"/>
    <d v="2015-06-04T05:26:00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x v="1913"/>
    <b v="0"/>
    <x v="55"/>
    <b v="0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x v="1914"/>
    <b v="0"/>
    <x v="84"/>
    <b v="0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x v="1915"/>
    <b v="0"/>
    <x v="80"/>
    <b v="0"/>
    <x v="29"/>
    <x v="1915"/>
    <d v="2014-09-02T01:10:22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x v="1916"/>
    <b v="0"/>
    <x v="79"/>
    <b v="0"/>
    <x v="29"/>
    <x v="1916"/>
    <d v="2016-11-07T18:12:55"/>
  </r>
  <r>
    <n v="1917"/>
    <s v="Chronovisor:The MOST innovative watch for night time reading"/>
    <s v="Let's build a legendary brand altogether"/>
    <x v="303"/>
    <n v="205025"/>
    <x v="2"/>
    <s v="HK"/>
    <s v="HKD"/>
    <n v="1486708133"/>
    <x v="1917"/>
    <b v="0"/>
    <x v="16"/>
    <b v="0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x v="1918"/>
    <b v="0"/>
    <x v="82"/>
    <b v="0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x v="1919"/>
    <b v="0"/>
    <x v="22"/>
    <b v="0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x v="1920"/>
    <b v="0"/>
    <x v="217"/>
    <b v="0"/>
    <x v="29"/>
    <x v="1920"/>
    <d v="2015-10-21T23:00:00"/>
  </r>
  <r>
    <n v="1921"/>
    <s v="The Fine Spirits are making an album!"/>
    <s v="The Fine Spirits are making an album, but we need your help!"/>
    <x v="15"/>
    <n v="2052"/>
    <x v="0"/>
    <s v="US"/>
    <s v="USD"/>
    <n v="1342243143"/>
    <x v="1921"/>
    <b v="0"/>
    <x v="44"/>
    <b v="1"/>
    <x v="14"/>
    <x v="1921"/>
    <d v="2012-07-14T05:19:03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x v="1922"/>
    <b v="0"/>
    <x v="31"/>
    <b v="1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x v="1923"/>
    <b v="0"/>
    <x v="62"/>
    <b v="1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x v="1924"/>
    <b v="0"/>
    <x v="51"/>
    <b v="1"/>
    <x v="14"/>
    <x v="1924"/>
    <d v="2014-01-15T19:33:00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x v="1925"/>
    <b v="0"/>
    <x v="47"/>
    <b v="1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x v="1926"/>
    <b v="0"/>
    <x v="329"/>
    <b v="1"/>
    <x v="14"/>
    <x v="1926"/>
    <d v="2010-11-02T00:26:00"/>
  </r>
  <r>
    <n v="1927"/>
    <s v="GBS Detroit Presents Hampshire"/>
    <s v="Hampshire is headed to GBS Detroit."/>
    <x v="20"/>
    <n v="620"/>
    <x v="0"/>
    <s v="US"/>
    <s v="USD"/>
    <n v="1331182740"/>
    <x v="1927"/>
    <b v="0"/>
    <x v="202"/>
    <b v="1"/>
    <x v="14"/>
    <x v="1927"/>
    <d v="2012-03-08T04:59:00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x v="1928"/>
    <b v="0"/>
    <x v="69"/>
    <b v="1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x v="1929"/>
    <b v="0"/>
    <x v="11"/>
    <b v="1"/>
    <x v="14"/>
    <x v="1929"/>
    <d v="2011-07-05T00:31:06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x v="1930"/>
    <b v="0"/>
    <x v="55"/>
    <b v="1"/>
    <x v="14"/>
    <x v="1930"/>
    <d v="2013-07-07T13:24:42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x v="1931"/>
    <b v="0"/>
    <x v="133"/>
    <b v="1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x v="1932"/>
    <b v="0"/>
    <x v="144"/>
    <b v="1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x v="1933"/>
    <b v="0"/>
    <x v="238"/>
    <b v="1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x v="1934"/>
    <b v="0"/>
    <x v="99"/>
    <b v="1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x v="1935"/>
    <b v="0"/>
    <x v="133"/>
    <b v="1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x v="1936"/>
    <b v="0"/>
    <x v="108"/>
    <b v="1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x v="1937"/>
    <b v="0"/>
    <x v="60"/>
    <b v="1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x v="1938"/>
    <b v="0"/>
    <x v="229"/>
    <b v="1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x v="1939"/>
    <b v="0"/>
    <x v="93"/>
    <b v="1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x v="1940"/>
    <b v="0"/>
    <x v="162"/>
    <b v="1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x v="1941"/>
    <b v="1"/>
    <x v="337"/>
    <b v="1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x v="1942"/>
    <b v="1"/>
    <x v="195"/>
    <b v="1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x v="1943"/>
    <b v="1"/>
    <x v="338"/>
    <b v="1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x v="1944"/>
    <b v="1"/>
    <x v="339"/>
    <b v="1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x v="1945"/>
    <b v="1"/>
    <x v="340"/>
    <b v="1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x v="1946"/>
    <b v="1"/>
    <x v="16"/>
    <b v="1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x v="1947"/>
    <b v="1"/>
    <x v="23"/>
    <b v="1"/>
    <x v="30"/>
    <x v="1947"/>
    <d v="2009-11-23T05:59:00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x v="1948"/>
    <b v="1"/>
    <x v="341"/>
    <b v="1"/>
    <x v="30"/>
    <x v="1948"/>
    <d v="2016-06-06T17:02:00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x v="1949"/>
    <b v="1"/>
    <x v="342"/>
    <b v="1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x v="1950"/>
    <b v="1"/>
    <x v="343"/>
    <b v="1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x v="1951"/>
    <b v="1"/>
    <x v="344"/>
    <b v="1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x v="1952"/>
    <b v="1"/>
    <x v="345"/>
    <b v="1"/>
    <x v="30"/>
    <x v="1952"/>
    <d v="2013-10-16T14:33:35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x v="1953"/>
    <b v="1"/>
    <x v="206"/>
    <b v="1"/>
    <x v="30"/>
    <x v="1953"/>
    <d v="2012-03-02T03:00:00"/>
  </r>
  <r>
    <n v="1954"/>
    <s v="Orison â€“ Rethink the Power of Energy"/>
    <s v="The First Home Battery System You Simply Plug in to Install"/>
    <x v="63"/>
    <n v="349474"/>
    <x v="0"/>
    <s v="US"/>
    <s v="USD"/>
    <n v="1457758800"/>
    <x v="1954"/>
    <b v="1"/>
    <x v="119"/>
    <b v="1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x v="1955"/>
    <b v="1"/>
    <x v="126"/>
    <b v="1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x v="1956"/>
    <b v="1"/>
    <x v="346"/>
    <b v="1"/>
    <x v="30"/>
    <x v="1956"/>
    <d v="2015-04-18T21:10:05"/>
  </r>
  <r>
    <n v="1957"/>
    <s v="freeSoC and freeSoC Mini"/>
    <s v="An open hardware platform for the best microcontroller in the world."/>
    <x v="11"/>
    <n v="50251.41"/>
    <x v="0"/>
    <s v="US"/>
    <s v="USD"/>
    <n v="1351304513"/>
    <x v="1957"/>
    <b v="1"/>
    <x v="347"/>
    <b v="1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x v="1958"/>
    <b v="1"/>
    <x v="348"/>
    <b v="1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x v="1959"/>
    <b v="1"/>
    <x v="349"/>
    <b v="1"/>
    <x v="30"/>
    <x v="1959"/>
    <d v="2014-10-01T00:00:00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x v="1960"/>
    <b v="1"/>
    <x v="51"/>
    <b v="1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x v="1961"/>
    <b v="1"/>
    <x v="350"/>
    <b v="1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x v="1962"/>
    <b v="1"/>
    <x v="351"/>
    <b v="1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x v="1963"/>
    <b v="1"/>
    <x v="242"/>
    <b v="1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x v="1964"/>
    <b v="1"/>
    <x v="352"/>
    <b v="1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x v="1965"/>
    <b v="1"/>
    <x v="273"/>
    <b v="1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x v="1966"/>
    <b v="1"/>
    <x v="353"/>
    <b v="1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x v="1967"/>
    <b v="1"/>
    <x v="316"/>
    <b v="1"/>
    <x v="30"/>
    <x v="1967"/>
    <d v="2014-05-01T15:55:29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x v="1968"/>
    <b v="1"/>
    <x v="354"/>
    <b v="1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x v="1969"/>
    <b v="1"/>
    <x v="355"/>
    <b v="1"/>
    <x v="30"/>
    <x v="1969"/>
    <d v="2016-08-05T19:01:08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x v="1970"/>
    <b v="1"/>
    <x v="356"/>
    <b v="1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x v="1971"/>
    <b v="1"/>
    <x v="357"/>
    <b v="1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x v="1972"/>
    <b v="1"/>
    <x v="146"/>
    <b v="1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x v="1973"/>
    <b v="1"/>
    <x v="358"/>
    <b v="1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x v="1974"/>
    <b v="1"/>
    <x v="359"/>
    <b v="1"/>
    <x v="30"/>
    <x v="1974"/>
    <d v="2013-08-19T08:01:09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x v="1975"/>
    <b v="1"/>
    <x v="35"/>
    <b v="1"/>
    <x v="30"/>
    <x v="1975"/>
    <d v="2013-03-10T18:07:31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x v="1976"/>
    <b v="1"/>
    <x v="360"/>
    <b v="1"/>
    <x v="30"/>
    <x v="1976"/>
    <d v="2013-07-13T21:35:25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x v="1977"/>
    <b v="1"/>
    <x v="361"/>
    <b v="1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x v="1978"/>
    <b v="1"/>
    <x v="362"/>
    <b v="1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x v="1979"/>
    <b v="1"/>
    <x v="363"/>
    <b v="1"/>
    <x v="30"/>
    <x v="1979"/>
    <d v="2015-11-19T04:59:0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x v="1980"/>
    <b v="1"/>
    <x v="364"/>
    <b v="1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x v="1981"/>
    <b v="0"/>
    <x v="8"/>
    <b v="0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x v="1982"/>
    <b v="0"/>
    <x v="78"/>
    <b v="0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x v="1983"/>
    <b v="0"/>
    <x v="38"/>
    <b v="0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x v="1984"/>
    <b v="0"/>
    <x v="63"/>
    <b v="0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x v="1985"/>
    <b v="0"/>
    <x v="80"/>
    <b v="0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x v="1986"/>
    <b v="0"/>
    <x v="29"/>
    <b v="0"/>
    <x v="31"/>
    <x v="1986"/>
    <d v="2016-03-14T09:24:43"/>
  </r>
  <r>
    <n v="1987"/>
    <s v="Ethiopia: Beheld"/>
    <s v="A collection of images that depicts the beauty and diversity within Ethiopia"/>
    <x v="62"/>
    <n v="2336"/>
    <x v="2"/>
    <s v="GB"/>
    <s v="GBP"/>
    <n v="1425223276"/>
    <x v="1987"/>
    <b v="0"/>
    <x v="33"/>
    <b v="0"/>
    <x v="31"/>
    <x v="1987"/>
    <d v="2015-03-01T15:21:16"/>
  </r>
  <r>
    <n v="1988"/>
    <s v="Phillip Michael Photography"/>
    <s v="Expressing art in an image!"/>
    <x v="12"/>
    <n v="25"/>
    <x v="2"/>
    <s v="US"/>
    <s v="USD"/>
    <n v="1440094742"/>
    <x v="1988"/>
    <b v="0"/>
    <x v="29"/>
    <b v="0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x v="1989"/>
    <b v="0"/>
    <x v="29"/>
    <b v="0"/>
    <x v="31"/>
    <x v="1989"/>
    <d v="2016-12-11T16:20:08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x v="1990"/>
    <b v="0"/>
    <x v="81"/>
    <b v="0"/>
    <x v="31"/>
    <x v="1990"/>
    <d v="2016-02-13T04:42:12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x v="1991"/>
    <b v="0"/>
    <x v="83"/>
    <b v="0"/>
    <x v="31"/>
    <x v="1991"/>
    <d v="2015-07-03T21:26:26"/>
  </r>
  <r>
    <n v="1992"/>
    <s v="The Wonderful World of Princes &amp; Princesses"/>
    <s v="A complete revamp of all the Disney Princes &amp; Princesses!"/>
    <x v="15"/>
    <n v="2"/>
    <x v="2"/>
    <s v="US"/>
    <s v="USD"/>
    <n v="1424229991"/>
    <x v="1992"/>
    <b v="0"/>
    <x v="84"/>
    <b v="0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x v="1993"/>
    <b v="0"/>
    <x v="78"/>
    <b v="0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x v="1994"/>
    <b v="0"/>
    <x v="78"/>
    <b v="0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x v="1995"/>
    <b v="0"/>
    <x v="83"/>
    <b v="0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x v="1996"/>
    <b v="0"/>
    <x v="78"/>
    <b v="0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x v="1997"/>
    <b v="0"/>
    <x v="78"/>
    <b v="0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x v="1998"/>
    <b v="0"/>
    <x v="83"/>
    <b v="0"/>
    <x v="31"/>
    <x v="1998"/>
    <d v="2014-08-01T02:50:38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x v="1999"/>
    <b v="0"/>
    <x v="63"/>
    <b v="0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x v="2000"/>
    <b v="0"/>
    <x v="20"/>
    <b v="0"/>
    <x v="31"/>
    <x v="2000"/>
    <d v="2016-01-06T22:50:13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x v="2001"/>
    <b v="1"/>
    <x v="365"/>
    <b v="1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x v="2002"/>
    <b v="1"/>
    <x v="366"/>
    <b v="1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x v="2003"/>
    <b v="1"/>
    <x v="57"/>
    <b v="1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x v="2004"/>
    <b v="1"/>
    <x v="178"/>
    <b v="1"/>
    <x v="30"/>
    <x v="2004"/>
    <d v="2014-07-10T14:31:03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x v="2005"/>
    <b v="1"/>
    <x v="277"/>
    <b v="1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x v="2006"/>
    <b v="1"/>
    <x v="175"/>
    <b v="1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x v="2007"/>
    <b v="1"/>
    <x v="89"/>
    <b v="1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x v="2008"/>
    <b v="1"/>
    <x v="14"/>
    <b v="1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x v="2009"/>
    <b v="1"/>
    <x v="367"/>
    <b v="1"/>
    <x v="30"/>
    <x v="2009"/>
    <d v="2016-11-23T08:45:43"/>
  </r>
  <r>
    <n v="2010"/>
    <s v="Weighitz: Weigh Smarter"/>
    <s v="Weighitz are miniature smart scales designed to weigh anything in the home."/>
    <x v="11"/>
    <n v="96015.9"/>
    <x v="0"/>
    <s v="US"/>
    <s v="USD"/>
    <n v="1471564491"/>
    <x v="2010"/>
    <b v="1"/>
    <x v="368"/>
    <b v="1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x v="2011"/>
    <b v="1"/>
    <x v="369"/>
    <b v="1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x v="2012"/>
    <b v="1"/>
    <x v="275"/>
    <b v="1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x v="2013"/>
    <b v="1"/>
    <x v="370"/>
    <b v="1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x v="2014"/>
    <b v="1"/>
    <x v="371"/>
    <b v="1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x v="2015"/>
    <b v="1"/>
    <x v="372"/>
    <b v="1"/>
    <x v="30"/>
    <x v="2015"/>
    <d v="2011-09-09T21:02:43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x v="2016"/>
    <b v="1"/>
    <x v="373"/>
    <b v="1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x v="2017"/>
    <b v="1"/>
    <x v="374"/>
    <b v="1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x v="2018"/>
    <b v="1"/>
    <x v="375"/>
    <b v="1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x v="2019"/>
    <b v="1"/>
    <x v="376"/>
    <b v="1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x v="2020"/>
    <b v="1"/>
    <x v="259"/>
    <b v="1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x v="2021"/>
    <b v="1"/>
    <x v="195"/>
    <b v="1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x v="2022"/>
    <b v="1"/>
    <x v="166"/>
    <b v="1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x v="2023"/>
    <b v="1"/>
    <x v="377"/>
    <b v="1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x v="2024"/>
    <b v="1"/>
    <x v="217"/>
    <b v="1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x v="2025"/>
    <b v="1"/>
    <x v="378"/>
    <b v="1"/>
    <x v="30"/>
    <x v="2025"/>
    <d v="2015-06-11T04:25:46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x v="2026"/>
    <b v="1"/>
    <x v="379"/>
    <b v="1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x v="2027"/>
    <b v="1"/>
    <x v="380"/>
    <b v="1"/>
    <x v="30"/>
    <x v="2027"/>
    <d v="2015-03-30T18:31:59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x v="2028"/>
    <b v="1"/>
    <x v="1"/>
    <b v="1"/>
    <x v="30"/>
    <x v="2028"/>
    <d v="2010-03-15T21:55:00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x v="2029"/>
    <b v="1"/>
    <x v="225"/>
    <b v="1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x v="2030"/>
    <b v="1"/>
    <x v="381"/>
    <b v="1"/>
    <x v="30"/>
    <x v="2030"/>
    <d v="2012-11-29T23:54:56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x v="2031"/>
    <b v="1"/>
    <x v="278"/>
    <b v="1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x v="2032"/>
    <b v="1"/>
    <x v="382"/>
    <b v="1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x v="2033"/>
    <b v="1"/>
    <x v="150"/>
    <b v="1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x v="2034"/>
    <b v="1"/>
    <x v="278"/>
    <b v="1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x v="2035"/>
    <b v="1"/>
    <x v="383"/>
    <b v="1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x v="2036"/>
    <b v="1"/>
    <x v="384"/>
    <b v="1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x v="2037"/>
    <b v="1"/>
    <x v="385"/>
    <b v="1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x v="2038"/>
    <b v="1"/>
    <x v="386"/>
    <b v="1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x v="2039"/>
    <b v="1"/>
    <x v="169"/>
    <b v="1"/>
    <x v="30"/>
    <x v="2039"/>
    <d v="2016-12-01T04:59:00"/>
  </r>
  <r>
    <n v="2040"/>
    <s v="Programmable Capacitor"/>
    <s v="4.29 Billion+ Capacitor Combinations._x000a_No Coding Required."/>
    <x v="9"/>
    <n v="7445.14"/>
    <x v="0"/>
    <s v="US"/>
    <s v="USD"/>
    <n v="1384557303"/>
    <x v="2040"/>
    <b v="1"/>
    <x v="197"/>
    <b v="1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x v="2041"/>
    <b v="0"/>
    <x v="148"/>
    <b v="1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x v="2042"/>
    <b v="0"/>
    <x v="205"/>
    <b v="1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x v="2043"/>
    <b v="0"/>
    <x v="189"/>
    <b v="1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x v="2044"/>
    <b v="0"/>
    <x v="387"/>
    <b v="1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x v="2045"/>
    <b v="0"/>
    <x v="40"/>
    <b v="1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x v="2046"/>
    <b v="0"/>
    <x v="37"/>
    <b v="1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x v="2047"/>
    <b v="0"/>
    <x v="388"/>
    <b v="1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x v="2048"/>
    <b v="0"/>
    <x v="389"/>
    <b v="1"/>
    <x v="30"/>
    <x v="2048"/>
    <d v="2013-05-23T15:38:11"/>
  </r>
  <r>
    <n v="2049"/>
    <s v="LOCK8 - the World's First Smart Bike Lock"/>
    <s v="Keyless. Alarm secured. GPS tracking."/>
    <x v="63"/>
    <n v="60095.35"/>
    <x v="0"/>
    <s v="GB"/>
    <s v="GBP"/>
    <n v="1386025140"/>
    <x v="2049"/>
    <b v="0"/>
    <x v="390"/>
    <b v="1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x v="2050"/>
    <b v="0"/>
    <x v="203"/>
    <b v="1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x v="2051"/>
    <b v="0"/>
    <x v="391"/>
    <b v="1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x v="2052"/>
    <b v="0"/>
    <x v="392"/>
    <b v="1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x v="2053"/>
    <b v="0"/>
    <x v="212"/>
    <b v="1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x v="2054"/>
    <b v="0"/>
    <x v="393"/>
    <b v="1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x v="2055"/>
    <b v="0"/>
    <x v="21"/>
    <b v="1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x v="2056"/>
    <b v="0"/>
    <x v="394"/>
    <b v="1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x v="2057"/>
    <b v="0"/>
    <x v="395"/>
    <b v="1"/>
    <x v="30"/>
    <x v="2057"/>
    <d v="2016-02-26T11:52:12"/>
  </r>
  <r>
    <n v="2058"/>
    <s v="Raspberry Pi Debug Clip"/>
    <s v="Making using the serial terminal on the Raspberry Pi as easy as Pi!"/>
    <x v="317"/>
    <n v="4308"/>
    <x v="0"/>
    <s v="GB"/>
    <s v="GBP"/>
    <n v="1425326400"/>
    <x v="2058"/>
    <b v="0"/>
    <x v="396"/>
    <b v="1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x v="2059"/>
    <b v="0"/>
    <x v="269"/>
    <b v="1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x v="2060"/>
    <b v="0"/>
    <x v="397"/>
    <b v="1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x v="2061"/>
    <b v="0"/>
    <x v="2"/>
    <b v="1"/>
    <x v="30"/>
    <x v="2061"/>
    <d v="2016-12-31T18:20:54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x v="2062"/>
    <b v="0"/>
    <x v="398"/>
    <b v="1"/>
    <x v="30"/>
    <x v="2062"/>
    <d v="2016-03-24T08:11:38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x v="2063"/>
    <b v="0"/>
    <x v="72"/>
    <b v="1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x v="2064"/>
    <b v="0"/>
    <x v="399"/>
    <b v="1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x v="2065"/>
    <b v="0"/>
    <x v="400"/>
    <b v="1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x v="2066"/>
    <b v="0"/>
    <x v="71"/>
    <b v="1"/>
    <x v="30"/>
    <x v="2066"/>
    <d v="2014-08-23T18:31:23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x v="2067"/>
    <b v="0"/>
    <x v="73"/>
    <b v="1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x v="2068"/>
    <b v="0"/>
    <x v="88"/>
    <b v="1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x v="2069"/>
    <b v="0"/>
    <x v="40"/>
    <b v="1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x v="2070"/>
    <b v="0"/>
    <x v="401"/>
    <b v="1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x v="2071"/>
    <b v="0"/>
    <x v="402"/>
    <b v="1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x v="2072"/>
    <b v="0"/>
    <x v="403"/>
    <b v="1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x v="2073"/>
    <b v="0"/>
    <x v="404"/>
    <b v="1"/>
    <x v="30"/>
    <x v="2073"/>
    <d v="2015-05-08T16:01:58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x v="2074"/>
    <b v="0"/>
    <x v="83"/>
    <b v="1"/>
    <x v="30"/>
    <x v="2074"/>
    <d v="2016-05-06T19:49:42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x v="2075"/>
    <b v="0"/>
    <x v="405"/>
    <b v="1"/>
    <x v="30"/>
    <x v="2075"/>
    <d v="2013-07-25T16:21:28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x v="2076"/>
    <b v="0"/>
    <x v="406"/>
    <b v="1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x v="2077"/>
    <b v="0"/>
    <x v="101"/>
    <b v="1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x v="2078"/>
    <b v="0"/>
    <x v="53"/>
    <b v="1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x v="2079"/>
    <b v="0"/>
    <x v="407"/>
    <b v="1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x v="2080"/>
    <b v="0"/>
    <x v="133"/>
    <b v="1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x v="2081"/>
    <b v="0"/>
    <x v="165"/>
    <b v="1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x v="2082"/>
    <b v="0"/>
    <x v="44"/>
    <b v="1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x v="2083"/>
    <b v="0"/>
    <x v="20"/>
    <b v="1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x v="2084"/>
    <b v="0"/>
    <x v="67"/>
    <b v="1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x v="2085"/>
    <b v="0"/>
    <x v="183"/>
    <b v="1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x v="2086"/>
    <b v="0"/>
    <x v="2"/>
    <b v="1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x v="2087"/>
    <b v="0"/>
    <x v="20"/>
    <b v="1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x v="2088"/>
    <b v="0"/>
    <x v="11"/>
    <b v="1"/>
    <x v="14"/>
    <x v="2088"/>
    <d v="2010-09-11T03:59:00"/>
  </r>
  <r>
    <n v="2089"/>
    <s v="Little Moses EP"/>
    <s v="Little Moses is trying to record their first EP, and we can't do it without your help!"/>
    <x v="30"/>
    <n v="3010.01"/>
    <x v="0"/>
    <s v="US"/>
    <s v="USD"/>
    <n v="1375408194"/>
    <x v="2089"/>
    <b v="0"/>
    <x v="95"/>
    <b v="1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x v="2090"/>
    <b v="0"/>
    <x v="322"/>
    <b v="1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x v="2091"/>
    <b v="0"/>
    <x v="336"/>
    <b v="1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x v="2092"/>
    <b v="0"/>
    <x v="165"/>
    <b v="1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x v="2093"/>
    <b v="0"/>
    <x v="23"/>
    <b v="1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x v="2094"/>
    <b v="0"/>
    <x v="250"/>
    <b v="1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x v="2095"/>
    <b v="0"/>
    <x v="19"/>
    <b v="1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x v="2096"/>
    <b v="0"/>
    <x v="25"/>
    <b v="1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x v="2097"/>
    <b v="0"/>
    <x v="44"/>
    <b v="1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x v="2098"/>
    <b v="0"/>
    <x v="58"/>
    <b v="1"/>
    <x v="14"/>
    <x v="2098"/>
    <d v="2012-03-08T02:43:55"/>
  </r>
  <r>
    <n v="2099"/>
    <s v="Roosevelt Died."/>
    <s v="Our tour van died, we need help!"/>
    <x v="9"/>
    <n v="3971"/>
    <x v="0"/>
    <s v="US"/>
    <s v="USD"/>
    <n v="1435808400"/>
    <x v="2099"/>
    <b v="0"/>
    <x v="287"/>
    <b v="1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x v="2100"/>
    <b v="0"/>
    <x v="74"/>
    <b v="1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x v="2101"/>
    <b v="0"/>
    <x v="34"/>
    <b v="1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x v="2102"/>
    <b v="0"/>
    <x v="44"/>
    <b v="1"/>
    <x v="14"/>
    <x v="2102"/>
    <d v="2011-05-05T20:50:48"/>
  </r>
  <r>
    <n v="2103"/>
    <s v="Matthew Moon's New Album"/>
    <s v="Indie rocker, Matthew Moon, has something to share with you..."/>
    <x v="198"/>
    <n v="11364"/>
    <x v="0"/>
    <s v="US"/>
    <s v="USD"/>
    <n v="1352488027"/>
    <x v="2103"/>
    <b v="0"/>
    <x v="248"/>
    <b v="1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x v="2104"/>
    <b v="0"/>
    <x v="77"/>
    <b v="1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x v="2105"/>
    <b v="0"/>
    <x v="221"/>
    <b v="1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x v="2106"/>
    <b v="0"/>
    <x v="34"/>
    <b v="1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x v="2107"/>
    <b v="0"/>
    <x v="6"/>
    <b v="1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x v="2108"/>
    <b v="0"/>
    <x v="277"/>
    <b v="1"/>
    <x v="14"/>
    <x v="2108"/>
    <d v="2012-09-10T03:55:00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x v="2109"/>
    <b v="0"/>
    <x v="244"/>
    <b v="1"/>
    <x v="14"/>
    <x v="2109"/>
    <d v="2015-07-05T17:00:17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x v="2110"/>
    <b v="0"/>
    <x v="44"/>
    <b v="1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x v="2111"/>
    <b v="0"/>
    <x v="70"/>
    <b v="1"/>
    <x v="14"/>
    <x v="2111"/>
    <d v="2011-08-15T01:00:00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x v="2112"/>
    <b v="0"/>
    <x v="202"/>
    <b v="1"/>
    <x v="14"/>
    <x v="2112"/>
    <d v="2013-04-15T22:16:33"/>
  </r>
  <r>
    <n v="2113"/>
    <s v="Summer Underground // Honeycomb LP"/>
    <s v="Help us fund our second full-length album Honeycomb!"/>
    <x v="39"/>
    <n v="7340"/>
    <x v="0"/>
    <s v="US"/>
    <s v="USD"/>
    <n v="1411505176"/>
    <x v="2113"/>
    <b v="0"/>
    <x v="329"/>
    <b v="1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x v="2114"/>
    <b v="0"/>
    <x v="206"/>
    <b v="1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x v="2115"/>
    <b v="0"/>
    <x v="17"/>
    <b v="1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x v="2116"/>
    <b v="0"/>
    <x v="297"/>
    <b v="1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x v="2117"/>
    <b v="0"/>
    <x v="2"/>
    <b v="1"/>
    <x v="14"/>
    <x v="2117"/>
    <d v="2015-10-27T04:59:00"/>
  </r>
  <r>
    <n v="2118"/>
    <s v="PORCHES. vs. THE U.S.A."/>
    <s v="PORCHES.  and Documentarians tour from New York to San Francisco and back."/>
    <x v="28"/>
    <n v="1346.11"/>
    <x v="0"/>
    <s v="US"/>
    <s v="USD"/>
    <n v="1311538136"/>
    <x v="2118"/>
    <b v="0"/>
    <x v="57"/>
    <b v="1"/>
    <x v="14"/>
    <x v="2118"/>
    <d v="2011-07-24T20:08:56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x v="2119"/>
    <b v="0"/>
    <x v="19"/>
    <b v="1"/>
    <x v="14"/>
    <x v="2119"/>
    <d v="2012-08-16T03:07:25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x v="2120"/>
    <b v="0"/>
    <x v="50"/>
    <b v="1"/>
    <x v="14"/>
    <x v="2120"/>
    <d v="2014-01-01T23:08:56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x v="2121"/>
    <b v="0"/>
    <x v="73"/>
    <b v="0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x v="2122"/>
    <b v="0"/>
    <x v="83"/>
    <b v="0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x v="2123"/>
    <b v="0"/>
    <x v="81"/>
    <b v="0"/>
    <x v="17"/>
    <x v="2123"/>
    <d v="2010-03-15T06:59:00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x v="2124"/>
    <b v="0"/>
    <x v="81"/>
    <b v="0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x v="2125"/>
    <b v="0"/>
    <x v="74"/>
    <b v="0"/>
    <x v="17"/>
    <x v="2125"/>
    <d v="2015-08-05T00:33:53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x v="2126"/>
    <b v="0"/>
    <x v="84"/>
    <b v="0"/>
    <x v="17"/>
    <x v="2126"/>
    <d v="2014-12-08T23:21:27"/>
  </r>
  <r>
    <n v="2127"/>
    <s v="Three Monkeys - Part 1: Into the Abyss"/>
    <s v="Three Monkeys is an audio adventure game for PC."/>
    <x v="89"/>
    <n v="8076"/>
    <x v="2"/>
    <s v="GB"/>
    <s v="GBP"/>
    <n v="1426158463"/>
    <x v="2127"/>
    <b v="0"/>
    <x v="163"/>
    <b v="0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x v="2128"/>
    <b v="0"/>
    <x v="29"/>
    <b v="0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x v="2129"/>
    <b v="0"/>
    <x v="8"/>
    <b v="0"/>
    <x v="17"/>
    <x v="2129"/>
    <d v="2016-03-10T00:35:00"/>
  </r>
  <r>
    <n v="2130"/>
    <s v="Wondrous Adventures: A Kid's Game"/>
    <s v="You are the hero tasked to save your home from the villainous Sanword."/>
    <x v="247"/>
    <n v="85"/>
    <x v="2"/>
    <s v="US"/>
    <s v="USD"/>
    <n v="1408154663"/>
    <x v="2130"/>
    <b v="0"/>
    <x v="80"/>
    <b v="0"/>
    <x v="17"/>
    <x v="2130"/>
    <d v="2014-08-16T02:04:23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x v="2131"/>
    <b v="0"/>
    <x v="83"/>
    <b v="0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x v="2132"/>
    <b v="0"/>
    <x v="221"/>
    <b v="0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x v="2133"/>
    <b v="0"/>
    <x v="83"/>
    <b v="0"/>
    <x v="17"/>
    <x v="2133"/>
    <d v="2011-04-24T06:59:00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x v="2134"/>
    <b v="0"/>
    <x v="83"/>
    <b v="0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x v="2135"/>
    <b v="0"/>
    <x v="19"/>
    <b v="0"/>
    <x v="17"/>
    <x v="2135"/>
    <d v="2012-10-04T23:07:13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x v="2136"/>
    <b v="0"/>
    <x v="80"/>
    <b v="0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x v="2137"/>
    <b v="0"/>
    <x v="408"/>
    <b v="0"/>
    <x v="17"/>
    <x v="2137"/>
    <d v="2014-12-05T18:30:29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x v="2138"/>
    <b v="0"/>
    <x v="8"/>
    <b v="0"/>
    <x v="17"/>
    <x v="2138"/>
    <d v="2013-11-09T01:18:59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x v="2139"/>
    <b v="0"/>
    <x v="66"/>
    <b v="0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x v="2140"/>
    <b v="0"/>
    <x v="202"/>
    <b v="0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x v="2141"/>
    <b v="0"/>
    <x v="78"/>
    <b v="0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x v="2142"/>
    <b v="0"/>
    <x v="8"/>
    <b v="0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x v="2143"/>
    <b v="0"/>
    <x v="81"/>
    <b v="0"/>
    <x v="17"/>
    <x v="2143"/>
    <d v="2010-07-21T19:00:00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x v="2144"/>
    <b v="0"/>
    <x v="54"/>
    <b v="0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x v="2145"/>
    <b v="0"/>
    <x v="30"/>
    <b v="0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x v="2146"/>
    <b v="0"/>
    <x v="29"/>
    <b v="0"/>
    <x v="17"/>
    <x v="2146"/>
    <d v="2016-02-11T16:18:30"/>
  </r>
  <r>
    <n v="2147"/>
    <s v="Johnny Rocketfingers 3"/>
    <s v="A Point and Click Adventure on Steroids."/>
    <x v="303"/>
    <n v="2716"/>
    <x v="2"/>
    <s v="US"/>
    <s v="USD"/>
    <n v="1416125148"/>
    <x v="2147"/>
    <b v="0"/>
    <x v="165"/>
    <b v="0"/>
    <x v="17"/>
    <x v="2147"/>
    <d v="2014-11-16T08:05:48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x v="2148"/>
    <b v="0"/>
    <x v="84"/>
    <b v="0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x v="2149"/>
    <b v="0"/>
    <x v="78"/>
    <b v="0"/>
    <x v="17"/>
    <x v="2149"/>
    <d v="2010-07-31T00:00:00"/>
  </r>
  <r>
    <n v="2150"/>
    <s v="The Unknown Door"/>
    <s v="A pixel styled open world detective game."/>
    <x v="63"/>
    <n v="405"/>
    <x v="2"/>
    <s v="NO"/>
    <s v="NOK"/>
    <n v="1468392599"/>
    <x v="2150"/>
    <b v="0"/>
    <x v="80"/>
    <b v="0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x v="2151"/>
    <b v="0"/>
    <x v="79"/>
    <b v="0"/>
    <x v="17"/>
    <x v="2151"/>
    <d v="2016-06-29T20:20:14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x v="2152"/>
    <b v="0"/>
    <x v="80"/>
    <b v="0"/>
    <x v="17"/>
    <x v="2152"/>
    <d v="2014-03-15T18:58:29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x v="2153"/>
    <b v="0"/>
    <x v="80"/>
    <b v="0"/>
    <x v="17"/>
    <x v="2153"/>
    <d v="2015-01-10T07:59:00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x v="2154"/>
    <b v="0"/>
    <x v="84"/>
    <b v="0"/>
    <x v="17"/>
    <x v="2154"/>
    <d v="2014-01-28T15:10:27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x v="2155"/>
    <b v="0"/>
    <x v="81"/>
    <b v="0"/>
    <x v="17"/>
    <x v="2155"/>
    <d v="2016-03-31T16:56:25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x v="2156"/>
    <b v="0"/>
    <x v="183"/>
    <b v="0"/>
    <x v="17"/>
    <x v="2156"/>
    <d v="2013-09-16T20:30:06"/>
  </r>
  <r>
    <n v="2157"/>
    <s v="Nin"/>
    <s v="Gamers and 90's fans unite in this small tale of epic proportions!"/>
    <x v="96"/>
    <n v="21144"/>
    <x v="2"/>
    <s v="US"/>
    <s v="USD"/>
    <n v="1482479940"/>
    <x v="2157"/>
    <b v="0"/>
    <x v="7"/>
    <b v="0"/>
    <x v="17"/>
    <x v="2157"/>
    <d v="2016-12-23T07:59:00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x v="2158"/>
    <b v="0"/>
    <x v="409"/>
    <b v="0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x v="2159"/>
    <b v="0"/>
    <x v="84"/>
    <b v="0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x v="2160"/>
    <b v="0"/>
    <x v="38"/>
    <b v="0"/>
    <x v="17"/>
    <x v="2160"/>
    <d v="2012-05-19T17:05:05"/>
  </r>
  <r>
    <n v="2161"/>
    <s v="CallMeGhost DEBUT ALBUM preorder!"/>
    <s v="We're trying to fund hard copies of our debut album!"/>
    <x v="44"/>
    <n v="463"/>
    <x v="0"/>
    <s v="US"/>
    <s v="USD"/>
    <n v="1443040059"/>
    <x v="2161"/>
    <b v="0"/>
    <x v="62"/>
    <b v="1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x v="2162"/>
    <b v="0"/>
    <x v="6"/>
    <b v="1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x v="2163"/>
    <b v="0"/>
    <x v="34"/>
    <b v="1"/>
    <x v="11"/>
    <x v="2163"/>
    <d v="2015-06-08T03:50:00"/>
  </r>
  <r>
    <n v="2164"/>
    <s v="Rosaline debut record"/>
    <s v="South Florida roots country/rock outfit's long awaited debut record"/>
    <x v="62"/>
    <n v="5645"/>
    <x v="0"/>
    <s v="US"/>
    <s v="USD"/>
    <n v="1466827140"/>
    <x v="2164"/>
    <b v="0"/>
    <x v="183"/>
    <b v="1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x v="2165"/>
    <b v="0"/>
    <x v="27"/>
    <b v="1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x v="2166"/>
    <b v="0"/>
    <x v="58"/>
    <b v="1"/>
    <x v="11"/>
    <x v="2166"/>
    <d v="2014-12-05T21:06:58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x v="2167"/>
    <b v="0"/>
    <x v="22"/>
    <b v="1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x v="2168"/>
    <b v="0"/>
    <x v="158"/>
    <b v="1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x v="2169"/>
    <b v="0"/>
    <x v="63"/>
    <b v="1"/>
    <x v="11"/>
    <x v="2169"/>
    <d v="2017-03-02T16:49:1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x v="2170"/>
    <b v="0"/>
    <x v="10"/>
    <b v="1"/>
    <x v="11"/>
    <x v="2170"/>
    <d v="2015-08-22T18:00:22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x v="2171"/>
    <b v="0"/>
    <x v="5"/>
    <b v="1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x v="2172"/>
    <b v="0"/>
    <x v="62"/>
    <b v="1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x v="2173"/>
    <b v="0"/>
    <x v="240"/>
    <b v="1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x v="2174"/>
    <b v="0"/>
    <x v="287"/>
    <b v="1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x v="2175"/>
    <b v="0"/>
    <x v="55"/>
    <b v="1"/>
    <x v="11"/>
    <x v="2175"/>
    <d v="2016-07-21T00:13:06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x v="2176"/>
    <b v="0"/>
    <x v="26"/>
    <b v="1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x v="2177"/>
    <b v="0"/>
    <x v="44"/>
    <b v="1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x v="2178"/>
    <b v="0"/>
    <x v="410"/>
    <b v="1"/>
    <x v="11"/>
    <x v="2178"/>
    <d v="2017-01-18T15:16:37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x v="2179"/>
    <b v="0"/>
    <x v="64"/>
    <b v="1"/>
    <x v="11"/>
    <x v="2179"/>
    <d v="2015-04-11T04:06:32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x v="2180"/>
    <b v="0"/>
    <x v="76"/>
    <b v="1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x v="2181"/>
    <b v="0"/>
    <x v="28"/>
    <b v="1"/>
    <x v="32"/>
    <x v="2181"/>
    <d v="2017-02-21T00:07:33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x v="2182"/>
    <b v="0"/>
    <x v="289"/>
    <b v="1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x v="2183"/>
    <b v="0"/>
    <x v="411"/>
    <b v="1"/>
    <x v="32"/>
    <x v="2183"/>
    <d v="2017-02-09T05:00:00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x v="2184"/>
    <b v="1"/>
    <x v="161"/>
    <b v="1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x v="2185"/>
    <b v="0"/>
    <x v="412"/>
    <b v="1"/>
    <x v="32"/>
    <x v="2185"/>
    <d v="2013-03-26T08:23:59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x v="2186"/>
    <b v="0"/>
    <x v="413"/>
    <b v="1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x v="2187"/>
    <b v="1"/>
    <x v="414"/>
    <b v="1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x v="2188"/>
    <b v="0"/>
    <x v="415"/>
    <b v="1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x v="2189"/>
    <b v="0"/>
    <x v="106"/>
    <b v="1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x v="2190"/>
    <b v="0"/>
    <x v="416"/>
    <b v="1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x v="2191"/>
    <b v="0"/>
    <x v="20"/>
    <b v="1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x v="2192"/>
    <b v="0"/>
    <x v="417"/>
    <b v="1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x v="2193"/>
    <b v="0"/>
    <x v="418"/>
    <b v="1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x v="2194"/>
    <b v="0"/>
    <x v="419"/>
    <b v="1"/>
    <x v="32"/>
    <x v="2194"/>
    <d v="2016-03-26T17:11:30"/>
  </r>
  <r>
    <n v="2195"/>
    <s v="Purgatoria: City of Angels"/>
    <s v="A gritty, noir tabletop RPG with a fast-paced combo-based battle system."/>
    <x v="210"/>
    <n v="5535"/>
    <x v="0"/>
    <s v="US"/>
    <s v="USD"/>
    <n v="1439317900"/>
    <x v="2195"/>
    <b v="0"/>
    <x v="248"/>
    <b v="1"/>
    <x v="32"/>
    <x v="2195"/>
    <d v="2015-08-11T18:31:40"/>
  </r>
  <r>
    <n v="2196"/>
    <s v="LACORSA Grand Prix Game (relaunch)"/>
    <s v="Race your friends in style with this classic Grand Prix game."/>
    <x v="32"/>
    <n v="15937"/>
    <x v="0"/>
    <s v="US"/>
    <s v="USD"/>
    <n v="1480662000"/>
    <x v="2196"/>
    <b v="0"/>
    <x v="302"/>
    <b v="1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x v="2197"/>
    <b v="0"/>
    <x v="420"/>
    <b v="1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x v="2198"/>
    <b v="0"/>
    <x v="421"/>
    <b v="1"/>
    <x v="32"/>
    <x v="2198"/>
    <d v="2015-11-14T13:20:00"/>
  </r>
  <r>
    <n v="2199"/>
    <s v="Decadolo. Flip it!"/>
    <s v="A new strategic board game designed to flip out your opponent."/>
    <x v="7"/>
    <n v="13228"/>
    <x v="0"/>
    <s v="IE"/>
    <s v="EUR"/>
    <n v="1444903198"/>
    <x v="2199"/>
    <b v="1"/>
    <x v="140"/>
    <b v="1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x v="2200"/>
    <b v="0"/>
    <x v="40"/>
    <b v="1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x v="2201"/>
    <b v="0"/>
    <x v="33"/>
    <b v="1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x v="2202"/>
    <b v="0"/>
    <x v="422"/>
    <b v="1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x v="2203"/>
    <b v="0"/>
    <x v="133"/>
    <b v="1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x v="2204"/>
    <b v="0"/>
    <x v="196"/>
    <b v="1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x v="2205"/>
    <b v="0"/>
    <x v="74"/>
    <b v="1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x v="2206"/>
    <b v="0"/>
    <x v="69"/>
    <b v="1"/>
    <x v="15"/>
    <x v="2206"/>
    <d v="2012-04-16T06:10:24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x v="2207"/>
    <b v="0"/>
    <x v="63"/>
    <b v="1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x v="2208"/>
    <b v="0"/>
    <x v="54"/>
    <b v="1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x v="2209"/>
    <b v="0"/>
    <x v="41"/>
    <b v="1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x v="2210"/>
    <b v="0"/>
    <x v="250"/>
    <b v="1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x v="2211"/>
    <b v="0"/>
    <x v="148"/>
    <b v="1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x v="2212"/>
    <b v="0"/>
    <x v="252"/>
    <b v="1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x v="2213"/>
    <b v="0"/>
    <x v="29"/>
    <b v="1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x v="2214"/>
    <b v="0"/>
    <x v="54"/>
    <b v="1"/>
    <x v="15"/>
    <x v="2214"/>
    <d v="2014-02-06T19:00:48"/>
  </r>
  <r>
    <n v="2215"/>
    <s v="&quot;Something to See, Not to Say&quot; - Anemometer's First EP Album"/>
    <s v="Ambient Electro Grind-fest!"/>
    <x v="131"/>
    <n v="860"/>
    <x v="0"/>
    <s v="US"/>
    <s v="USD"/>
    <n v="1331621940"/>
    <x v="2215"/>
    <b v="0"/>
    <x v="51"/>
    <b v="1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x v="2216"/>
    <b v="0"/>
    <x v="25"/>
    <b v="1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x v="2217"/>
    <b v="0"/>
    <x v="82"/>
    <b v="1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x v="2218"/>
    <b v="0"/>
    <x v="88"/>
    <b v="1"/>
    <x v="15"/>
    <x v="2218"/>
    <d v="2012-08-29T00:00:00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x v="2219"/>
    <b v="0"/>
    <x v="10"/>
    <b v="1"/>
    <x v="15"/>
    <x v="2219"/>
    <d v="2015-08-19T17:15:12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x v="2220"/>
    <b v="0"/>
    <x v="50"/>
    <b v="1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x v="2221"/>
    <b v="0"/>
    <x v="423"/>
    <b v="1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x v="2222"/>
    <b v="0"/>
    <x v="209"/>
    <b v="1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x v="2223"/>
    <b v="0"/>
    <x v="61"/>
    <b v="1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x v="2224"/>
    <b v="0"/>
    <x v="228"/>
    <b v="1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x v="2225"/>
    <b v="0"/>
    <x v="424"/>
    <b v="1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x v="2226"/>
    <b v="0"/>
    <x v="306"/>
    <b v="1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x v="2227"/>
    <b v="0"/>
    <x v="425"/>
    <b v="1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x v="2228"/>
    <b v="0"/>
    <x v="296"/>
    <b v="1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x v="2229"/>
    <b v="0"/>
    <x v="380"/>
    <b v="1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x v="2230"/>
    <b v="0"/>
    <x v="156"/>
    <b v="1"/>
    <x v="32"/>
    <x v="2230"/>
    <d v="2014-04-25T21:08:47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x v="2231"/>
    <b v="0"/>
    <x v="426"/>
    <b v="1"/>
    <x v="32"/>
    <x v="2231"/>
    <d v="2013-06-25T05:00:00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x v="2232"/>
    <b v="0"/>
    <x v="427"/>
    <b v="1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x v="2233"/>
    <b v="0"/>
    <x v="428"/>
    <b v="1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x v="2234"/>
    <b v="0"/>
    <x v="33"/>
    <b v="1"/>
    <x v="32"/>
    <x v="2234"/>
    <d v="2017-01-05T19:47:27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x v="2235"/>
    <b v="0"/>
    <x v="206"/>
    <b v="1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x v="2236"/>
    <b v="0"/>
    <x v="340"/>
    <b v="1"/>
    <x v="32"/>
    <x v="2236"/>
    <d v="2016-02-01T14:48:43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x v="2237"/>
    <b v="0"/>
    <x v="429"/>
    <b v="1"/>
    <x v="32"/>
    <x v="2237"/>
    <d v="2014-11-12T07:59:00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x v="2238"/>
    <b v="0"/>
    <x v="1"/>
    <b v="1"/>
    <x v="32"/>
    <x v="2238"/>
    <d v="2017-03-10T14:55:16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x v="2239"/>
    <b v="0"/>
    <x v="374"/>
    <b v="1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x v="2240"/>
    <b v="0"/>
    <x v="93"/>
    <b v="1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x v="2241"/>
    <b v="0"/>
    <x v="430"/>
    <b v="1"/>
    <x v="32"/>
    <x v="2241"/>
    <d v="2017-03-02T19:51:40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x v="2242"/>
    <b v="0"/>
    <x v="431"/>
    <b v="1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x v="2243"/>
    <b v="0"/>
    <x v="432"/>
    <b v="1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x v="2244"/>
    <b v="0"/>
    <x v="126"/>
    <b v="1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x v="2245"/>
    <b v="0"/>
    <x v="433"/>
    <b v="1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x v="2246"/>
    <b v="0"/>
    <x v="7"/>
    <b v="1"/>
    <x v="32"/>
    <x v="2246"/>
    <d v="2015-09-04T19:00:10"/>
  </r>
  <r>
    <n v="2247"/>
    <s v="Foragers"/>
    <s v="Take on the role of an ancient forager in this fun strategy game from the designer of Biblios."/>
    <x v="17"/>
    <n v="19324"/>
    <x v="0"/>
    <s v="US"/>
    <s v="USD"/>
    <n v="1438185565"/>
    <x v="2247"/>
    <b v="0"/>
    <x v="434"/>
    <b v="1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x v="2248"/>
    <b v="0"/>
    <x v="130"/>
    <b v="1"/>
    <x v="32"/>
    <x v="2248"/>
    <d v="2016-12-14T21:01:18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x v="2249"/>
    <b v="0"/>
    <x v="387"/>
    <b v="1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x v="2250"/>
    <b v="0"/>
    <x v="435"/>
    <b v="1"/>
    <x v="32"/>
    <x v="2250"/>
    <d v="2016-12-03T01:07:53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x v="2251"/>
    <b v="0"/>
    <x v="436"/>
    <b v="1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x v="2252"/>
    <b v="0"/>
    <x v="437"/>
    <b v="1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x v="2253"/>
    <b v="0"/>
    <x v="87"/>
    <b v="1"/>
    <x v="32"/>
    <x v="2253"/>
    <d v="2015-11-18T16:09:07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x v="2254"/>
    <b v="0"/>
    <x v="438"/>
    <b v="1"/>
    <x v="32"/>
    <x v="2254"/>
    <d v="2017-01-24T15:32:48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x v="2255"/>
    <b v="0"/>
    <x v="197"/>
    <b v="1"/>
    <x v="32"/>
    <x v="2255"/>
    <d v="2016-05-07T22:50:51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x v="2256"/>
    <b v="0"/>
    <x v="133"/>
    <b v="1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x v="2257"/>
    <b v="0"/>
    <x v="39"/>
    <b v="1"/>
    <x v="32"/>
    <x v="2257"/>
    <d v="2016-06-19T23:00:00"/>
  </r>
  <r>
    <n v="2258"/>
    <s v="A Sundered World"/>
    <s v="A Dungeon World campaign setting that takes place after the end of the worlds."/>
    <x v="41"/>
    <n v="3223"/>
    <x v="0"/>
    <s v="US"/>
    <s v="USD"/>
    <n v="1434045687"/>
    <x v="2258"/>
    <b v="0"/>
    <x v="242"/>
    <b v="1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x v="2259"/>
    <b v="0"/>
    <x v="190"/>
    <b v="1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x v="2260"/>
    <b v="0"/>
    <x v="87"/>
    <b v="1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x v="2261"/>
    <b v="0"/>
    <x v="439"/>
    <b v="1"/>
    <x v="32"/>
    <x v="2261"/>
    <d v="2017-02-14T17:23:40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x v="2262"/>
    <b v="0"/>
    <x v="331"/>
    <b v="1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x v="2263"/>
    <b v="0"/>
    <x v="65"/>
    <b v="1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x v="2264"/>
    <b v="0"/>
    <x v="440"/>
    <b v="1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x v="2265"/>
    <b v="0"/>
    <x v="57"/>
    <b v="1"/>
    <x v="32"/>
    <x v="2265"/>
    <d v="2016-11-22T20:28:27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x v="2266"/>
    <b v="0"/>
    <x v="441"/>
    <b v="1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x v="2267"/>
    <b v="0"/>
    <x v="442"/>
    <b v="1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x v="2268"/>
    <b v="0"/>
    <x v="441"/>
    <b v="1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x v="2269"/>
    <b v="0"/>
    <x v="443"/>
    <b v="1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x v="2270"/>
    <b v="0"/>
    <x v="444"/>
    <b v="1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x v="2271"/>
    <b v="0"/>
    <x v="445"/>
    <b v="1"/>
    <x v="32"/>
    <x v="2271"/>
    <d v="2016-12-10T00:00:04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x v="2272"/>
    <b v="0"/>
    <x v="446"/>
    <b v="1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x v="2273"/>
    <b v="0"/>
    <x v="206"/>
    <b v="1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x v="2274"/>
    <b v="0"/>
    <x v="221"/>
    <b v="1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x v="2275"/>
    <b v="0"/>
    <x v="1"/>
    <b v="1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x v="2276"/>
    <b v="0"/>
    <x v="11"/>
    <b v="1"/>
    <x v="32"/>
    <x v="2276"/>
    <d v="2014-01-05T15:38:09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x v="2277"/>
    <b v="0"/>
    <x v="447"/>
    <b v="1"/>
    <x v="32"/>
    <x v="2277"/>
    <d v="2012-02-27T16:17:03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x v="2278"/>
    <b v="0"/>
    <x v="332"/>
    <b v="1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x v="2279"/>
    <b v="0"/>
    <x v="58"/>
    <b v="1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x v="2280"/>
    <b v="0"/>
    <x v="436"/>
    <b v="1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x v="2281"/>
    <b v="0"/>
    <x v="202"/>
    <b v="1"/>
    <x v="11"/>
    <x v="2281"/>
    <d v="2011-07-25T06:50:00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x v="2282"/>
    <b v="0"/>
    <x v="8"/>
    <b v="1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x v="2283"/>
    <b v="0"/>
    <x v="53"/>
    <b v="1"/>
    <x v="11"/>
    <x v="2283"/>
    <d v="2012-05-09T02:00:04"/>
  </r>
  <r>
    <n v="2284"/>
    <s v="Make a record, write a song, take the Vinyl Skyway. "/>
    <s v="The Vinyl Skyway reunite to make a third album. "/>
    <x v="12"/>
    <n v="6373.27"/>
    <x v="0"/>
    <s v="US"/>
    <s v="USD"/>
    <n v="1299902400"/>
    <x v="2284"/>
    <b v="0"/>
    <x v="211"/>
    <b v="1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x v="2285"/>
    <b v="0"/>
    <x v="1"/>
    <b v="1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x v="2286"/>
    <b v="0"/>
    <x v="25"/>
    <b v="1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x v="2287"/>
    <b v="0"/>
    <x v="448"/>
    <b v="1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x v="2288"/>
    <b v="0"/>
    <x v="20"/>
    <b v="1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x v="2289"/>
    <b v="0"/>
    <x v="20"/>
    <b v="1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x v="2290"/>
    <b v="0"/>
    <x v="60"/>
    <b v="1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x v="2291"/>
    <b v="0"/>
    <x v="68"/>
    <b v="1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x v="2292"/>
    <b v="0"/>
    <x v="67"/>
    <b v="1"/>
    <x v="11"/>
    <x v="2292"/>
    <d v="2012-04-18T16:44:36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x v="2293"/>
    <b v="0"/>
    <x v="74"/>
    <b v="1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x v="2294"/>
    <b v="0"/>
    <x v="300"/>
    <b v="1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x v="2295"/>
    <b v="0"/>
    <x v="69"/>
    <b v="1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x v="2296"/>
    <b v="0"/>
    <x v="108"/>
    <b v="1"/>
    <x v="11"/>
    <x v="2296"/>
    <d v="2012-02-23T17:33:46"/>
  </r>
  <r>
    <n v="2297"/>
    <s v="Company Company: Debut EP"/>
    <s v="New Jersey Alternative Rock band COCO needs YOUR help self-releasing debut EP!"/>
    <x v="28"/>
    <n v="1006"/>
    <x v="0"/>
    <s v="US"/>
    <s v="USD"/>
    <n v="1331697540"/>
    <x v="2297"/>
    <b v="0"/>
    <x v="10"/>
    <b v="1"/>
    <x v="11"/>
    <x v="2297"/>
    <d v="2012-03-14T03:59:00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x v="2298"/>
    <b v="0"/>
    <x v="449"/>
    <b v="1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x v="2299"/>
    <b v="0"/>
    <x v="25"/>
    <b v="1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x v="2300"/>
    <b v="0"/>
    <x v="63"/>
    <b v="1"/>
    <x v="11"/>
    <x v="2300"/>
    <d v="2012-06-28T17:26:56"/>
  </r>
  <r>
    <n v="2301"/>
    <s v="Time Crash"/>
    <s v="We are America's first trock band, and we're ready to bring you our first album!"/>
    <x v="10"/>
    <n v="6680.22"/>
    <x v="0"/>
    <s v="US"/>
    <s v="USD"/>
    <n v="1371785496"/>
    <x v="2301"/>
    <b v="1"/>
    <x v="263"/>
    <b v="1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x v="2302"/>
    <b v="1"/>
    <x v="268"/>
    <b v="1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x v="2303"/>
    <b v="1"/>
    <x v="273"/>
    <b v="1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x v="2304"/>
    <b v="1"/>
    <x v="116"/>
    <b v="1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x v="2305"/>
    <b v="1"/>
    <x v="157"/>
    <b v="1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x v="2306"/>
    <b v="1"/>
    <x v="196"/>
    <b v="1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x v="2307"/>
    <b v="1"/>
    <x v="11"/>
    <b v="1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x v="2308"/>
    <b v="1"/>
    <x v="450"/>
    <b v="1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x v="2309"/>
    <b v="1"/>
    <x v="329"/>
    <b v="1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x v="2310"/>
    <b v="1"/>
    <x v="451"/>
    <b v="1"/>
    <x v="14"/>
    <x v="2310"/>
    <d v="2013-03-21T18:03:35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x v="2311"/>
    <b v="1"/>
    <x v="201"/>
    <b v="1"/>
    <x v="14"/>
    <x v="2311"/>
    <d v="2014-05-07T00:06:29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x v="2312"/>
    <b v="1"/>
    <x v="1"/>
    <b v="1"/>
    <x v="14"/>
    <x v="2312"/>
    <d v="2014-04-18T23:00:00"/>
  </r>
  <r>
    <n v="2313"/>
    <s v="A SUNNY DAY IN GLASGOW"/>
    <s v="A Sunny Day in Glasgow are recording a new album and we need your help!"/>
    <x v="10"/>
    <n v="8792.02"/>
    <x v="0"/>
    <s v="US"/>
    <s v="USD"/>
    <n v="1336086026"/>
    <x v="2313"/>
    <b v="1"/>
    <x v="328"/>
    <b v="1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x v="2314"/>
    <b v="1"/>
    <x v="133"/>
    <b v="1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x v="2315"/>
    <b v="1"/>
    <x v="31"/>
    <b v="1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x v="2316"/>
    <b v="1"/>
    <x v="452"/>
    <b v="1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x v="2317"/>
    <b v="1"/>
    <x v="19"/>
    <b v="1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x v="2318"/>
    <b v="1"/>
    <x v="430"/>
    <b v="1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x v="2319"/>
    <b v="1"/>
    <x v="99"/>
    <b v="1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x v="2320"/>
    <b v="1"/>
    <x v="30"/>
    <b v="1"/>
    <x v="14"/>
    <x v="2320"/>
    <d v="2014-04-02T18:36:40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x v="2321"/>
    <b v="0"/>
    <x v="31"/>
    <b v="0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x v="2322"/>
    <b v="0"/>
    <x v="80"/>
    <b v="0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x v="2323"/>
    <b v="0"/>
    <x v="80"/>
    <b v="0"/>
    <x v="33"/>
    <x v="2323"/>
    <d v="2017-03-20T18:07:27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x v="2324"/>
    <b v="0"/>
    <x v="42"/>
    <b v="0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x v="2325"/>
    <b v="0"/>
    <x v="63"/>
    <b v="0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x v="2326"/>
    <b v="0"/>
    <x v="29"/>
    <b v="0"/>
    <x v="33"/>
    <x v="2326"/>
    <d v="2017-04-30T17:00:00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x v="2327"/>
    <b v="1"/>
    <x v="453"/>
    <b v="1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x v="2328"/>
    <b v="1"/>
    <x v="416"/>
    <b v="1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x v="2329"/>
    <b v="1"/>
    <x v="207"/>
    <b v="1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x v="2330"/>
    <b v="1"/>
    <x v="430"/>
    <b v="1"/>
    <x v="33"/>
    <x v="2330"/>
    <d v="2015-12-25T00:00:0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x v="2331"/>
    <b v="1"/>
    <x v="454"/>
    <b v="1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x v="2332"/>
    <b v="1"/>
    <x v="455"/>
    <b v="1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x v="2333"/>
    <b v="1"/>
    <x v="225"/>
    <b v="1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x v="2334"/>
    <b v="1"/>
    <x v="85"/>
    <b v="1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x v="2335"/>
    <b v="1"/>
    <x v="170"/>
    <b v="1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x v="2336"/>
    <b v="1"/>
    <x v="456"/>
    <b v="1"/>
    <x v="33"/>
    <x v="2336"/>
    <d v="2014-03-08T22:11:35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x v="2337"/>
    <b v="1"/>
    <x v="122"/>
    <b v="1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x v="2338"/>
    <b v="1"/>
    <x v="252"/>
    <b v="1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x v="2339"/>
    <b v="1"/>
    <x v="457"/>
    <b v="1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x v="2340"/>
    <b v="1"/>
    <x v="458"/>
    <b v="1"/>
    <x v="33"/>
    <x v="2340"/>
    <d v="2016-10-30T15:25:38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x v="2341"/>
    <b v="0"/>
    <x v="78"/>
    <b v="0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x v="2342"/>
    <b v="0"/>
    <x v="78"/>
    <b v="0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x v="2343"/>
    <b v="0"/>
    <x v="29"/>
    <b v="0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x v="2344"/>
    <b v="0"/>
    <x v="29"/>
    <b v="0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x v="2345"/>
    <b v="0"/>
    <x v="78"/>
    <b v="0"/>
    <x v="7"/>
    <x v="2345"/>
    <d v="2015-03-31T23:39:00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x v="2346"/>
    <b v="0"/>
    <x v="83"/>
    <b v="0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x v="2347"/>
    <b v="0"/>
    <x v="29"/>
    <b v="0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x v="2348"/>
    <b v="0"/>
    <x v="81"/>
    <b v="0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x v="2349"/>
    <b v="0"/>
    <x v="78"/>
    <b v="0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x v="2350"/>
    <b v="0"/>
    <x v="78"/>
    <b v="0"/>
    <x v="7"/>
    <x v="2350"/>
    <d v="2017-01-03T20:12:50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x v="2351"/>
    <b v="0"/>
    <x v="63"/>
    <b v="0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x v="2352"/>
    <b v="0"/>
    <x v="78"/>
    <b v="0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x v="2353"/>
    <b v="0"/>
    <x v="78"/>
    <b v="0"/>
    <x v="7"/>
    <x v="2353"/>
    <d v="2015-04-21T16:13:42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x v="2354"/>
    <b v="0"/>
    <x v="29"/>
    <b v="0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x v="2355"/>
    <b v="0"/>
    <x v="84"/>
    <b v="0"/>
    <x v="7"/>
    <x v="2355"/>
    <d v="2015-05-02T22:02:16"/>
  </r>
  <r>
    <n v="2356"/>
    <s v="HardstyleUnited.com (Canceled)"/>
    <s v="HardstyleUnited.com The Global Hardstyle community. Your Hardstyle community."/>
    <x v="3"/>
    <n v="0"/>
    <x v="1"/>
    <s v="NL"/>
    <s v="EUR"/>
    <n v="1433530104"/>
    <x v="2356"/>
    <b v="0"/>
    <x v="78"/>
    <b v="0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x v="2357"/>
    <b v="0"/>
    <x v="78"/>
    <b v="0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x v="2358"/>
    <b v="0"/>
    <x v="78"/>
    <b v="0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x v="2359"/>
    <b v="0"/>
    <x v="83"/>
    <b v="0"/>
    <x v="7"/>
    <x v="2359"/>
    <d v="2015-08-03T15:35:24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x v="2360"/>
    <b v="0"/>
    <x v="29"/>
    <b v="0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x v="2361"/>
    <b v="0"/>
    <x v="78"/>
    <b v="0"/>
    <x v="7"/>
    <x v="2361"/>
    <d v="2016-04-30T22:00:00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x v="2362"/>
    <b v="0"/>
    <x v="84"/>
    <b v="0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x v="2363"/>
    <b v="0"/>
    <x v="78"/>
    <b v="0"/>
    <x v="7"/>
    <x v="2363"/>
    <d v="2015-12-29T00:16:40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x v="2364"/>
    <b v="0"/>
    <x v="78"/>
    <b v="0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x v="2365"/>
    <b v="0"/>
    <x v="78"/>
    <b v="0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x v="2366"/>
    <b v="0"/>
    <x v="74"/>
    <b v="0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x v="2367"/>
    <b v="0"/>
    <x v="25"/>
    <b v="0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x v="2368"/>
    <b v="0"/>
    <x v="84"/>
    <b v="0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x v="2369"/>
    <b v="0"/>
    <x v="78"/>
    <b v="0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x v="2370"/>
    <b v="0"/>
    <x v="80"/>
    <b v="0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x v="2371"/>
    <b v="0"/>
    <x v="78"/>
    <b v="0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x v="2372"/>
    <b v="0"/>
    <x v="79"/>
    <b v="0"/>
    <x v="7"/>
    <x v="2372"/>
    <d v="2015-04-24T01:39:31"/>
  </r>
  <r>
    <n v="2373"/>
    <s v="Cykelauktion.com (Canceled)"/>
    <s v="We want to create a safe marketplace for buying and selling bicycles."/>
    <x v="343"/>
    <n v="50"/>
    <x v="1"/>
    <s v="SE"/>
    <s v="SEK"/>
    <n v="1440863624"/>
    <x v="2373"/>
    <b v="0"/>
    <x v="29"/>
    <b v="0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x v="2374"/>
    <b v="0"/>
    <x v="29"/>
    <b v="0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x v="2375"/>
    <b v="0"/>
    <x v="78"/>
    <b v="0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x v="2376"/>
    <b v="0"/>
    <x v="80"/>
    <b v="0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x v="2377"/>
    <b v="0"/>
    <x v="78"/>
    <b v="0"/>
    <x v="7"/>
    <x v="2377"/>
    <d v="2016-11-25T21:53:03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x v="2378"/>
    <b v="0"/>
    <x v="78"/>
    <b v="0"/>
    <x v="7"/>
    <x v="2378"/>
    <d v="2015-08-26T00:18:50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x v="2379"/>
    <b v="0"/>
    <x v="78"/>
    <b v="0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x v="2380"/>
    <b v="0"/>
    <x v="83"/>
    <b v="0"/>
    <x v="7"/>
    <x v="2380"/>
    <d v="2015-10-01T19:02:22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x v="2381"/>
    <b v="0"/>
    <x v="63"/>
    <b v="0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x v="2382"/>
    <b v="0"/>
    <x v="84"/>
    <b v="0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x v="2383"/>
    <b v="0"/>
    <x v="83"/>
    <b v="0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x v="2384"/>
    <b v="0"/>
    <x v="22"/>
    <b v="0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x v="2385"/>
    <b v="0"/>
    <x v="63"/>
    <b v="0"/>
    <x v="7"/>
    <x v="2385"/>
    <d v="2015-08-05T16:50:32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x v="2386"/>
    <b v="0"/>
    <x v="78"/>
    <b v="0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x v="2387"/>
    <b v="0"/>
    <x v="83"/>
    <b v="0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x v="2388"/>
    <b v="0"/>
    <x v="22"/>
    <b v="0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x v="2389"/>
    <b v="0"/>
    <x v="29"/>
    <b v="0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x v="2390"/>
    <b v="0"/>
    <x v="78"/>
    <b v="0"/>
    <x v="7"/>
    <x v="2390"/>
    <d v="2015-01-04T06:17:44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x v="2391"/>
    <b v="0"/>
    <x v="29"/>
    <b v="0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x v="2392"/>
    <b v="0"/>
    <x v="78"/>
    <b v="0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x v="2393"/>
    <b v="0"/>
    <x v="29"/>
    <b v="0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x v="2394"/>
    <b v="0"/>
    <x v="84"/>
    <b v="0"/>
    <x v="7"/>
    <x v="2394"/>
    <d v="2015-02-26T08:41:33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x v="2395"/>
    <b v="0"/>
    <x v="78"/>
    <b v="0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x v="2396"/>
    <b v="0"/>
    <x v="29"/>
    <b v="0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x v="2397"/>
    <b v="0"/>
    <x v="78"/>
    <b v="0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x v="2398"/>
    <b v="0"/>
    <x v="78"/>
    <b v="0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x v="2399"/>
    <b v="0"/>
    <x v="78"/>
    <b v="0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x v="2400"/>
    <b v="0"/>
    <x v="78"/>
    <b v="0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x v="2401"/>
    <b v="0"/>
    <x v="82"/>
    <b v="0"/>
    <x v="19"/>
    <x v="2401"/>
    <d v="2016-03-05T19:44:56"/>
  </r>
  <r>
    <n v="2402"/>
    <s v="Cupcake Truck Unite"/>
    <s v="Small town, delicious treats, and a mobile truck"/>
    <x v="14"/>
    <n v="52"/>
    <x v="2"/>
    <s v="US"/>
    <s v="USD"/>
    <n v="1431533931"/>
    <x v="2402"/>
    <b v="0"/>
    <x v="29"/>
    <b v="0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x v="2403"/>
    <b v="0"/>
    <x v="8"/>
    <b v="0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x v="2404"/>
    <b v="0"/>
    <x v="78"/>
    <b v="0"/>
    <x v="19"/>
    <x v="2404"/>
    <d v="2016-01-03T00:56:47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x v="2405"/>
    <b v="0"/>
    <x v="9"/>
    <b v="0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x v="2406"/>
    <b v="0"/>
    <x v="38"/>
    <b v="0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x v="2407"/>
    <b v="0"/>
    <x v="51"/>
    <b v="0"/>
    <x v="19"/>
    <x v="2407"/>
    <d v="2015-04-11T06:00:00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x v="2408"/>
    <b v="0"/>
    <x v="84"/>
    <b v="0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x v="2409"/>
    <b v="0"/>
    <x v="79"/>
    <b v="0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x v="2410"/>
    <b v="0"/>
    <x v="78"/>
    <b v="0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x v="2411"/>
    <b v="0"/>
    <x v="83"/>
    <b v="0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x v="2412"/>
    <b v="0"/>
    <x v="78"/>
    <b v="0"/>
    <x v="19"/>
    <x v="2412"/>
    <d v="2016-11-26T18:41:13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x v="2413"/>
    <b v="0"/>
    <x v="83"/>
    <b v="0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x v="2414"/>
    <b v="0"/>
    <x v="62"/>
    <b v="0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x v="2415"/>
    <b v="0"/>
    <x v="79"/>
    <b v="0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x v="2416"/>
    <b v="0"/>
    <x v="29"/>
    <b v="0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x v="2417"/>
    <b v="0"/>
    <x v="78"/>
    <b v="0"/>
    <x v="19"/>
    <x v="2417"/>
    <d v="2014-08-10T21:13:07"/>
  </r>
  <r>
    <n v="2418"/>
    <s v="Mexican food truck"/>
    <s v="I want to start my food truck business."/>
    <x v="31"/>
    <n v="5"/>
    <x v="2"/>
    <s v="US"/>
    <s v="USD"/>
    <n v="1427225644"/>
    <x v="2418"/>
    <b v="0"/>
    <x v="81"/>
    <b v="0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x v="2419"/>
    <b v="0"/>
    <x v="78"/>
    <b v="0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x v="2420"/>
    <b v="0"/>
    <x v="17"/>
    <b v="0"/>
    <x v="19"/>
    <x v="2420"/>
    <d v="2014-11-10T01:41:35"/>
  </r>
  <r>
    <n v="2421"/>
    <s v="hot dog cart"/>
    <s v="help me start Merrill's first hot dog cart in this empty lot"/>
    <x v="12"/>
    <n v="1"/>
    <x v="2"/>
    <s v="US"/>
    <s v="USD"/>
    <n v="1424536196"/>
    <x v="2421"/>
    <b v="0"/>
    <x v="29"/>
    <b v="0"/>
    <x v="19"/>
    <x v="2421"/>
    <d v="2015-02-21T16:29:56"/>
  </r>
  <r>
    <n v="2422"/>
    <s v="Help starting a family owned food truck"/>
    <s v="Family owned business serving BBQ and seafood to the public"/>
    <x v="2"/>
    <n v="1"/>
    <x v="2"/>
    <s v="US"/>
    <s v="USD"/>
    <n v="1426091036"/>
    <x v="2422"/>
    <b v="0"/>
    <x v="29"/>
    <b v="0"/>
    <x v="19"/>
    <x v="2422"/>
    <d v="2015-03-11T16:23:56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x v="2423"/>
    <b v="0"/>
    <x v="29"/>
    <b v="0"/>
    <x v="19"/>
    <x v="2423"/>
    <d v="2014-12-31T16:54:50"/>
  </r>
  <r>
    <n v="2424"/>
    <s v="Lily and Memphs"/>
    <s v="Great and creative food from the heart in the form of a sweet food truck!"/>
    <x v="31"/>
    <n v="310"/>
    <x v="2"/>
    <s v="US"/>
    <s v="USD"/>
    <n v="1414445108"/>
    <x v="2424"/>
    <b v="0"/>
    <x v="82"/>
    <b v="0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x v="2425"/>
    <b v="0"/>
    <x v="29"/>
    <b v="0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x v="2426"/>
    <b v="0"/>
    <x v="78"/>
    <b v="0"/>
    <x v="19"/>
    <x v="2426"/>
    <d v="2015-08-08T04:04:52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x v="2427"/>
    <b v="0"/>
    <x v="29"/>
    <b v="0"/>
    <x v="19"/>
    <x v="2427"/>
    <d v="2016-03-23T06:38:53"/>
  </r>
  <r>
    <n v="2428"/>
    <s v="Premium Burgers"/>
    <s v="From Moo 2 You! We want to offer premium burgers to a taco flooded environment."/>
    <x v="19"/>
    <n v="1"/>
    <x v="2"/>
    <s v="US"/>
    <s v="USD"/>
    <n v="1426182551"/>
    <x v="2428"/>
    <b v="0"/>
    <x v="29"/>
    <b v="0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x v="2429"/>
    <b v="0"/>
    <x v="80"/>
    <b v="0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x v="2430"/>
    <b v="0"/>
    <x v="84"/>
    <b v="0"/>
    <x v="19"/>
    <x v="2430"/>
    <d v="2016-02-12T03:08:24"/>
  </r>
  <r>
    <n v="2431"/>
    <s v="Murphy's good eatin'"/>
    <s v="Go to Colorado and run a food truck with homemade food of all kinds."/>
    <x v="57"/>
    <n v="2"/>
    <x v="2"/>
    <s v="US"/>
    <s v="USD"/>
    <n v="1467080613"/>
    <x v="2431"/>
    <b v="0"/>
    <x v="84"/>
    <b v="0"/>
    <x v="19"/>
    <x v="2431"/>
    <d v="2016-06-28T02:23:33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x v="2432"/>
    <b v="0"/>
    <x v="84"/>
    <b v="0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x v="2433"/>
    <b v="0"/>
    <x v="78"/>
    <b v="0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x v="2434"/>
    <b v="0"/>
    <x v="84"/>
    <b v="0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x v="2435"/>
    <b v="0"/>
    <x v="80"/>
    <b v="0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x v="2436"/>
    <b v="0"/>
    <x v="84"/>
    <b v="0"/>
    <x v="19"/>
    <x v="2436"/>
    <d v="2016-01-29T14:46:1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x v="2437"/>
    <b v="0"/>
    <x v="78"/>
    <b v="0"/>
    <x v="19"/>
    <x v="2437"/>
    <d v="2015-03-17T18:00:00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x v="2438"/>
    <b v="0"/>
    <x v="29"/>
    <b v="0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x v="2439"/>
    <b v="0"/>
    <x v="78"/>
    <b v="0"/>
    <x v="19"/>
    <x v="2439"/>
    <d v="2015-10-18T19:38:49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x v="2440"/>
    <b v="0"/>
    <x v="84"/>
    <b v="0"/>
    <x v="19"/>
    <x v="2440"/>
    <d v="2016-02-13T21:35:13"/>
  </r>
  <r>
    <n v="2441"/>
    <s v="Bring Alchemy Pops to the People!"/>
    <s v="YOU can help Alchemy Pops POP up on a street near you!"/>
    <x v="51"/>
    <n v="8091"/>
    <x v="0"/>
    <s v="US"/>
    <s v="USD"/>
    <n v="1437627540"/>
    <x v="2441"/>
    <b v="0"/>
    <x v="280"/>
    <b v="1"/>
    <x v="33"/>
    <x v="2441"/>
    <d v="2015-07-23T04:59:00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x v="2442"/>
    <b v="0"/>
    <x v="459"/>
    <b v="1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x v="2443"/>
    <b v="0"/>
    <x v="409"/>
    <b v="1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x v="2444"/>
    <b v="0"/>
    <x v="42"/>
    <b v="1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x v="2445"/>
    <b v="0"/>
    <x v="248"/>
    <b v="1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x v="2446"/>
    <b v="0"/>
    <x v="112"/>
    <b v="1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x v="2447"/>
    <b v="0"/>
    <x v="152"/>
    <b v="1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x v="2448"/>
    <b v="0"/>
    <x v="82"/>
    <b v="1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x v="2449"/>
    <b v="0"/>
    <x v="148"/>
    <b v="1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x v="2450"/>
    <b v="0"/>
    <x v="332"/>
    <b v="1"/>
    <x v="33"/>
    <x v="2450"/>
    <d v="2014-10-28T03:11:00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x v="2451"/>
    <b v="0"/>
    <x v="153"/>
    <b v="1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x v="2452"/>
    <b v="0"/>
    <x v="41"/>
    <b v="1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x v="2453"/>
    <b v="0"/>
    <x v="85"/>
    <b v="1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x v="2454"/>
    <b v="0"/>
    <x v="208"/>
    <b v="1"/>
    <x v="33"/>
    <x v="2454"/>
    <d v="2017-03-11T04:50:08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x v="2455"/>
    <b v="0"/>
    <x v="38"/>
    <b v="1"/>
    <x v="33"/>
    <x v="2455"/>
    <d v="2016-04-20T18:45:50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x v="2456"/>
    <b v="0"/>
    <x v="85"/>
    <b v="1"/>
    <x v="33"/>
    <x v="2456"/>
    <d v="2017-02-25T23:03:59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x v="2457"/>
    <b v="0"/>
    <x v="204"/>
    <b v="1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x v="2458"/>
    <b v="0"/>
    <x v="144"/>
    <b v="1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x v="2459"/>
    <b v="0"/>
    <x v="460"/>
    <b v="1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x v="2460"/>
    <b v="0"/>
    <x v="32"/>
    <b v="1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x v="2461"/>
    <b v="0"/>
    <x v="48"/>
    <b v="1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x v="2462"/>
    <b v="0"/>
    <x v="248"/>
    <b v="1"/>
    <x v="14"/>
    <x v="2462"/>
    <d v="2012-07-19T04:28:16"/>
  </r>
  <r>
    <n v="2463"/>
    <s v="Emma Ate the Lion &quot;Songs Two Count Too&quot;"/>
    <s v="Emma Ate The Lion's debut full length album"/>
    <x v="13"/>
    <n v="2325"/>
    <x v="0"/>
    <s v="US"/>
    <s v="USD"/>
    <n v="1366138800"/>
    <x v="2463"/>
    <b v="0"/>
    <x v="11"/>
    <b v="1"/>
    <x v="14"/>
    <x v="2463"/>
    <d v="2013-04-16T19:00:00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x v="2464"/>
    <b v="0"/>
    <x v="68"/>
    <b v="1"/>
    <x v="14"/>
    <x v="2464"/>
    <d v="2015-09-30T19:29:00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x v="2465"/>
    <b v="0"/>
    <x v="53"/>
    <b v="1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x v="2466"/>
    <b v="0"/>
    <x v="47"/>
    <b v="1"/>
    <x v="14"/>
    <x v="2466"/>
    <d v="2013-05-09T02:27:33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x v="2467"/>
    <b v="0"/>
    <x v="68"/>
    <b v="1"/>
    <x v="14"/>
    <x v="2467"/>
    <d v="2012-05-10T17:00:00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x v="2468"/>
    <b v="0"/>
    <x v="6"/>
    <b v="1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x v="2469"/>
    <b v="0"/>
    <x v="5"/>
    <b v="1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x v="2470"/>
    <b v="0"/>
    <x v="17"/>
    <b v="1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x v="2471"/>
    <b v="0"/>
    <x v="57"/>
    <b v="1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x v="2472"/>
    <b v="0"/>
    <x v="201"/>
    <b v="1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x v="2473"/>
    <b v="0"/>
    <x v="5"/>
    <b v="1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x v="2474"/>
    <b v="0"/>
    <x v="44"/>
    <b v="1"/>
    <x v="14"/>
    <x v="2474"/>
    <d v="2010-10-11T00:16:16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x v="2475"/>
    <b v="0"/>
    <x v="75"/>
    <b v="1"/>
    <x v="14"/>
    <x v="2475"/>
    <d v="2010-07-10T22:00:00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x v="2476"/>
    <b v="0"/>
    <x v="165"/>
    <b v="1"/>
    <x v="14"/>
    <x v="2476"/>
    <d v="2014-11-03T08:52:50"/>
  </r>
  <r>
    <n v="2477"/>
    <s v="Debut Album"/>
    <s v="Releasing my first album in August, and I need your help in order to get it done!"/>
    <x v="47"/>
    <n v="1285"/>
    <x v="0"/>
    <s v="US"/>
    <s v="USD"/>
    <n v="1344789345"/>
    <x v="2477"/>
    <b v="0"/>
    <x v="14"/>
    <b v="1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x v="2478"/>
    <b v="0"/>
    <x v="1"/>
    <b v="1"/>
    <x v="14"/>
    <x v="2478"/>
    <d v="2013-01-13T22:48:33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x v="2479"/>
    <b v="0"/>
    <x v="38"/>
    <b v="1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x v="2480"/>
    <b v="0"/>
    <x v="22"/>
    <b v="1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x v="2481"/>
    <b v="0"/>
    <x v="195"/>
    <b v="1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x v="2482"/>
    <b v="0"/>
    <x v="20"/>
    <b v="1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x v="2483"/>
    <b v="0"/>
    <x v="10"/>
    <b v="1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x v="2484"/>
    <b v="0"/>
    <x v="240"/>
    <b v="1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x v="2485"/>
    <b v="0"/>
    <x v="14"/>
    <b v="1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x v="2486"/>
    <b v="0"/>
    <x v="209"/>
    <b v="1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x v="2487"/>
    <b v="0"/>
    <x v="44"/>
    <b v="1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x v="2488"/>
    <b v="0"/>
    <x v="71"/>
    <b v="1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x v="2489"/>
    <b v="0"/>
    <x v="11"/>
    <b v="1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x v="2490"/>
    <b v="0"/>
    <x v="38"/>
    <b v="1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x v="2491"/>
    <b v="0"/>
    <x v="73"/>
    <b v="1"/>
    <x v="14"/>
    <x v="2491"/>
    <d v="2011-01-16T01:51:00"/>
  </r>
  <r>
    <n v="2492"/>
    <s v="SUPER NICE EP 2012"/>
    <s v="We're a band from Hawaii trying to produce our first EP and we need help!"/>
    <x v="20"/>
    <n v="750"/>
    <x v="0"/>
    <s v="US"/>
    <s v="USD"/>
    <n v="1339840740"/>
    <x v="2492"/>
    <b v="0"/>
    <x v="74"/>
    <b v="1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x v="2493"/>
    <b v="0"/>
    <x v="461"/>
    <b v="1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x v="2494"/>
    <b v="0"/>
    <x v="70"/>
    <b v="1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x v="2495"/>
    <b v="0"/>
    <x v="288"/>
    <b v="1"/>
    <x v="14"/>
    <x v="2495"/>
    <d v="2012-06-06T22:42:5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x v="2496"/>
    <b v="0"/>
    <x v="73"/>
    <b v="1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x v="2497"/>
    <b v="0"/>
    <x v="66"/>
    <b v="1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x v="2498"/>
    <b v="0"/>
    <x v="9"/>
    <b v="1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x v="2499"/>
    <b v="0"/>
    <x v="203"/>
    <b v="1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x v="2500"/>
    <b v="0"/>
    <x v="60"/>
    <b v="1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x v="2501"/>
    <b v="0"/>
    <x v="63"/>
    <b v="0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x v="2502"/>
    <b v="0"/>
    <x v="81"/>
    <b v="0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x v="2503"/>
    <b v="0"/>
    <x v="78"/>
    <b v="0"/>
    <x v="34"/>
    <x v="2503"/>
    <d v="2016-06-07T21:06:00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x v="2504"/>
    <b v="0"/>
    <x v="78"/>
    <b v="0"/>
    <x v="34"/>
    <x v="2504"/>
    <d v="2014-11-15T01:22:14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x v="2505"/>
    <b v="0"/>
    <x v="78"/>
    <b v="0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x v="2506"/>
    <b v="0"/>
    <x v="84"/>
    <b v="0"/>
    <x v="34"/>
    <x v="2506"/>
    <d v="2015-10-03T21:00:00"/>
  </r>
  <r>
    <n v="2507"/>
    <s v="Help Cafe Talavera get a New Kitchen!"/>
    <s v="Unique dishes for a unique city!."/>
    <x v="350"/>
    <n v="0"/>
    <x v="2"/>
    <s v="US"/>
    <s v="USD"/>
    <n v="1431308704"/>
    <x v="2507"/>
    <b v="0"/>
    <x v="78"/>
    <b v="0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x v="2508"/>
    <b v="0"/>
    <x v="78"/>
    <b v="0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x v="2509"/>
    <b v="0"/>
    <x v="33"/>
    <b v="0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x v="2510"/>
    <b v="0"/>
    <x v="84"/>
    <b v="0"/>
    <x v="34"/>
    <x v="2510"/>
    <d v="2015-05-14T23:56:12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x v="2511"/>
    <b v="0"/>
    <x v="78"/>
    <b v="0"/>
    <x v="34"/>
    <x v="2511"/>
    <d v="2016-02-01T10:43:33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x v="2512"/>
    <b v="0"/>
    <x v="78"/>
    <b v="0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x v="2513"/>
    <b v="0"/>
    <x v="78"/>
    <b v="0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x v="2514"/>
    <b v="0"/>
    <x v="80"/>
    <b v="0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x v="2515"/>
    <b v="0"/>
    <x v="8"/>
    <b v="0"/>
    <x v="34"/>
    <x v="2515"/>
    <d v="2015-02-22T20:09:13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x v="2516"/>
    <b v="0"/>
    <x v="78"/>
    <b v="0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x v="2517"/>
    <b v="0"/>
    <x v="51"/>
    <b v="0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x v="2518"/>
    <b v="0"/>
    <x v="78"/>
    <b v="0"/>
    <x v="34"/>
    <x v="2518"/>
    <d v="2014-11-13T17:20:28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x v="2519"/>
    <b v="0"/>
    <x v="80"/>
    <b v="0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x v="2520"/>
    <b v="0"/>
    <x v="78"/>
    <b v="0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x v="2521"/>
    <b v="0"/>
    <x v="462"/>
    <b v="1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x v="2522"/>
    <b v="0"/>
    <x v="74"/>
    <b v="1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x v="2523"/>
    <b v="0"/>
    <x v="55"/>
    <b v="1"/>
    <x v="35"/>
    <x v="2523"/>
    <d v="2014-11-18T00:24:52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x v="2524"/>
    <b v="0"/>
    <x v="68"/>
    <b v="1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x v="2525"/>
    <b v="0"/>
    <x v="144"/>
    <b v="1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x v="2526"/>
    <b v="0"/>
    <x v="51"/>
    <b v="1"/>
    <x v="35"/>
    <x v="2526"/>
    <d v="2014-12-08T04:59:00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x v="2527"/>
    <b v="0"/>
    <x v="26"/>
    <b v="1"/>
    <x v="35"/>
    <x v="2527"/>
    <d v="2013-10-18T03:59:00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x v="2528"/>
    <b v="0"/>
    <x v="75"/>
    <b v="1"/>
    <x v="35"/>
    <x v="2528"/>
    <d v="2015-08-20T11:00:00"/>
  </r>
  <r>
    <n v="2529"/>
    <s v="UrbanArias is DC's Contemporary Opera Company"/>
    <s v="Opera. Short. New."/>
    <x v="12"/>
    <n v="6257"/>
    <x v="0"/>
    <s v="US"/>
    <s v="USD"/>
    <n v="1332636975"/>
    <x v="2529"/>
    <b v="0"/>
    <x v="88"/>
    <b v="1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x v="2530"/>
    <b v="0"/>
    <x v="53"/>
    <b v="1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x v="2531"/>
    <b v="0"/>
    <x v="42"/>
    <b v="1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x v="2532"/>
    <b v="0"/>
    <x v="65"/>
    <b v="1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x v="2533"/>
    <b v="0"/>
    <x v="327"/>
    <b v="1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x v="2534"/>
    <b v="0"/>
    <x v="25"/>
    <b v="1"/>
    <x v="35"/>
    <x v="2534"/>
    <d v="2010-01-01T06:00:00"/>
  </r>
  <r>
    <n v="2535"/>
    <s v="Mark Hayes Requiem Recording"/>
    <s v="Mark Hayes: Requiem Recording"/>
    <x v="22"/>
    <n v="20755"/>
    <x v="0"/>
    <s v="US"/>
    <s v="USD"/>
    <n v="1417463945"/>
    <x v="2535"/>
    <b v="0"/>
    <x v="76"/>
    <b v="1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x v="2536"/>
    <b v="0"/>
    <x v="80"/>
    <b v="1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x v="2537"/>
    <b v="0"/>
    <x v="202"/>
    <b v="1"/>
    <x v="35"/>
    <x v="2537"/>
    <d v="2011-08-01T15:34:15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x v="2538"/>
    <b v="0"/>
    <x v="333"/>
    <b v="1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x v="2539"/>
    <b v="0"/>
    <x v="211"/>
    <b v="1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x v="2540"/>
    <b v="0"/>
    <x v="74"/>
    <b v="1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x v="2541"/>
    <b v="0"/>
    <x v="287"/>
    <b v="1"/>
    <x v="35"/>
    <x v="2541"/>
    <d v="2013-09-26T10:46:58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x v="2542"/>
    <b v="0"/>
    <x v="62"/>
    <b v="1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x v="2543"/>
    <b v="0"/>
    <x v="62"/>
    <b v="1"/>
    <x v="35"/>
    <x v="2543"/>
    <d v="2011-01-02T03:00:00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x v="2544"/>
    <b v="0"/>
    <x v="7"/>
    <b v="1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x v="2545"/>
    <b v="0"/>
    <x v="42"/>
    <b v="1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x v="2546"/>
    <b v="0"/>
    <x v="71"/>
    <b v="1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x v="2547"/>
    <b v="0"/>
    <x v="179"/>
    <b v="1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x v="2548"/>
    <b v="0"/>
    <x v="77"/>
    <b v="1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x v="2549"/>
    <b v="0"/>
    <x v="77"/>
    <b v="1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x v="2550"/>
    <b v="0"/>
    <x v="3"/>
    <b v="1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x v="2551"/>
    <b v="0"/>
    <x v="66"/>
    <b v="1"/>
    <x v="35"/>
    <x v="2551"/>
    <d v="2012-03-21T20:48:00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x v="2552"/>
    <b v="0"/>
    <x v="59"/>
    <b v="1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x v="2553"/>
    <b v="0"/>
    <x v="65"/>
    <b v="1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x v="2554"/>
    <b v="0"/>
    <x v="85"/>
    <b v="1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x v="2555"/>
    <b v="0"/>
    <x v="2"/>
    <b v="1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x v="2556"/>
    <b v="0"/>
    <x v="69"/>
    <b v="1"/>
    <x v="35"/>
    <x v="2556"/>
    <d v="2012-12-24T23:47:37"/>
  </r>
  <r>
    <n v="2557"/>
    <s v="European Tour"/>
    <s v="Raising money for our concert tour of Switzerland and Germany in June/July 2014"/>
    <x v="42"/>
    <n v="1066"/>
    <x v="0"/>
    <s v="GB"/>
    <s v="GBP"/>
    <n v="1400176386"/>
    <x v="2557"/>
    <b v="0"/>
    <x v="17"/>
    <b v="1"/>
    <x v="35"/>
    <x v="2557"/>
    <d v="2014-05-15T17:53:06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x v="2558"/>
    <b v="0"/>
    <x v="59"/>
    <b v="1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x v="2559"/>
    <b v="0"/>
    <x v="20"/>
    <b v="1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x v="2560"/>
    <b v="0"/>
    <x v="64"/>
    <b v="1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x v="2561"/>
    <b v="0"/>
    <x v="78"/>
    <b v="0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x v="2562"/>
    <b v="0"/>
    <x v="83"/>
    <b v="0"/>
    <x v="19"/>
    <x v="2562"/>
    <d v="2016-10-11T12:35:39"/>
  </r>
  <r>
    <n v="2563"/>
    <s v="Phoenix Pearl Boba Tea Truck (Canceled)"/>
    <s v="Michigan based bubble tea and specialty ice cream food truck"/>
    <x v="22"/>
    <n v="0"/>
    <x v="1"/>
    <s v="US"/>
    <s v="USD"/>
    <n v="1438226451"/>
    <x v="2563"/>
    <b v="0"/>
    <x v="78"/>
    <b v="0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x v="2564"/>
    <b v="0"/>
    <x v="78"/>
    <b v="0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x v="2565"/>
    <b v="0"/>
    <x v="29"/>
    <b v="0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x v="2566"/>
    <b v="0"/>
    <x v="78"/>
    <b v="0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x v="2567"/>
    <b v="0"/>
    <x v="84"/>
    <b v="0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x v="2568"/>
    <b v="0"/>
    <x v="29"/>
    <b v="0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x v="2569"/>
    <b v="0"/>
    <x v="84"/>
    <b v="0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x v="2570"/>
    <b v="0"/>
    <x v="84"/>
    <b v="0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x v="2571"/>
    <b v="0"/>
    <x v="80"/>
    <b v="0"/>
    <x v="19"/>
    <x v="2571"/>
    <d v="2016-05-19T08:12:01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x v="2572"/>
    <b v="0"/>
    <x v="78"/>
    <b v="0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x v="2573"/>
    <b v="0"/>
    <x v="78"/>
    <b v="0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x v="2574"/>
    <b v="0"/>
    <x v="78"/>
    <b v="0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x v="2575"/>
    <b v="0"/>
    <x v="78"/>
    <b v="0"/>
    <x v="19"/>
    <x v="2575"/>
    <d v="2015-01-12T02:36:34"/>
  </r>
  <r>
    <n v="2576"/>
    <s v="2 Go Fast Food (Canceled)"/>
    <s v="A New Twist with an American and Philippine fast food Mobile Trailer."/>
    <x v="3"/>
    <n v="0"/>
    <x v="1"/>
    <s v="US"/>
    <s v="USD"/>
    <n v="1428707647"/>
    <x v="2576"/>
    <b v="0"/>
    <x v="78"/>
    <b v="0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x v="2577"/>
    <b v="0"/>
    <x v="78"/>
    <b v="0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x v="2578"/>
    <b v="0"/>
    <x v="78"/>
    <b v="0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x v="2579"/>
    <b v="0"/>
    <x v="8"/>
    <b v="0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x v="2580"/>
    <b v="0"/>
    <x v="84"/>
    <b v="0"/>
    <x v="19"/>
    <x v="2580"/>
    <d v="2015-05-16T03:00:00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x v="2581"/>
    <b v="0"/>
    <x v="202"/>
    <b v="0"/>
    <x v="19"/>
    <x v="2581"/>
    <d v="2015-11-16T16:04:58"/>
  </r>
  <r>
    <n v="2582"/>
    <s v="Drunken Wings"/>
    <s v="The place where chicken meets liquor for the first time!"/>
    <x v="161"/>
    <n v="1"/>
    <x v="2"/>
    <s v="US"/>
    <s v="USD"/>
    <n v="1477784634"/>
    <x v="2582"/>
    <b v="0"/>
    <x v="29"/>
    <b v="0"/>
    <x v="19"/>
    <x v="2582"/>
    <d v="2016-10-29T23:43:54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x v="2583"/>
    <b v="0"/>
    <x v="81"/>
    <b v="0"/>
    <x v="19"/>
    <x v="2583"/>
    <d v="2015-03-16T17:28:00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x v="2584"/>
    <b v="0"/>
    <x v="78"/>
    <b v="0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x v="2585"/>
    <b v="0"/>
    <x v="29"/>
    <b v="0"/>
    <x v="19"/>
    <x v="2585"/>
    <d v="2014-07-05T23:07:12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x v="2586"/>
    <b v="0"/>
    <x v="29"/>
    <b v="0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x v="2587"/>
    <b v="0"/>
    <x v="79"/>
    <b v="0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x v="2588"/>
    <b v="0"/>
    <x v="22"/>
    <b v="0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x v="2589"/>
    <b v="0"/>
    <x v="29"/>
    <b v="0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x v="2590"/>
    <b v="0"/>
    <x v="78"/>
    <b v="0"/>
    <x v="19"/>
    <x v="2590"/>
    <d v="2016-01-26T14:08:17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x v="2591"/>
    <b v="0"/>
    <x v="84"/>
    <b v="0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x v="2592"/>
    <b v="0"/>
    <x v="29"/>
    <b v="0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x v="2593"/>
    <b v="0"/>
    <x v="78"/>
    <b v="0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x v="2594"/>
    <b v="0"/>
    <x v="29"/>
    <b v="0"/>
    <x v="19"/>
    <x v="2594"/>
    <d v="2014-08-07T23:13:48"/>
  </r>
  <r>
    <n v="2595"/>
    <s v="Food Truck for Little Fox Bakery"/>
    <s v="Looking to put the best baked goods in Bowling Green on wheels"/>
    <x v="36"/>
    <n v="1825"/>
    <x v="2"/>
    <s v="US"/>
    <s v="USD"/>
    <n v="1487915500"/>
    <x v="2595"/>
    <b v="0"/>
    <x v="10"/>
    <b v="0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x v="2596"/>
    <b v="0"/>
    <x v="74"/>
    <b v="0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x v="2597"/>
    <b v="0"/>
    <x v="63"/>
    <b v="0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x v="2598"/>
    <b v="0"/>
    <x v="25"/>
    <b v="0"/>
    <x v="19"/>
    <x v="2598"/>
    <d v="2015-09-23T20:10:01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x v="2599"/>
    <b v="0"/>
    <x v="81"/>
    <b v="0"/>
    <x v="19"/>
    <x v="2599"/>
    <d v="2014-08-03T18:05:47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x v="2600"/>
    <b v="0"/>
    <x v="209"/>
    <b v="0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x v="2601"/>
    <b v="1"/>
    <x v="299"/>
    <b v="1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x v="2602"/>
    <b v="1"/>
    <x v="463"/>
    <b v="1"/>
    <x v="36"/>
    <x v="2602"/>
    <d v="2014-11-12T21:20:00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x v="2603"/>
    <b v="1"/>
    <x v="133"/>
    <b v="1"/>
    <x v="36"/>
    <x v="2603"/>
    <d v="2013-12-23T21:54:14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x v="2604"/>
    <b v="1"/>
    <x v="306"/>
    <b v="1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x v="2605"/>
    <b v="1"/>
    <x v="464"/>
    <b v="1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x v="2606"/>
    <b v="1"/>
    <x v="465"/>
    <b v="1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x v="2607"/>
    <b v="1"/>
    <x v="367"/>
    <b v="1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x v="2608"/>
    <b v="1"/>
    <x v="466"/>
    <b v="1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x v="2609"/>
    <b v="1"/>
    <x v="467"/>
    <b v="1"/>
    <x v="36"/>
    <x v="2609"/>
    <d v="2012-07-15T05:42:31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x v="2610"/>
    <b v="1"/>
    <x v="468"/>
    <b v="1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x v="2611"/>
    <b v="1"/>
    <x v="469"/>
    <b v="1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x v="2612"/>
    <b v="1"/>
    <x v="324"/>
    <b v="1"/>
    <x v="36"/>
    <x v="2612"/>
    <d v="2015-01-09T03:26:10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x v="2613"/>
    <b v="1"/>
    <x v="33"/>
    <b v="1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x v="2614"/>
    <b v="1"/>
    <x v="61"/>
    <b v="1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x v="2615"/>
    <b v="0"/>
    <x v="250"/>
    <b v="1"/>
    <x v="36"/>
    <x v="2615"/>
    <d v="2016-04-30T12:00:00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x v="2616"/>
    <b v="1"/>
    <x v="146"/>
    <b v="1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x v="2617"/>
    <b v="1"/>
    <x v="180"/>
    <b v="1"/>
    <x v="36"/>
    <x v="2617"/>
    <d v="2014-10-20T20:59:11"/>
  </r>
  <r>
    <n v="2618"/>
    <s v="SPACE ART FEATURING ASTRONAUTS #WeBelieveInAstronauts"/>
    <s v="LTD ED COLLECTIBLE SPACE ART FEAT. ASTRONAUTS"/>
    <x v="36"/>
    <n v="15808"/>
    <x v="0"/>
    <s v="US"/>
    <s v="USD"/>
    <n v="1449000061"/>
    <x v="2618"/>
    <b v="1"/>
    <x v="99"/>
    <b v="1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x v="2619"/>
    <b v="1"/>
    <x v="28"/>
    <b v="1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x v="2620"/>
    <b v="1"/>
    <x v="470"/>
    <b v="1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x v="2621"/>
    <b v="1"/>
    <x v="471"/>
    <b v="1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x v="2622"/>
    <b v="0"/>
    <x v="142"/>
    <b v="1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x v="2623"/>
    <b v="0"/>
    <x v="95"/>
    <b v="1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x v="2624"/>
    <b v="0"/>
    <x v="472"/>
    <b v="1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x v="2625"/>
    <b v="0"/>
    <x v="47"/>
    <b v="1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x v="2626"/>
    <b v="0"/>
    <x v="133"/>
    <b v="1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x v="2627"/>
    <b v="0"/>
    <x v="43"/>
    <b v="1"/>
    <x v="36"/>
    <x v="2627"/>
    <d v="2015-11-26T20:54:21"/>
  </r>
  <r>
    <n v="2628"/>
    <s v="Pie In Space!"/>
    <s v="A high school freshman is sending pie into space and you can be a part of it.  GO SCIENCE!!!"/>
    <x v="357"/>
    <n v="926"/>
    <x v="0"/>
    <s v="US"/>
    <s v="USD"/>
    <n v="1417389067"/>
    <x v="2628"/>
    <b v="0"/>
    <x v="64"/>
    <b v="1"/>
    <x v="36"/>
    <x v="2628"/>
    <d v="2014-11-30T23:11:07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x v="2629"/>
    <b v="0"/>
    <x v="61"/>
    <b v="1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x v="2630"/>
    <b v="0"/>
    <x v="75"/>
    <b v="1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x v="2631"/>
    <b v="0"/>
    <x v="172"/>
    <b v="1"/>
    <x v="36"/>
    <x v="2631"/>
    <d v="2015-08-30T04:03:47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x v="2632"/>
    <b v="0"/>
    <x v="288"/>
    <b v="1"/>
    <x v="36"/>
    <x v="2632"/>
    <d v="2016-05-29T01:28:59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x v="2633"/>
    <b v="0"/>
    <x v="473"/>
    <b v="1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x v="2634"/>
    <b v="0"/>
    <x v="20"/>
    <b v="1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x v="2635"/>
    <b v="0"/>
    <x v="87"/>
    <b v="1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x v="2636"/>
    <b v="0"/>
    <x v="133"/>
    <b v="1"/>
    <x v="36"/>
    <x v="2636"/>
    <d v="2016-10-16T01:00:00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x v="2637"/>
    <b v="0"/>
    <x v="55"/>
    <b v="1"/>
    <x v="36"/>
    <x v="2637"/>
    <d v="2016-10-12T13:11:15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x v="2638"/>
    <b v="0"/>
    <x v="25"/>
    <b v="1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x v="2639"/>
    <b v="0"/>
    <x v="72"/>
    <b v="1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x v="2640"/>
    <b v="0"/>
    <x v="50"/>
    <b v="1"/>
    <x v="36"/>
    <x v="2640"/>
    <d v="2015-06-08T03:51:14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x v="2641"/>
    <b v="0"/>
    <x v="29"/>
    <b v="0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x v="2642"/>
    <b v="0"/>
    <x v="78"/>
    <b v="0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x v="2643"/>
    <b v="1"/>
    <x v="474"/>
    <b v="0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x v="2644"/>
    <b v="1"/>
    <x v="47"/>
    <b v="0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x v="2645"/>
    <b v="1"/>
    <x v="23"/>
    <b v="0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x v="2646"/>
    <b v="1"/>
    <x v="475"/>
    <b v="0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x v="2647"/>
    <b v="0"/>
    <x v="83"/>
    <b v="0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x v="2648"/>
    <b v="0"/>
    <x v="79"/>
    <b v="0"/>
    <x v="36"/>
    <x v="2648"/>
    <d v="2016-03-09T17:09:20"/>
  </r>
  <r>
    <n v="2649"/>
    <s v="The Mission - Please Check Back Soon (Canceled)"/>
    <s v="They have launched a Kickstarter."/>
    <x v="152"/>
    <n v="124"/>
    <x v="1"/>
    <s v="US"/>
    <s v="USD"/>
    <n v="1454370941"/>
    <x v="2649"/>
    <b v="0"/>
    <x v="83"/>
    <b v="0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x v="2650"/>
    <b v="0"/>
    <x v="81"/>
    <b v="0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x v="2651"/>
    <b v="0"/>
    <x v="57"/>
    <b v="0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x v="2652"/>
    <b v="0"/>
    <x v="202"/>
    <b v="0"/>
    <x v="36"/>
    <x v="2652"/>
    <d v="2014-12-10T03:48:45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x v="2653"/>
    <b v="0"/>
    <x v="16"/>
    <b v="0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x v="2654"/>
    <b v="0"/>
    <x v="79"/>
    <b v="0"/>
    <x v="36"/>
    <x v="2654"/>
    <d v="2015-04-21T13:25:26"/>
  </r>
  <r>
    <n v="2655"/>
    <s v="Balloons (Canceled)"/>
    <s v="Thank you for your support!"/>
    <x v="36"/>
    <n v="3155"/>
    <x v="1"/>
    <s v="US"/>
    <s v="USD"/>
    <n v="1455048000"/>
    <x v="2655"/>
    <b v="0"/>
    <x v="68"/>
    <b v="0"/>
    <x v="36"/>
    <x v="2655"/>
    <d v="2016-02-09T20:00:00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x v="2656"/>
    <b v="0"/>
    <x v="215"/>
    <b v="0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x v="2657"/>
    <b v="0"/>
    <x v="211"/>
    <b v="0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x v="2658"/>
    <b v="0"/>
    <x v="80"/>
    <b v="0"/>
    <x v="36"/>
    <x v="2658"/>
    <d v="2016-07-30T21:13:14"/>
  </r>
  <r>
    <n v="2659"/>
    <s v="test (Canceled)"/>
    <s v="test"/>
    <x v="197"/>
    <n v="1333"/>
    <x v="1"/>
    <s v="US"/>
    <s v="USD"/>
    <n v="1429321210"/>
    <x v="2659"/>
    <b v="0"/>
    <x v="73"/>
    <b v="0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x v="2660"/>
    <b v="0"/>
    <x v="81"/>
    <b v="0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x v="2661"/>
    <b v="0"/>
    <x v="65"/>
    <b v="1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x v="2662"/>
    <b v="0"/>
    <x v="144"/>
    <b v="1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x v="2663"/>
    <b v="0"/>
    <x v="66"/>
    <b v="1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x v="2664"/>
    <b v="0"/>
    <x v="201"/>
    <b v="1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x v="2665"/>
    <b v="0"/>
    <x v="67"/>
    <b v="1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x v="2666"/>
    <b v="0"/>
    <x v="190"/>
    <b v="1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x v="2667"/>
    <b v="0"/>
    <x v="59"/>
    <b v="1"/>
    <x v="37"/>
    <x v="2667"/>
    <d v="2016-02-10T22:13:36"/>
  </r>
  <r>
    <n v="2668"/>
    <s v="UOttawa Makermobile"/>
    <s v="Creativity on the go! |_x000a_CrÃ©ativitÃ© en mouvement !"/>
    <x v="28"/>
    <n v="1707"/>
    <x v="0"/>
    <s v="CA"/>
    <s v="CAD"/>
    <n v="1447079520"/>
    <x v="2668"/>
    <b v="0"/>
    <x v="33"/>
    <b v="1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x v="2669"/>
    <b v="0"/>
    <x v="202"/>
    <b v="1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x v="2670"/>
    <b v="1"/>
    <x v="65"/>
    <b v="0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x v="2671"/>
    <b v="1"/>
    <x v="87"/>
    <b v="0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x v="2672"/>
    <b v="1"/>
    <x v="5"/>
    <b v="0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x v="2673"/>
    <b v="1"/>
    <x v="36"/>
    <b v="0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x v="2674"/>
    <b v="1"/>
    <x v="199"/>
    <b v="0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x v="2675"/>
    <b v="1"/>
    <x v="60"/>
    <b v="0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x v="2676"/>
    <b v="0"/>
    <x v="82"/>
    <b v="0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x v="2677"/>
    <b v="0"/>
    <x v="74"/>
    <b v="0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x v="2678"/>
    <b v="0"/>
    <x v="84"/>
    <b v="0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x v="2679"/>
    <b v="0"/>
    <x v="83"/>
    <b v="0"/>
    <x v="37"/>
    <x v="2679"/>
    <d v="2015-02-28T00:01:34"/>
  </r>
  <r>
    <n v="2680"/>
    <s v="iHeart Pillow"/>
    <s v="iHeartPillow, Connecting loved ones"/>
    <x v="261"/>
    <n v="276"/>
    <x v="2"/>
    <s v="ES"/>
    <s v="EUR"/>
    <n v="1459915491"/>
    <x v="2680"/>
    <b v="0"/>
    <x v="80"/>
    <b v="0"/>
    <x v="37"/>
    <x v="2680"/>
    <d v="2016-04-06T04:04:51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x v="2681"/>
    <b v="0"/>
    <x v="84"/>
    <b v="0"/>
    <x v="19"/>
    <x v="2681"/>
    <d v="2014-07-10T21:29:10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x v="2682"/>
    <b v="0"/>
    <x v="9"/>
    <b v="0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x v="2683"/>
    <b v="0"/>
    <x v="83"/>
    <b v="0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x v="2684"/>
    <b v="0"/>
    <x v="80"/>
    <b v="0"/>
    <x v="19"/>
    <x v="2684"/>
    <d v="2014-08-09T21:57:05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x v="2685"/>
    <b v="0"/>
    <x v="29"/>
    <b v="0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x v="2686"/>
    <b v="0"/>
    <x v="78"/>
    <b v="0"/>
    <x v="19"/>
    <x v="2686"/>
    <d v="2014-09-30T23:23:43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x v="2687"/>
    <b v="0"/>
    <x v="78"/>
    <b v="0"/>
    <x v="19"/>
    <x v="2687"/>
    <d v="2015-06-29T15:21:58"/>
  </r>
  <r>
    <n v="2688"/>
    <s v="Mac N Cheez Food Truck"/>
    <s v="The amazing gourmet Mac N Cheez Food Truck Campaigne!"/>
    <x v="63"/>
    <n v="74"/>
    <x v="2"/>
    <s v="US"/>
    <s v="USD"/>
    <n v="1424746800"/>
    <x v="2688"/>
    <b v="0"/>
    <x v="25"/>
    <b v="0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x v="2689"/>
    <b v="0"/>
    <x v="29"/>
    <b v="0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x v="2690"/>
    <b v="0"/>
    <x v="115"/>
    <b v="0"/>
    <x v="19"/>
    <x v="2690"/>
    <d v="2015-06-03T02:31:16"/>
  </r>
  <r>
    <n v="2691"/>
    <s v="Cook"/>
    <s v="A Great New local Food Truck serving up ethnic fusion inspired eats in Ottawa."/>
    <x v="99"/>
    <n v="35"/>
    <x v="2"/>
    <s v="CA"/>
    <s v="CAD"/>
    <n v="1431278557"/>
    <x v="2691"/>
    <b v="0"/>
    <x v="84"/>
    <b v="0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x v="2692"/>
    <b v="0"/>
    <x v="29"/>
    <b v="0"/>
    <x v="19"/>
    <x v="2692"/>
    <d v="2015-03-25T07:01:00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x v="2693"/>
    <b v="0"/>
    <x v="83"/>
    <b v="0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x v="2694"/>
    <b v="0"/>
    <x v="29"/>
    <b v="0"/>
    <x v="19"/>
    <x v="2694"/>
    <d v="2014-09-26T03:22:19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x v="2695"/>
    <b v="0"/>
    <x v="83"/>
    <b v="0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x v="2696"/>
    <b v="0"/>
    <x v="44"/>
    <b v="0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x v="2697"/>
    <b v="0"/>
    <x v="47"/>
    <b v="0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x v="2698"/>
    <b v="0"/>
    <x v="84"/>
    <b v="0"/>
    <x v="19"/>
    <x v="2698"/>
    <d v="2014-06-27T21:33:28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x v="2699"/>
    <b v="0"/>
    <x v="78"/>
    <b v="0"/>
    <x v="19"/>
    <x v="2699"/>
    <d v="2014-08-08T21:31:03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x v="2700"/>
    <b v="0"/>
    <x v="80"/>
    <b v="0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x v="2701"/>
    <b v="0"/>
    <x v="67"/>
    <b v="0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x v="2702"/>
    <b v="1"/>
    <x v="55"/>
    <b v="0"/>
    <x v="38"/>
    <x v="2702"/>
    <d v="2017-04-05T18:14:37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x v="2703"/>
    <b v="0"/>
    <x v="43"/>
    <b v="0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x v="2704"/>
    <b v="0"/>
    <x v="63"/>
    <b v="0"/>
    <x v="38"/>
    <x v="2704"/>
    <d v="2017-04-05T19:41:54"/>
  </r>
  <r>
    <n v="2705"/>
    <s v="Fischer Theatre Marquee"/>
    <s v="Help light the lights at the historic Fischer Theatre in Danville, IL."/>
    <x v="281"/>
    <n v="1739"/>
    <x v="3"/>
    <s v="US"/>
    <s v="USD"/>
    <n v="1490389158"/>
    <x v="2705"/>
    <b v="0"/>
    <x v="22"/>
    <b v="0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x v="2706"/>
    <b v="1"/>
    <x v="40"/>
    <b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x v="2707"/>
    <b v="1"/>
    <x v="476"/>
    <b v="1"/>
    <x v="38"/>
    <x v="2707"/>
    <d v="2013-05-27T06:59:00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x v="2708"/>
    <b v="1"/>
    <x v="477"/>
    <b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x v="2709"/>
    <b v="1"/>
    <x v="478"/>
    <b v="1"/>
    <x v="38"/>
    <x v="2709"/>
    <d v="2016-10-04T03:59:00"/>
  </r>
  <r>
    <n v="2710"/>
    <s v="House of Yes"/>
    <s v="Building Brooklyn's own creative venue for circus, theater and events of all types."/>
    <x v="127"/>
    <n v="92340.21"/>
    <x v="0"/>
    <s v="US"/>
    <s v="USD"/>
    <n v="1407549600"/>
    <x v="2710"/>
    <b v="1"/>
    <x v="479"/>
    <b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x v="2711"/>
    <b v="1"/>
    <x v="196"/>
    <b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x v="2712"/>
    <b v="1"/>
    <x v="235"/>
    <b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x v="2713"/>
    <b v="1"/>
    <x v="480"/>
    <b v="1"/>
    <x v="38"/>
    <x v="2713"/>
    <d v="2015-12-24T15:41:24"/>
  </r>
  <r>
    <n v="2714"/>
    <s v="The Crane Theater"/>
    <s v="The Crane will be the new home for independent theater in Northeast Minneapolis"/>
    <x v="31"/>
    <n v="29089"/>
    <x v="0"/>
    <s v="US"/>
    <s v="USD"/>
    <n v="1476486000"/>
    <x v="2714"/>
    <b v="1"/>
    <x v="120"/>
    <b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x v="2715"/>
    <b v="1"/>
    <x v="481"/>
    <b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x v="2716"/>
    <b v="1"/>
    <x v="482"/>
    <b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x v="2717"/>
    <b v="1"/>
    <x v="166"/>
    <b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x v="2718"/>
    <b v="1"/>
    <x v="265"/>
    <b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x v="2719"/>
    <b v="0"/>
    <x v="50"/>
    <b v="1"/>
    <x v="38"/>
    <x v="2719"/>
    <d v="2016-04-17T23:44:54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x v="2720"/>
    <b v="0"/>
    <x v="210"/>
    <b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x v="2721"/>
    <b v="0"/>
    <x v="314"/>
    <b v="1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x v="2722"/>
    <b v="0"/>
    <x v="333"/>
    <b v="1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x v="2723"/>
    <b v="0"/>
    <x v="282"/>
    <b v="1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x v="2724"/>
    <b v="0"/>
    <x v="483"/>
    <b v="1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x v="2725"/>
    <b v="0"/>
    <x v="116"/>
    <b v="1"/>
    <x v="30"/>
    <x v="2725"/>
    <d v="2017-03-01T17:52:15"/>
  </r>
  <r>
    <n v="2726"/>
    <s v="Krimston TWO - Dual SIM case for iPhone"/>
    <s v="Krimston TWO: iPhone Dual SIM Case"/>
    <x v="57"/>
    <n v="105745"/>
    <x v="0"/>
    <s v="US"/>
    <s v="USD"/>
    <n v="1461333311"/>
    <x v="2726"/>
    <b v="0"/>
    <x v="442"/>
    <b v="1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x v="2727"/>
    <b v="0"/>
    <x v="484"/>
    <b v="1"/>
    <x v="30"/>
    <x v="2727"/>
    <d v="2015-08-07T16:14:23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x v="2728"/>
    <b v="0"/>
    <x v="413"/>
    <b v="1"/>
    <x v="30"/>
    <x v="2728"/>
    <d v="2015-12-30T14:23:54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x v="2729"/>
    <b v="0"/>
    <x v="23"/>
    <b v="1"/>
    <x v="30"/>
    <x v="2729"/>
    <d v="2015-05-01T05:46:37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x v="2730"/>
    <b v="0"/>
    <x v="345"/>
    <b v="1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x v="2731"/>
    <b v="0"/>
    <x v="77"/>
    <b v="1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x v="2732"/>
    <b v="0"/>
    <x v="96"/>
    <b v="1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x v="2733"/>
    <b v="0"/>
    <x v="46"/>
    <b v="1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x v="2734"/>
    <b v="0"/>
    <x v="430"/>
    <b v="1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x v="2735"/>
    <b v="0"/>
    <x v="485"/>
    <b v="1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x v="2736"/>
    <b v="0"/>
    <x v="6"/>
    <b v="1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x v="2737"/>
    <b v="0"/>
    <x v="231"/>
    <b v="1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x v="2738"/>
    <b v="0"/>
    <x v="41"/>
    <b v="1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x v="2739"/>
    <b v="0"/>
    <x v="277"/>
    <b v="1"/>
    <x v="30"/>
    <x v="2739"/>
    <d v="2014-05-05T21:18:37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x v="2740"/>
    <b v="0"/>
    <x v="57"/>
    <b v="1"/>
    <x v="30"/>
    <x v="2740"/>
    <d v="2015-03-11T23:45:52"/>
  </r>
  <r>
    <n v="2741"/>
    <s v="Mrs. Brown and Her Lost Puppy."/>
    <s v="Help me publish my 1st children's book as an aspiring author!"/>
    <x v="6"/>
    <n v="35"/>
    <x v="2"/>
    <s v="US"/>
    <s v="USD"/>
    <n v="1413770820"/>
    <x v="2741"/>
    <b v="0"/>
    <x v="80"/>
    <b v="0"/>
    <x v="39"/>
    <x v="2741"/>
    <d v="2014-10-20T02:07:00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x v="2742"/>
    <b v="0"/>
    <x v="59"/>
    <b v="0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x v="2743"/>
    <b v="0"/>
    <x v="78"/>
    <b v="0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x v="2744"/>
    <b v="0"/>
    <x v="19"/>
    <b v="0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x v="2745"/>
    <b v="0"/>
    <x v="72"/>
    <b v="0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x v="2746"/>
    <b v="0"/>
    <x v="10"/>
    <b v="0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x v="2747"/>
    <b v="0"/>
    <x v="80"/>
    <b v="0"/>
    <x v="39"/>
    <x v="2747"/>
    <d v="2012-06-16T03:10:00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x v="2748"/>
    <b v="0"/>
    <x v="80"/>
    <b v="0"/>
    <x v="39"/>
    <x v="2748"/>
    <d v="2016-09-02T17:03:22"/>
  </r>
  <r>
    <n v="2749"/>
    <s v="A Tree is a Tree, no matter what you see.  CHILDREN'S BOOK"/>
    <s v="Self-publishing my children's book."/>
    <x v="3"/>
    <n v="110"/>
    <x v="2"/>
    <s v="US"/>
    <s v="USD"/>
    <n v="1428171037"/>
    <x v="2749"/>
    <b v="0"/>
    <x v="84"/>
    <b v="0"/>
    <x v="39"/>
    <x v="2749"/>
    <d v="2015-04-04T18:10:37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x v="2750"/>
    <b v="0"/>
    <x v="78"/>
    <b v="0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x v="2751"/>
    <b v="0"/>
    <x v="78"/>
    <b v="0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x v="2752"/>
    <b v="0"/>
    <x v="25"/>
    <b v="0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x v="2753"/>
    <b v="0"/>
    <x v="22"/>
    <b v="0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x v="2754"/>
    <b v="0"/>
    <x v="78"/>
    <b v="0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x v="2755"/>
    <b v="0"/>
    <x v="41"/>
    <b v="0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x v="2756"/>
    <b v="0"/>
    <x v="51"/>
    <b v="0"/>
    <x v="39"/>
    <x v="2756"/>
    <d v="2014-01-11T21:36:41"/>
  </r>
  <r>
    <n v="2757"/>
    <s v="C is for Crooked"/>
    <s v="A children's letter book that Lampoons Hillary Clinton"/>
    <x v="15"/>
    <n v="10"/>
    <x v="2"/>
    <s v="US"/>
    <s v="USD"/>
    <n v="1470498332"/>
    <x v="2757"/>
    <b v="0"/>
    <x v="84"/>
    <b v="0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x v="2758"/>
    <b v="0"/>
    <x v="79"/>
    <b v="0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x v="2759"/>
    <b v="0"/>
    <x v="84"/>
    <b v="0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x v="2760"/>
    <b v="0"/>
    <x v="78"/>
    <b v="0"/>
    <x v="39"/>
    <x v="2760"/>
    <d v="2013-06-20T11:04:18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x v="2761"/>
    <b v="0"/>
    <x v="80"/>
    <b v="0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x v="2762"/>
    <b v="0"/>
    <x v="29"/>
    <b v="0"/>
    <x v="39"/>
    <x v="2762"/>
    <d v="2012-03-18T23:53:15"/>
  </r>
  <r>
    <n v="2763"/>
    <s v="My Christmas Star"/>
    <s v="How Santa finds childrens homes without getting lost by following certain stars."/>
    <x v="371"/>
    <n v="90"/>
    <x v="2"/>
    <s v="US"/>
    <s v="USD"/>
    <n v="1369403684"/>
    <x v="2763"/>
    <b v="0"/>
    <x v="83"/>
    <b v="0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x v="2764"/>
    <b v="0"/>
    <x v="80"/>
    <b v="0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x v="2765"/>
    <b v="0"/>
    <x v="78"/>
    <b v="0"/>
    <x v="39"/>
    <x v="2765"/>
    <d v="2012-10-28T13:53:48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x v="2766"/>
    <b v="0"/>
    <x v="80"/>
    <b v="0"/>
    <x v="39"/>
    <x v="2766"/>
    <d v="2011-08-11T16:01:58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x v="2767"/>
    <b v="0"/>
    <x v="83"/>
    <b v="0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x v="2768"/>
    <b v="0"/>
    <x v="69"/>
    <b v="0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x v="2769"/>
    <b v="0"/>
    <x v="84"/>
    <b v="0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x v="2770"/>
    <b v="0"/>
    <x v="51"/>
    <b v="0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x v="2771"/>
    <b v="0"/>
    <x v="78"/>
    <b v="0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x v="2772"/>
    <b v="0"/>
    <x v="78"/>
    <b v="0"/>
    <x v="39"/>
    <x v="2772"/>
    <d v="2013-10-05T20:51:34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x v="2773"/>
    <b v="0"/>
    <x v="29"/>
    <b v="0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x v="2774"/>
    <b v="0"/>
    <x v="62"/>
    <b v="0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x v="2775"/>
    <b v="0"/>
    <x v="84"/>
    <b v="0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x v="2776"/>
    <b v="0"/>
    <x v="17"/>
    <b v="0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x v="2777"/>
    <b v="0"/>
    <x v="29"/>
    <b v="0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x v="2778"/>
    <b v="0"/>
    <x v="41"/>
    <b v="0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x v="2779"/>
    <b v="0"/>
    <x v="29"/>
    <b v="0"/>
    <x v="39"/>
    <x v="2779"/>
    <d v="2015-11-22T15:03:41"/>
  </r>
  <r>
    <n v="2780"/>
    <s v="Travel with baby"/>
    <s v="Turn the World with my kids, and then write a book with the advice for traveling with baby"/>
    <x v="57"/>
    <n v="0"/>
    <x v="2"/>
    <s v="IT"/>
    <s v="EUR"/>
    <n v="1489142688"/>
    <x v="2780"/>
    <b v="0"/>
    <x v="78"/>
    <b v="0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x v="2781"/>
    <b v="0"/>
    <x v="33"/>
    <b v="1"/>
    <x v="6"/>
    <x v="2781"/>
    <d v="2015-02-12T07:00:00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x v="2782"/>
    <b v="0"/>
    <x v="59"/>
    <b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x v="2783"/>
    <b v="0"/>
    <x v="42"/>
    <b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x v="2784"/>
    <b v="0"/>
    <x v="52"/>
    <b v="1"/>
    <x v="6"/>
    <x v="2784"/>
    <d v="2014-10-29T18:54:03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x v="2785"/>
    <b v="0"/>
    <x v="136"/>
    <b v="1"/>
    <x v="6"/>
    <x v="2785"/>
    <d v="2016-08-05T21:00:00"/>
  </r>
  <r>
    <n v="2786"/>
    <s v="Fierce"/>
    <s v="A heart-melting farce about sex, art and the lovelorn lay-abouts of London-town."/>
    <x v="30"/>
    <n v="2946"/>
    <x v="0"/>
    <s v="GB"/>
    <s v="GBP"/>
    <n v="1404913180"/>
    <x v="2786"/>
    <b v="0"/>
    <x v="142"/>
    <b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x v="2787"/>
    <b v="0"/>
    <x v="44"/>
    <b v="1"/>
    <x v="6"/>
    <x v="2787"/>
    <d v="2014-07-18T04:45:52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x v="2788"/>
    <b v="0"/>
    <x v="9"/>
    <b v="1"/>
    <x v="6"/>
    <x v="2788"/>
    <d v="2016-07-29T16:50:43"/>
  </r>
  <r>
    <n v="2789"/>
    <s v="The Adventurers Club"/>
    <s v="BNT's Biggest Adventure So Far: Our 2015 full length production!"/>
    <x v="9"/>
    <n v="3035"/>
    <x v="0"/>
    <s v="US"/>
    <s v="USD"/>
    <n v="1426132800"/>
    <x v="2789"/>
    <b v="0"/>
    <x v="54"/>
    <b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x v="2790"/>
    <b v="0"/>
    <x v="36"/>
    <b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x v="2791"/>
    <b v="0"/>
    <x v="33"/>
    <b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x v="2792"/>
    <b v="0"/>
    <x v="54"/>
    <b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x v="2793"/>
    <b v="0"/>
    <x v="196"/>
    <b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x v="2794"/>
    <b v="0"/>
    <x v="83"/>
    <b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x v="2795"/>
    <b v="0"/>
    <x v="9"/>
    <b v="1"/>
    <x v="6"/>
    <x v="2795"/>
    <d v="2014-06-06T23:00:00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x v="2796"/>
    <b v="0"/>
    <x v="64"/>
    <b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x v="2797"/>
    <b v="0"/>
    <x v="225"/>
    <b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x v="2798"/>
    <b v="0"/>
    <x v="237"/>
    <b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x v="2799"/>
    <b v="0"/>
    <x v="208"/>
    <b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x v="2800"/>
    <b v="0"/>
    <x v="162"/>
    <b v="1"/>
    <x v="6"/>
    <x v="2800"/>
    <d v="2015-01-04T13:16:06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x v="2801"/>
    <b v="0"/>
    <x v="62"/>
    <b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x v="2802"/>
    <b v="0"/>
    <x v="240"/>
    <b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x v="2803"/>
    <b v="0"/>
    <x v="261"/>
    <b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x v="2804"/>
    <b v="0"/>
    <x v="23"/>
    <b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x v="2805"/>
    <b v="0"/>
    <x v="59"/>
    <b v="1"/>
    <x v="6"/>
    <x v="2805"/>
    <d v="2015-08-22T12:07:53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x v="2806"/>
    <b v="0"/>
    <x v="88"/>
    <b v="1"/>
    <x v="6"/>
    <x v="2806"/>
    <d v="2015-08-05T11:00:00"/>
  </r>
  <r>
    <n v="2807"/>
    <s v="The Commission Theatre Co."/>
    <s v="Bringing Shakespeare back to the Playwrights"/>
    <x v="10"/>
    <n v="6300"/>
    <x v="0"/>
    <s v="US"/>
    <s v="USD"/>
    <n v="1435611438"/>
    <x v="2807"/>
    <b v="0"/>
    <x v="251"/>
    <b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x v="2808"/>
    <b v="0"/>
    <x v="50"/>
    <b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x v="2809"/>
    <b v="0"/>
    <x v="64"/>
    <b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x v="2810"/>
    <b v="0"/>
    <x v="7"/>
    <b v="1"/>
    <x v="6"/>
    <x v="2810"/>
    <d v="2014-06-01T03:59:00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x v="2811"/>
    <b v="0"/>
    <x v="52"/>
    <b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x v="2812"/>
    <b v="0"/>
    <x v="183"/>
    <b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x v="2813"/>
    <b v="0"/>
    <x v="93"/>
    <b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x v="2814"/>
    <b v="0"/>
    <x v="31"/>
    <b v="1"/>
    <x v="6"/>
    <x v="2814"/>
    <d v="2015-05-09T09:35:15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x v="2815"/>
    <b v="0"/>
    <x v="25"/>
    <b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x v="2816"/>
    <b v="0"/>
    <x v="39"/>
    <b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x v="2817"/>
    <b v="0"/>
    <x v="51"/>
    <b v="1"/>
    <x v="6"/>
    <x v="2817"/>
    <d v="2015-02-28T15:14:22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x v="2818"/>
    <b v="0"/>
    <x v="332"/>
    <b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x v="2819"/>
    <b v="0"/>
    <x v="201"/>
    <b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x v="2820"/>
    <b v="0"/>
    <x v="9"/>
    <b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x v="2821"/>
    <b v="0"/>
    <x v="2"/>
    <b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x v="2822"/>
    <b v="0"/>
    <x v="225"/>
    <b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x v="2823"/>
    <b v="0"/>
    <x v="25"/>
    <b v="1"/>
    <x v="6"/>
    <x v="2823"/>
    <d v="2015-03-31T22:59:00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x v="2824"/>
    <b v="0"/>
    <x v="41"/>
    <b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x v="2825"/>
    <b v="0"/>
    <x v="13"/>
    <b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x v="2826"/>
    <b v="0"/>
    <x v="10"/>
    <b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x v="2827"/>
    <b v="0"/>
    <x v="23"/>
    <b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x v="2828"/>
    <b v="0"/>
    <x v="174"/>
    <b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x v="2829"/>
    <b v="0"/>
    <x v="88"/>
    <b v="1"/>
    <x v="6"/>
    <x v="2829"/>
    <d v="2016-06-02T10:25:18"/>
  </r>
  <r>
    <n v="2830"/>
    <s v="Nakhtik and Avalon"/>
    <s v="Avalon is a new South African Township play and Nakhtik is a  danced political lecture."/>
    <x v="9"/>
    <n v="3000"/>
    <x v="0"/>
    <s v="US"/>
    <s v="USD"/>
    <n v="1399867140"/>
    <x v="2830"/>
    <b v="0"/>
    <x v="202"/>
    <b v="1"/>
    <x v="6"/>
    <x v="2830"/>
    <d v="2014-05-12T03:59:00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x v="2831"/>
    <b v="0"/>
    <x v="47"/>
    <b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x v="2832"/>
    <b v="0"/>
    <x v="195"/>
    <b v="1"/>
    <x v="6"/>
    <x v="2832"/>
    <d v="2014-11-23T22:00:00"/>
  </r>
  <r>
    <n v="2833"/>
    <s v="Star Man Rocket Man"/>
    <s v="A new play about exploring outer space"/>
    <x v="200"/>
    <n v="2923"/>
    <x v="0"/>
    <s v="US"/>
    <s v="USD"/>
    <n v="1444528800"/>
    <x v="2833"/>
    <b v="0"/>
    <x v="2"/>
    <b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x v="2834"/>
    <b v="0"/>
    <x v="64"/>
    <b v="1"/>
    <x v="6"/>
    <x v="2834"/>
    <d v="2015-01-30T23:02:1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x v="2835"/>
    <b v="0"/>
    <x v="251"/>
    <b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x v="2836"/>
    <b v="0"/>
    <x v="202"/>
    <b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x v="2837"/>
    <b v="0"/>
    <x v="64"/>
    <b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x v="2838"/>
    <b v="0"/>
    <x v="241"/>
    <b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x v="2839"/>
    <b v="0"/>
    <x v="162"/>
    <b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x v="2840"/>
    <b v="0"/>
    <x v="462"/>
    <b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x v="2841"/>
    <b v="0"/>
    <x v="29"/>
    <b v="0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x v="2842"/>
    <b v="0"/>
    <x v="78"/>
    <b v="0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x v="2843"/>
    <b v="0"/>
    <x v="78"/>
    <b v="0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x v="2844"/>
    <b v="0"/>
    <x v="29"/>
    <b v="0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x v="2845"/>
    <b v="0"/>
    <x v="70"/>
    <b v="0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x v="2846"/>
    <b v="0"/>
    <x v="78"/>
    <b v="0"/>
    <x v="6"/>
    <x v="2846"/>
    <d v="2015-05-29T16:36:34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x v="2847"/>
    <b v="0"/>
    <x v="78"/>
    <b v="0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x v="2848"/>
    <b v="0"/>
    <x v="83"/>
    <b v="0"/>
    <x v="6"/>
    <x v="2848"/>
    <d v="2015-05-29T15:34:19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x v="2849"/>
    <b v="0"/>
    <x v="29"/>
    <b v="0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x v="2850"/>
    <b v="0"/>
    <x v="62"/>
    <b v="0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x v="2851"/>
    <b v="0"/>
    <x v="78"/>
    <b v="0"/>
    <x v="6"/>
    <x v="2851"/>
    <d v="2016-01-29T23:17:00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x v="2852"/>
    <b v="0"/>
    <x v="79"/>
    <b v="0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x v="2853"/>
    <b v="0"/>
    <x v="78"/>
    <b v="0"/>
    <x v="6"/>
    <x v="2853"/>
    <d v="2014-09-14T04:34:57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x v="2854"/>
    <b v="0"/>
    <x v="25"/>
    <b v="0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x v="2855"/>
    <b v="0"/>
    <x v="81"/>
    <b v="0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x v="2856"/>
    <b v="0"/>
    <x v="79"/>
    <b v="0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x v="2857"/>
    <b v="0"/>
    <x v="41"/>
    <b v="0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x v="2858"/>
    <b v="0"/>
    <x v="78"/>
    <b v="0"/>
    <x v="6"/>
    <x v="2858"/>
    <d v="2014-12-05T11:28:00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x v="2859"/>
    <b v="0"/>
    <x v="29"/>
    <b v="0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x v="2860"/>
    <b v="0"/>
    <x v="82"/>
    <b v="0"/>
    <x v="6"/>
    <x v="2860"/>
    <d v="2016-06-19T19:12:56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x v="2861"/>
    <b v="0"/>
    <x v="83"/>
    <b v="0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x v="2862"/>
    <b v="0"/>
    <x v="83"/>
    <b v="0"/>
    <x v="6"/>
    <x v="2862"/>
    <d v="2014-06-24T18:57:09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x v="2863"/>
    <b v="0"/>
    <x v="29"/>
    <b v="0"/>
    <x v="6"/>
    <x v="2863"/>
    <d v="2014-09-09T16:12:03"/>
  </r>
  <r>
    <n v="2864"/>
    <s v="'Haunting Julia' by Alan Ayckbourn"/>
    <s v="Accessible, original theatre for all!"/>
    <x v="30"/>
    <n v="40"/>
    <x v="2"/>
    <s v="GB"/>
    <s v="GBP"/>
    <n v="1437139080"/>
    <x v="2864"/>
    <b v="0"/>
    <x v="83"/>
    <b v="0"/>
    <x v="6"/>
    <x v="2864"/>
    <d v="2015-07-17T13:18:00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x v="2865"/>
    <b v="0"/>
    <x v="78"/>
    <b v="0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x v="2866"/>
    <b v="0"/>
    <x v="84"/>
    <b v="0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x v="2867"/>
    <b v="0"/>
    <x v="73"/>
    <b v="0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x v="2868"/>
    <b v="0"/>
    <x v="65"/>
    <b v="0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x v="2869"/>
    <b v="0"/>
    <x v="81"/>
    <b v="0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x v="2870"/>
    <b v="0"/>
    <x v="82"/>
    <b v="0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x v="2871"/>
    <b v="0"/>
    <x v="62"/>
    <b v="0"/>
    <x v="6"/>
    <x v="2871"/>
    <d v="2014-12-21T17:43:33"/>
  </r>
  <r>
    <n v="2872"/>
    <s v="Loud Arts"/>
    <s v="Local Theatre group in Loudoun County, Virginia. Looking for funds to start producing shows!"/>
    <x v="9"/>
    <n v="0"/>
    <x v="2"/>
    <s v="US"/>
    <s v="USD"/>
    <n v="1434768438"/>
    <x v="2872"/>
    <b v="0"/>
    <x v="78"/>
    <b v="0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x v="2873"/>
    <b v="0"/>
    <x v="22"/>
    <b v="0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x v="2874"/>
    <b v="0"/>
    <x v="83"/>
    <b v="0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x v="2875"/>
    <b v="0"/>
    <x v="83"/>
    <b v="0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x v="2876"/>
    <b v="0"/>
    <x v="78"/>
    <b v="0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x v="2877"/>
    <b v="0"/>
    <x v="79"/>
    <b v="0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x v="2878"/>
    <b v="0"/>
    <x v="80"/>
    <b v="0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x v="2879"/>
    <b v="0"/>
    <x v="29"/>
    <b v="0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x v="2880"/>
    <b v="0"/>
    <x v="60"/>
    <b v="0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x v="2881"/>
    <b v="0"/>
    <x v="78"/>
    <b v="0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x v="2882"/>
    <b v="0"/>
    <x v="80"/>
    <b v="0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x v="2883"/>
    <b v="0"/>
    <x v="81"/>
    <b v="0"/>
    <x v="6"/>
    <x v="2883"/>
    <d v="2016-02-06T04:59:00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x v="2884"/>
    <b v="0"/>
    <x v="80"/>
    <b v="0"/>
    <x v="6"/>
    <x v="2884"/>
    <d v="2014-12-05T17:27:15"/>
  </r>
  <r>
    <n v="2885"/>
    <s v="The Wedding"/>
    <s v="An historic and proud work of Polish nationalistic literature performed on stage."/>
    <x v="44"/>
    <n v="130"/>
    <x v="2"/>
    <s v="US"/>
    <s v="USD"/>
    <n v="1426294201"/>
    <x v="2885"/>
    <b v="0"/>
    <x v="81"/>
    <b v="0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x v="2886"/>
    <b v="0"/>
    <x v="29"/>
    <b v="0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x v="2887"/>
    <b v="0"/>
    <x v="29"/>
    <b v="0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x v="2888"/>
    <b v="0"/>
    <x v="78"/>
    <b v="0"/>
    <x v="6"/>
    <x v="2888"/>
    <d v="2014-10-18T04:59:00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x v="2889"/>
    <b v="0"/>
    <x v="25"/>
    <b v="0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x v="2890"/>
    <b v="0"/>
    <x v="83"/>
    <b v="0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x v="2891"/>
    <b v="0"/>
    <x v="73"/>
    <b v="0"/>
    <x v="6"/>
    <x v="2891"/>
    <d v="2016-04-15T20:12:08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x v="2892"/>
    <b v="0"/>
    <x v="57"/>
    <b v="0"/>
    <x v="6"/>
    <x v="2892"/>
    <d v="2014-08-25T21:00:00"/>
  </r>
  <r>
    <n v="2893"/>
    <s v="REDISCOVERING KIA THE PLAY"/>
    <s v="Fundraising for REDISCOVERING KIA THE PLAY"/>
    <x v="10"/>
    <n v="25"/>
    <x v="2"/>
    <s v="US"/>
    <s v="USD"/>
    <n v="1420768800"/>
    <x v="2893"/>
    <b v="0"/>
    <x v="84"/>
    <b v="0"/>
    <x v="6"/>
    <x v="2893"/>
    <d v="2015-01-09T02:00:00"/>
  </r>
  <r>
    <n v="2894"/>
    <s v="How Could You Do This To Me (The Stage Play)"/>
    <s v="This Is A Story About A Woman A Man And A Woman"/>
    <x v="63"/>
    <n v="0"/>
    <x v="2"/>
    <s v="US"/>
    <s v="USD"/>
    <n v="1428100815"/>
    <x v="2894"/>
    <b v="0"/>
    <x v="78"/>
    <b v="0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x v="2895"/>
    <b v="0"/>
    <x v="80"/>
    <b v="0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x v="2896"/>
    <b v="0"/>
    <x v="8"/>
    <b v="0"/>
    <x v="6"/>
    <x v="2896"/>
    <d v="2016-12-12T06:00:00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x v="2897"/>
    <b v="0"/>
    <x v="83"/>
    <b v="0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x v="2898"/>
    <b v="0"/>
    <x v="8"/>
    <b v="0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x v="2899"/>
    <b v="0"/>
    <x v="78"/>
    <b v="0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x v="2900"/>
    <b v="0"/>
    <x v="63"/>
    <b v="0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x v="2901"/>
    <b v="0"/>
    <x v="84"/>
    <b v="0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x v="2902"/>
    <b v="0"/>
    <x v="29"/>
    <b v="0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x v="2903"/>
    <b v="0"/>
    <x v="80"/>
    <b v="0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x v="2904"/>
    <b v="0"/>
    <x v="80"/>
    <b v="0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x v="2905"/>
    <b v="0"/>
    <x v="57"/>
    <b v="0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x v="2906"/>
    <b v="0"/>
    <x v="63"/>
    <b v="0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x v="2907"/>
    <b v="0"/>
    <x v="84"/>
    <b v="0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x v="2908"/>
    <b v="0"/>
    <x v="81"/>
    <b v="0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x v="2909"/>
    <b v="0"/>
    <x v="29"/>
    <b v="0"/>
    <x v="6"/>
    <x v="2909"/>
    <d v="2014-11-25T19:46:00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x v="2910"/>
    <b v="0"/>
    <x v="29"/>
    <b v="0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x v="2911"/>
    <b v="0"/>
    <x v="25"/>
    <b v="0"/>
    <x v="6"/>
    <x v="2911"/>
    <d v="2015-06-27T18:27:06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x v="2912"/>
    <b v="0"/>
    <x v="55"/>
    <b v="0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x v="2913"/>
    <b v="0"/>
    <x v="84"/>
    <b v="0"/>
    <x v="6"/>
    <x v="2913"/>
    <d v="2014-09-06T22:08:59"/>
  </r>
  <r>
    <n v="2914"/>
    <s v="Hercules the Panto"/>
    <s v="Hercules must complete four challenges in order to meet the father he never knew"/>
    <x v="31"/>
    <n v="1"/>
    <x v="2"/>
    <s v="GB"/>
    <s v="GBP"/>
    <n v="1426365994"/>
    <x v="2914"/>
    <b v="0"/>
    <x v="29"/>
    <b v="0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x v="2915"/>
    <b v="0"/>
    <x v="83"/>
    <b v="0"/>
    <x v="6"/>
    <x v="2915"/>
    <d v="2016-03-16T08:33:10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x v="2916"/>
    <b v="0"/>
    <x v="63"/>
    <b v="0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x v="2917"/>
    <b v="0"/>
    <x v="82"/>
    <b v="0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x v="2918"/>
    <b v="0"/>
    <x v="9"/>
    <b v="0"/>
    <x v="6"/>
    <x v="2918"/>
    <d v="2015-10-29T15:06:47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x v="2919"/>
    <b v="0"/>
    <x v="79"/>
    <b v="0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x v="2920"/>
    <b v="0"/>
    <x v="62"/>
    <b v="0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x v="2921"/>
    <b v="0"/>
    <x v="83"/>
    <b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x v="2922"/>
    <b v="0"/>
    <x v="79"/>
    <b v="1"/>
    <x v="40"/>
    <x v="2922"/>
    <d v="2015-05-18T20:58:47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x v="2923"/>
    <b v="0"/>
    <x v="73"/>
    <b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x v="2924"/>
    <b v="0"/>
    <x v="206"/>
    <b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x v="2925"/>
    <b v="0"/>
    <x v="473"/>
    <b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x v="2926"/>
    <b v="0"/>
    <x v="133"/>
    <b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x v="2927"/>
    <b v="0"/>
    <x v="64"/>
    <b v="1"/>
    <x v="40"/>
    <x v="2927"/>
    <d v="2014-07-15T05:00:00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x v="2928"/>
    <b v="0"/>
    <x v="54"/>
    <b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x v="2929"/>
    <b v="0"/>
    <x v="58"/>
    <b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x v="2930"/>
    <b v="0"/>
    <x v="95"/>
    <b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x v="2931"/>
    <b v="0"/>
    <x v="82"/>
    <b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x v="2932"/>
    <b v="0"/>
    <x v="44"/>
    <b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x v="2933"/>
    <b v="0"/>
    <x v="241"/>
    <b v="1"/>
    <x v="40"/>
    <x v="2933"/>
    <d v="2016-06-04T22:57:33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x v="2934"/>
    <b v="0"/>
    <x v="77"/>
    <b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x v="2935"/>
    <b v="0"/>
    <x v="70"/>
    <b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x v="2936"/>
    <b v="0"/>
    <x v="69"/>
    <b v="1"/>
    <x v="40"/>
    <x v="2936"/>
    <d v="2014-10-13T04:59:00"/>
  </r>
  <r>
    <n v="2937"/>
    <s v="UCAS"/>
    <s v="UCAS is a new British musical premiering at the Edinburgh Fringe Festival 2014."/>
    <x v="15"/>
    <n v="2000"/>
    <x v="0"/>
    <s v="GB"/>
    <s v="GBP"/>
    <n v="1405249113"/>
    <x v="2937"/>
    <b v="0"/>
    <x v="165"/>
    <b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x v="2938"/>
    <b v="0"/>
    <x v="58"/>
    <b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x v="2939"/>
    <b v="0"/>
    <x v="20"/>
    <b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x v="2940"/>
    <b v="0"/>
    <x v="51"/>
    <b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x v="2941"/>
    <b v="0"/>
    <x v="29"/>
    <b v="0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x v="2942"/>
    <b v="0"/>
    <x v="91"/>
    <b v="0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x v="2943"/>
    <b v="0"/>
    <x v="78"/>
    <b v="0"/>
    <x v="38"/>
    <x v="2943"/>
    <d v="2015-04-13T03:06:20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x v="2944"/>
    <b v="0"/>
    <x v="29"/>
    <b v="0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x v="2945"/>
    <b v="0"/>
    <x v="78"/>
    <b v="0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x v="2946"/>
    <b v="0"/>
    <x v="84"/>
    <b v="0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x v="2947"/>
    <b v="0"/>
    <x v="62"/>
    <b v="0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x v="2948"/>
    <b v="0"/>
    <x v="82"/>
    <b v="0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x v="2949"/>
    <b v="0"/>
    <x v="84"/>
    <b v="0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x v="2950"/>
    <b v="0"/>
    <x v="78"/>
    <b v="0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x v="2951"/>
    <b v="0"/>
    <x v="6"/>
    <b v="0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x v="2952"/>
    <b v="0"/>
    <x v="22"/>
    <b v="0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x v="2953"/>
    <b v="0"/>
    <x v="83"/>
    <b v="0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x v="2954"/>
    <b v="0"/>
    <x v="78"/>
    <b v="0"/>
    <x v="38"/>
    <x v="2954"/>
    <d v="2017-03-16T13:00:03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x v="2955"/>
    <b v="0"/>
    <x v="202"/>
    <b v="0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x v="2956"/>
    <b v="0"/>
    <x v="9"/>
    <b v="0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x v="2957"/>
    <b v="0"/>
    <x v="83"/>
    <b v="0"/>
    <x v="38"/>
    <x v="2957"/>
    <d v="2015-03-27T23:16:12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x v="2958"/>
    <b v="0"/>
    <x v="78"/>
    <b v="0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x v="2959"/>
    <b v="0"/>
    <x v="78"/>
    <b v="0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x v="2960"/>
    <b v="0"/>
    <x v="78"/>
    <b v="0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x v="2961"/>
    <b v="0"/>
    <x v="52"/>
    <b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x v="2962"/>
    <b v="0"/>
    <x v="9"/>
    <b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x v="2963"/>
    <b v="0"/>
    <x v="15"/>
    <b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x v="2964"/>
    <b v="0"/>
    <x v="193"/>
    <b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x v="2965"/>
    <b v="0"/>
    <x v="70"/>
    <b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x v="2966"/>
    <b v="0"/>
    <x v="130"/>
    <b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x v="2967"/>
    <b v="0"/>
    <x v="26"/>
    <b v="1"/>
    <x v="6"/>
    <x v="2967"/>
    <d v="2015-03-09T03:44:52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x v="2968"/>
    <b v="0"/>
    <x v="5"/>
    <b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x v="2969"/>
    <b v="0"/>
    <x v="57"/>
    <b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x v="2970"/>
    <b v="0"/>
    <x v="110"/>
    <b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x v="2971"/>
    <b v="0"/>
    <x v="68"/>
    <b v="1"/>
    <x v="6"/>
    <x v="2971"/>
    <d v="2014-08-31T15:47:58"/>
  </r>
  <r>
    <n v="2972"/>
    <s v="A Bad Plan"/>
    <s v="A group of artists. A mythical art piece. A harrowing quest. And some margaritas."/>
    <x v="13"/>
    <n v="2107"/>
    <x v="0"/>
    <s v="US"/>
    <s v="USD"/>
    <n v="1480899600"/>
    <x v="2972"/>
    <b v="0"/>
    <x v="57"/>
    <b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x v="2973"/>
    <b v="0"/>
    <x v="51"/>
    <b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x v="2974"/>
    <b v="0"/>
    <x v="45"/>
    <b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x v="2975"/>
    <b v="0"/>
    <x v="116"/>
    <b v="1"/>
    <x v="6"/>
    <x v="2975"/>
    <d v="2014-11-27T03:00:00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x v="2976"/>
    <b v="0"/>
    <x v="25"/>
    <b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x v="2977"/>
    <b v="0"/>
    <x v="209"/>
    <b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x v="2978"/>
    <b v="0"/>
    <x v="38"/>
    <b v="1"/>
    <x v="6"/>
    <x v="2978"/>
    <d v="2014-10-20T05:59:00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x v="2979"/>
    <b v="0"/>
    <x v="67"/>
    <b v="1"/>
    <x v="6"/>
    <x v="2979"/>
    <d v="2015-01-06T06:00:00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x v="2980"/>
    <b v="0"/>
    <x v="54"/>
    <b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x v="2981"/>
    <b v="1"/>
    <x v="174"/>
    <b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x v="2982"/>
    <b v="1"/>
    <x v="211"/>
    <b v="1"/>
    <x v="38"/>
    <x v="2982"/>
    <d v="2016-02-11T16:29:03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x v="2983"/>
    <b v="1"/>
    <x v="486"/>
    <b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x v="2984"/>
    <b v="1"/>
    <x v="423"/>
    <b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x v="2985"/>
    <b v="0"/>
    <x v="112"/>
    <b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x v="2986"/>
    <b v="0"/>
    <x v="66"/>
    <b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x v="2987"/>
    <b v="0"/>
    <x v="236"/>
    <b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x v="2988"/>
    <b v="0"/>
    <x v="33"/>
    <b v="1"/>
    <x v="38"/>
    <x v="2988"/>
    <d v="2016-06-20T08:41:21"/>
  </r>
  <r>
    <n v="2989"/>
    <s v="Let's Light Up The Gem!"/>
    <s v="Bring the movies back to Bethel, Maine."/>
    <x v="22"/>
    <n v="35307"/>
    <x v="0"/>
    <s v="US"/>
    <s v="USD"/>
    <n v="1450673940"/>
    <x v="2989"/>
    <b v="0"/>
    <x v="487"/>
    <b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x v="2990"/>
    <b v="0"/>
    <x v="74"/>
    <b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x v="2991"/>
    <b v="0"/>
    <x v="251"/>
    <b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x v="2992"/>
    <b v="0"/>
    <x v="31"/>
    <b v="1"/>
    <x v="38"/>
    <x v="2992"/>
    <d v="2016-10-09T18:25:10"/>
  </r>
  <r>
    <n v="2993"/>
    <s v="TRUE WEST: Think, Dog! Productions"/>
    <s v="Help us build the Kitchen from Hell!"/>
    <x v="28"/>
    <n v="1003"/>
    <x v="0"/>
    <s v="US"/>
    <s v="USD"/>
    <n v="1455998867"/>
    <x v="2993"/>
    <b v="0"/>
    <x v="19"/>
    <b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x v="2994"/>
    <b v="0"/>
    <x v="211"/>
    <b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x v="2995"/>
    <b v="0"/>
    <x v="437"/>
    <b v="1"/>
    <x v="38"/>
    <x v="2995"/>
    <d v="2017-01-19T15:57:51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x v="2996"/>
    <b v="0"/>
    <x v="413"/>
    <b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x v="2997"/>
    <b v="0"/>
    <x v="248"/>
    <b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x v="2998"/>
    <b v="0"/>
    <x v="488"/>
    <b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x v="2999"/>
    <b v="0"/>
    <x v="9"/>
    <b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x v="3000"/>
    <b v="0"/>
    <x v="22"/>
    <b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x v="3001"/>
    <b v="0"/>
    <x v="489"/>
    <b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x v="3002"/>
    <b v="0"/>
    <x v="201"/>
    <b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x v="3003"/>
    <b v="0"/>
    <x v="57"/>
    <b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x v="3004"/>
    <b v="0"/>
    <x v="490"/>
    <b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x v="3005"/>
    <b v="0"/>
    <x v="115"/>
    <b v="1"/>
    <x v="38"/>
    <x v="3005"/>
    <d v="2014-10-06T16:11:45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x v="3006"/>
    <b v="0"/>
    <x v="174"/>
    <b v="1"/>
    <x v="38"/>
    <x v="3006"/>
    <d v="2014-12-14T18:09:51"/>
  </r>
  <r>
    <n v="3007"/>
    <s v="Bethlem"/>
    <s v="Consuite for 2015 CoreCon.  An adventure into insanity."/>
    <x v="20"/>
    <n v="1080"/>
    <x v="0"/>
    <s v="US"/>
    <s v="USD"/>
    <n v="1429938683"/>
    <x v="3007"/>
    <b v="0"/>
    <x v="9"/>
    <b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x v="3008"/>
    <b v="0"/>
    <x v="55"/>
    <b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x v="3009"/>
    <b v="0"/>
    <x v="130"/>
    <b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x v="3010"/>
    <b v="0"/>
    <x v="41"/>
    <b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x v="3011"/>
    <b v="0"/>
    <x v="20"/>
    <b v="1"/>
    <x v="38"/>
    <x v="3011"/>
    <d v="2015-12-23T22:59:0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x v="3012"/>
    <b v="0"/>
    <x v="165"/>
    <b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x v="3013"/>
    <b v="0"/>
    <x v="329"/>
    <b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x v="3014"/>
    <b v="0"/>
    <x v="491"/>
    <b v="1"/>
    <x v="38"/>
    <x v="3014"/>
    <d v="2014-11-05T05:00:00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x v="3015"/>
    <b v="0"/>
    <x v="244"/>
    <b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x v="3016"/>
    <b v="0"/>
    <x v="17"/>
    <b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x v="3017"/>
    <b v="0"/>
    <x v="180"/>
    <b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x v="3018"/>
    <b v="0"/>
    <x v="14"/>
    <b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x v="3019"/>
    <b v="0"/>
    <x v="334"/>
    <b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x v="3020"/>
    <b v="0"/>
    <x v="209"/>
    <b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x v="3021"/>
    <b v="0"/>
    <x v="273"/>
    <b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x v="3022"/>
    <b v="0"/>
    <x v="95"/>
    <b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x v="3023"/>
    <b v="0"/>
    <x v="79"/>
    <b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x v="3024"/>
    <b v="0"/>
    <x v="0"/>
    <b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x v="3025"/>
    <b v="0"/>
    <x v="108"/>
    <b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x v="3026"/>
    <b v="0"/>
    <x v="20"/>
    <b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x v="3027"/>
    <b v="0"/>
    <x v="492"/>
    <b v="1"/>
    <x v="38"/>
    <x v="3027"/>
    <d v="2015-03-20T15:54:11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x v="3028"/>
    <b v="0"/>
    <x v="221"/>
    <b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x v="3029"/>
    <b v="0"/>
    <x v="493"/>
    <b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x v="3030"/>
    <b v="0"/>
    <x v="14"/>
    <b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x v="3031"/>
    <b v="0"/>
    <x v="60"/>
    <b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x v="3032"/>
    <b v="0"/>
    <x v="20"/>
    <b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x v="3033"/>
    <b v="0"/>
    <x v="23"/>
    <b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x v="3034"/>
    <b v="0"/>
    <x v="494"/>
    <b v="1"/>
    <x v="38"/>
    <x v="3034"/>
    <d v="2016-11-01T03:59:00"/>
  </r>
  <r>
    <n v="3035"/>
    <s v="The Coalition Theater"/>
    <s v="Help create a permanent home for live comedy shows and classes in Downtown RVA."/>
    <x v="31"/>
    <n v="27196.71"/>
    <x v="0"/>
    <s v="US"/>
    <s v="USD"/>
    <n v="1367674009"/>
    <x v="3035"/>
    <b v="0"/>
    <x v="495"/>
    <b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x v="3036"/>
    <b v="0"/>
    <x v="313"/>
    <b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x v="3037"/>
    <b v="0"/>
    <x v="58"/>
    <b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x v="3038"/>
    <b v="0"/>
    <x v="74"/>
    <b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x v="3039"/>
    <b v="0"/>
    <x v="163"/>
    <b v="1"/>
    <x v="38"/>
    <x v="3039"/>
    <d v="2013-12-29T07:59:00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x v="3040"/>
    <b v="0"/>
    <x v="288"/>
    <b v="1"/>
    <x v="38"/>
    <x v="3040"/>
    <d v="2015-06-26T23:00:00"/>
  </r>
  <r>
    <n v="3041"/>
    <s v="Lend a Hand in Our Home"/>
    <s v="Privet! Hello! Bon Jour! We are the Arlekin Players Theatre and we need a home."/>
    <x v="386"/>
    <n v="9170"/>
    <x v="0"/>
    <s v="US"/>
    <s v="USD"/>
    <n v="1453323048"/>
    <x v="3041"/>
    <b v="0"/>
    <x v="195"/>
    <b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x v="3042"/>
    <b v="0"/>
    <x v="77"/>
    <b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x v="3043"/>
    <b v="0"/>
    <x v="130"/>
    <b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x v="3044"/>
    <b v="0"/>
    <x v="239"/>
    <b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x v="3045"/>
    <b v="0"/>
    <x v="31"/>
    <b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x v="3046"/>
    <b v="0"/>
    <x v="6"/>
    <b v="1"/>
    <x v="38"/>
    <x v="3046"/>
    <d v="2014-09-10T04:52:00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x v="3047"/>
    <b v="0"/>
    <x v="9"/>
    <b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x v="3048"/>
    <b v="0"/>
    <x v="5"/>
    <b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x v="3049"/>
    <b v="0"/>
    <x v="241"/>
    <b v="1"/>
    <x v="38"/>
    <x v="3049"/>
    <d v="2015-06-14T00:20:55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x v="3050"/>
    <b v="0"/>
    <x v="82"/>
    <b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x v="3051"/>
    <b v="1"/>
    <x v="2"/>
    <b v="0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x v="3052"/>
    <b v="0"/>
    <x v="84"/>
    <b v="0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x v="3053"/>
    <b v="0"/>
    <x v="83"/>
    <b v="0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x v="3054"/>
    <b v="0"/>
    <x v="78"/>
    <b v="0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x v="3055"/>
    <b v="0"/>
    <x v="29"/>
    <b v="0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x v="3056"/>
    <b v="0"/>
    <x v="78"/>
    <b v="0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x v="3057"/>
    <b v="0"/>
    <x v="78"/>
    <b v="0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x v="3058"/>
    <b v="0"/>
    <x v="83"/>
    <b v="0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x v="3059"/>
    <b v="0"/>
    <x v="202"/>
    <b v="0"/>
    <x v="38"/>
    <x v="3059"/>
    <d v="2014-08-08T22:27:26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x v="3060"/>
    <b v="0"/>
    <x v="79"/>
    <b v="0"/>
    <x v="38"/>
    <x v="3060"/>
    <d v="2015-09-28T06:35:34"/>
  </r>
  <r>
    <n v="3061"/>
    <s v="Help Save Parkway Cinemas!"/>
    <s v="Save a historic Local theater."/>
    <x v="80"/>
    <n v="0"/>
    <x v="2"/>
    <s v="US"/>
    <s v="USD"/>
    <n v="1407955748"/>
    <x v="3061"/>
    <b v="0"/>
    <x v="78"/>
    <b v="0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x v="3062"/>
    <b v="0"/>
    <x v="85"/>
    <b v="0"/>
    <x v="38"/>
    <x v="3062"/>
    <d v="2015-09-30T18:00:00"/>
  </r>
  <r>
    <n v="3063"/>
    <s v="Spec Haus"/>
    <s v="Members of the local Miami music scene are putting together a venue/creative space in Kendall!"/>
    <x v="9"/>
    <n v="587"/>
    <x v="2"/>
    <s v="US"/>
    <s v="USD"/>
    <n v="1477174138"/>
    <x v="3063"/>
    <b v="0"/>
    <x v="23"/>
    <b v="0"/>
    <x v="38"/>
    <x v="3063"/>
    <d v="2016-10-22T22:08:58"/>
  </r>
  <r>
    <n v="3064"/>
    <s v="Kickstart the Crossroads Community"/>
    <s v="An epicenter for connection, creation and expression of the community."/>
    <x v="96"/>
    <n v="8471"/>
    <x v="2"/>
    <s v="US"/>
    <s v="USD"/>
    <n v="1448175540"/>
    <x v="3064"/>
    <b v="0"/>
    <x v="250"/>
    <b v="0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x v="3065"/>
    <b v="0"/>
    <x v="84"/>
    <b v="0"/>
    <x v="38"/>
    <x v="3065"/>
    <d v="2014-07-30T01:19:32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x v="3066"/>
    <b v="0"/>
    <x v="41"/>
    <b v="0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x v="3067"/>
    <b v="0"/>
    <x v="29"/>
    <b v="0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x v="3068"/>
    <b v="0"/>
    <x v="84"/>
    <b v="0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x v="3069"/>
    <b v="0"/>
    <x v="63"/>
    <b v="0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x v="3070"/>
    <b v="0"/>
    <x v="38"/>
    <b v="0"/>
    <x v="38"/>
    <x v="3070"/>
    <d v="2016-12-07T17:36:09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x v="3071"/>
    <b v="0"/>
    <x v="27"/>
    <b v="0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x v="3072"/>
    <b v="0"/>
    <x v="84"/>
    <b v="0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x v="3073"/>
    <b v="0"/>
    <x v="63"/>
    <b v="0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x v="3074"/>
    <b v="0"/>
    <x v="83"/>
    <b v="0"/>
    <x v="38"/>
    <x v="3074"/>
    <d v="2016-03-10T13:42:39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x v="3075"/>
    <b v="0"/>
    <x v="9"/>
    <b v="0"/>
    <x v="38"/>
    <x v="3075"/>
    <d v="2016-08-19T02:27:20"/>
  </r>
  <r>
    <n v="3076"/>
    <s v="10,000 Hours"/>
    <s v="Helping female comedians get in their 10,000 Hours of practice!"/>
    <x v="3"/>
    <n v="1506"/>
    <x v="2"/>
    <s v="US"/>
    <s v="USD"/>
    <n v="1444405123"/>
    <x v="3076"/>
    <b v="0"/>
    <x v="133"/>
    <b v="0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x v="3077"/>
    <b v="0"/>
    <x v="84"/>
    <b v="0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x v="3078"/>
    <b v="0"/>
    <x v="83"/>
    <b v="0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x v="3079"/>
    <b v="0"/>
    <x v="74"/>
    <b v="0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x v="3080"/>
    <b v="0"/>
    <x v="63"/>
    <b v="0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x v="3081"/>
    <b v="0"/>
    <x v="81"/>
    <b v="0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x v="3082"/>
    <b v="0"/>
    <x v="78"/>
    <b v="0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x v="3083"/>
    <b v="0"/>
    <x v="83"/>
    <b v="0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x v="3084"/>
    <b v="0"/>
    <x v="79"/>
    <b v="0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x v="3085"/>
    <b v="0"/>
    <x v="82"/>
    <b v="0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x v="3086"/>
    <b v="0"/>
    <x v="83"/>
    <b v="0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x v="3087"/>
    <b v="0"/>
    <x v="84"/>
    <b v="0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x v="3088"/>
    <b v="0"/>
    <x v="83"/>
    <b v="0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x v="3089"/>
    <b v="0"/>
    <x v="43"/>
    <b v="0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x v="3090"/>
    <b v="0"/>
    <x v="82"/>
    <b v="0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x v="3091"/>
    <b v="0"/>
    <x v="82"/>
    <b v="0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x v="3092"/>
    <b v="0"/>
    <x v="64"/>
    <b v="0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x v="3093"/>
    <b v="0"/>
    <x v="57"/>
    <b v="0"/>
    <x v="38"/>
    <x v="3093"/>
    <d v="2014-06-01T03:59:00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x v="3094"/>
    <b v="0"/>
    <x v="29"/>
    <b v="0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x v="3095"/>
    <b v="0"/>
    <x v="29"/>
    <b v="0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x v="3096"/>
    <b v="0"/>
    <x v="25"/>
    <b v="0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x v="3097"/>
    <b v="0"/>
    <x v="288"/>
    <b v="0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x v="3098"/>
    <b v="0"/>
    <x v="74"/>
    <b v="0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x v="3099"/>
    <b v="0"/>
    <x v="81"/>
    <b v="0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x v="3100"/>
    <b v="0"/>
    <x v="62"/>
    <b v="0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x v="3101"/>
    <b v="0"/>
    <x v="8"/>
    <b v="0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x v="3102"/>
    <b v="0"/>
    <x v="240"/>
    <b v="0"/>
    <x v="38"/>
    <x v="3102"/>
    <d v="2016-08-23T08:10:18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x v="3103"/>
    <b v="0"/>
    <x v="84"/>
    <b v="0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x v="3104"/>
    <b v="0"/>
    <x v="81"/>
    <b v="0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x v="3105"/>
    <b v="0"/>
    <x v="162"/>
    <b v="0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x v="3106"/>
    <b v="0"/>
    <x v="80"/>
    <b v="0"/>
    <x v="38"/>
    <x v="3106"/>
    <d v="2015-09-16T22:00:00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x v="3107"/>
    <b v="0"/>
    <x v="60"/>
    <b v="0"/>
    <x v="38"/>
    <x v="3107"/>
    <d v="2015-05-11T19:32:31"/>
  </r>
  <r>
    <n v="3108"/>
    <s v="Funding a home for our Children's Theater"/>
    <s v="We need a permanent home for the theater!"/>
    <x v="63"/>
    <n v="26"/>
    <x v="2"/>
    <s v="US"/>
    <s v="USD"/>
    <n v="1430234394"/>
    <x v="3108"/>
    <b v="0"/>
    <x v="84"/>
    <b v="0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x v="3109"/>
    <b v="0"/>
    <x v="229"/>
    <b v="0"/>
    <x v="38"/>
    <x v="3109"/>
    <d v="2014-08-28T03:00:10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x v="3110"/>
    <b v="0"/>
    <x v="29"/>
    <b v="0"/>
    <x v="38"/>
    <x v="3110"/>
    <d v="2017-02-19T00:45:19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x v="3111"/>
    <b v="0"/>
    <x v="88"/>
    <b v="0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x v="3112"/>
    <b v="0"/>
    <x v="82"/>
    <b v="0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x v="3113"/>
    <b v="0"/>
    <x v="77"/>
    <b v="0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x v="3114"/>
    <b v="0"/>
    <x v="78"/>
    <b v="0"/>
    <x v="38"/>
    <x v="3114"/>
    <d v="2014-09-21T15:10:50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x v="3115"/>
    <b v="0"/>
    <x v="29"/>
    <b v="0"/>
    <x v="38"/>
    <x v="3115"/>
    <d v="2016-06-05T10:43:47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x v="3116"/>
    <b v="0"/>
    <x v="73"/>
    <b v="0"/>
    <x v="38"/>
    <x v="3116"/>
    <d v="2015-04-01T12:22:05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x v="3117"/>
    <b v="0"/>
    <x v="29"/>
    <b v="0"/>
    <x v="38"/>
    <x v="3117"/>
    <d v="2016-05-27T13:12:00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x v="3118"/>
    <b v="0"/>
    <x v="84"/>
    <b v="0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x v="3119"/>
    <b v="0"/>
    <x v="29"/>
    <b v="0"/>
    <x v="38"/>
    <x v="3119"/>
    <d v="2015-03-27T00:05:32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x v="3120"/>
    <b v="0"/>
    <x v="73"/>
    <b v="0"/>
    <x v="38"/>
    <x v="3120"/>
    <d v="2016-05-05T21:36:36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x v="3121"/>
    <b v="0"/>
    <x v="29"/>
    <b v="0"/>
    <x v="38"/>
    <x v="3121"/>
    <d v="2014-09-26T16:18:55"/>
  </r>
  <r>
    <n v="3122"/>
    <s v="be back soon (Canceled)"/>
    <s v="cancelled until further notice"/>
    <x v="212"/>
    <n v="116"/>
    <x v="1"/>
    <s v="US"/>
    <s v="USD"/>
    <n v="1478733732"/>
    <x v="3122"/>
    <b v="0"/>
    <x v="84"/>
    <b v="0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x v="3123"/>
    <b v="0"/>
    <x v="493"/>
    <b v="0"/>
    <x v="38"/>
    <x v="3123"/>
    <d v="2016-07-09T23:49:58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x v="3124"/>
    <b v="0"/>
    <x v="80"/>
    <b v="0"/>
    <x v="38"/>
    <x v="3124"/>
    <d v="2015-02-02T18:43:21"/>
  </r>
  <r>
    <n v="3125"/>
    <s v="N/A (Canceled)"/>
    <s v="N/A"/>
    <x v="86"/>
    <n v="0"/>
    <x v="1"/>
    <s v="US"/>
    <s v="USD"/>
    <n v="1452142672"/>
    <x v="3125"/>
    <b v="0"/>
    <x v="78"/>
    <b v="0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x v="3126"/>
    <b v="0"/>
    <x v="57"/>
    <b v="0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x v="3127"/>
    <b v="0"/>
    <x v="78"/>
    <b v="0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x v="3128"/>
    <b v="0"/>
    <x v="27"/>
    <b v="0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x v="3129"/>
    <b v="0"/>
    <x v="29"/>
    <b v="0"/>
    <x v="6"/>
    <x v="3129"/>
    <d v="2017-04-18T19:13:39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x v="3130"/>
    <b v="0"/>
    <x v="80"/>
    <b v="0"/>
    <x v="6"/>
    <x v="3130"/>
    <d v="2017-04-14T04:59:00"/>
  </r>
  <r>
    <n v="3131"/>
    <s v="SNAKE EYES"/>
    <s v="A Staged Reading of &quot;Snake Eyes,&quot; a new play by Alex Rafala"/>
    <x v="393"/>
    <n v="645"/>
    <x v="3"/>
    <s v="US"/>
    <s v="USD"/>
    <n v="1491656045"/>
    <x v="3131"/>
    <b v="0"/>
    <x v="8"/>
    <b v="0"/>
    <x v="6"/>
    <x v="3131"/>
    <d v="2017-04-08T12:54:05"/>
  </r>
  <r>
    <n v="3132"/>
    <s v="A Bite of a Snake Play"/>
    <s v="Smells Like Money, Drips Like Honey, Taste Like Mocha, Better Run AWAY"/>
    <x v="11"/>
    <n v="10"/>
    <x v="3"/>
    <s v="US"/>
    <s v="USD"/>
    <n v="1492759460"/>
    <x v="3132"/>
    <b v="0"/>
    <x v="29"/>
    <b v="0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x v="3133"/>
    <b v="0"/>
    <x v="38"/>
    <b v="0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x v="3134"/>
    <b v="0"/>
    <x v="8"/>
    <b v="0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x v="3135"/>
    <b v="0"/>
    <x v="63"/>
    <b v="0"/>
    <x v="6"/>
    <x v="3135"/>
    <d v="2017-04-04T03:38:41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x v="3136"/>
    <b v="0"/>
    <x v="19"/>
    <b v="0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x v="3137"/>
    <b v="0"/>
    <x v="29"/>
    <b v="0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x v="3138"/>
    <b v="0"/>
    <x v="78"/>
    <b v="0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x v="3139"/>
    <b v="0"/>
    <x v="79"/>
    <b v="0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x v="3140"/>
    <b v="0"/>
    <x v="80"/>
    <b v="0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x v="3141"/>
    <b v="0"/>
    <x v="22"/>
    <b v="0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x v="3142"/>
    <b v="0"/>
    <x v="83"/>
    <b v="0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x v="3143"/>
    <b v="0"/>
    <x v="78"/>
    <b v="0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x v="3144"/>
    <b v="0"/>
    <x v="209"/>
    <b v="0"/>
    <x v="6"/>
    <x v="3144"/>
    <d v="2017-03-19T06:00:00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x v="3145"/>
    <b v="0"/>
    <x v="78"/>
    <b v="0"/>
    <x v="6"/>
    <x v="3145"/>
    <d v="2017-03-27T23:58:54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x v="3146"/>
    <b v="0"/>
    <x v="8"/>
    <b v="0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x v="3147"/>
    <b v="1"/>
    <x v="496"/>
    <b v="1"/>
    <x v="6"/>
    <x v="3147"/>
    <d v="2014-11-07T00:15:55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x v="3148"/>
    <b v="1"/>
    <x v="7"/>
    <b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x v="3149"/>
    <b v="1"/>
    <x v="20"/>
    <b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x v="3150"/>
    <b v="1"/>
    <x v="201"/>
    <b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x v="3151"/>
    <b v="1"/>
    <x v="69"/>
    <b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x v="3152"/>
    <b v="1"/>
    <x v="85"/>
    <b v="1"/>
    <x v="6"/>
    <x v="3152"/>
    <d v="2013-11-02T20:49:27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x v="3153"/>
    <b v="1"/>
    <x v="198"/>
    <b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x v="3154"/>
    <b v="1"/>
    <x v="252"/>
    <b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x v="3155"/>
    <b v="1"/>
    <x v="177"/>
    <b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x v="3156"/>
    <b v="1"/>
    <x v="30"/>
    <b v="1"/>
    <x v="6"/>
    <x v="3156"/>
    <d v="2012-06-01T22:52:24"/>
  </r>
  <r>
    <n v="3157"/>
    <s v="Summer FourPlay"/>
    <s v="Four Directors.  Four One Acts.  Four Genres.  For You."/>
    <x v="23"/>
    <n v="4040"/>
    <x v="0"/>
    <s v="US"/>
    <s v="USD"/>
    <n v="1405746000"/>
    <x v="3157"/>
    <b v="1"/>
    <x v="14"/>
    <b v="1"/>
    <x v="6"/>
    <x v="3157"/>
    <d v="2014-07-19T05:00:00"/>
  </r>
  <r>
    <n v="3158"/>
    <s v="Nursery Crimes"/>
    <s v="A 40s crime-noir play using nursery rhyme characters."/>
    <x v="10"/>
    <n v="5700"/>
    <x v="0"/>
    <s v="US"/>
    <s v="USD"/>
    <n v="1374523752"/>
    <x v="3158"/>
    <b v="1"/>
    <x v="50"/>
    <b v="1"/>
    <x v="6"/>
    <x v="3158"/>
    <d v="2013-07-22T20:09:12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x v="3159"/>
    <b v="1"/>
    <x v="47"/>
    <b v="1"/>
    <x v="6"/>
    <x v="3159"/>
    <d v="2012-01-18T23:00:00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x v="3160"/>
    <b v="1"/>
    <x v="7"/>
    <b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x v="3161"/>
    <b v="1"/>
    <x v="142"/>
    <b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x v="3162"/>
    <b v="1"/>
    <x v="287"/>
    <b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x v="3163"/>
    <b v="1"/>
    <x v="250"/>
    <b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x v="3164"/>
    <b v="1"/>
    <x v="26"/>
    <b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x v="3165"/>
    <b v="1"/>
    <x v="64"/>
    <b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x v="3166"/>
    <b v="1"/>
    <x v="497"/>
    <b v="1"/>
    <x v="6"/>
    <x v="3166"/>
    <d v="2014-11-26T07:59:00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x v="3167"/>
    <b v="1"/>
    <x v="165"/>
    <b v="1"/>
    <x v="6"/>
    <x v="3167"/>
    <d v="2014-08-02T04:13:01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x v="3168"/>
    <b v="1"/>
    <x v="42"/>
    <b v="1"/>
    <x v="6"/>
    <x v="3168"/>
    <d v="2014-06-13T22:00:00"/>
  </r>
  <r>
    <n v="3169"/>
    <s v="The Window"/>
    <s v="We're bringing The Window to the Cherry Lane Theater in January 2014."/>
    <x v="6"/>
    <n v="8241"/>
    <x v="0"/>
    <s v="US"/>
    <s v="USD"/>
    <n v="1386910740"/>
    <x v="3169"/>
    <b v="1"/>
    <x v="141"/>
    <b v="1"/>
    <x v="6"/>
    <x v="3169"/>
    <d v="2013-12-13T04:59:00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x v="3170"/>
    <b v="1"/>
    <x v="26"/>
    <b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x v="3171"/>
    <b v="1"/>
    <x v="27"/>
    <b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x v="3172"/>
    <b v="1"/>
    <x v="60"/>
    <b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x v="3173"/>
    <b v="1"/>
    <x v="142"/>
    <b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x v="3174"/>
    <b v="1"/>
    <x v="23"/>
    <b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x v="3175"/>
    <b v="1"/>
    <x v="65"/>
    <b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x v="3176"/>
    <b v="1"/>
    <x v="165"/>
    <b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x v="3177"/>
    <b v="1"/>
    <x v="13"/>
    <b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x v="3178"/>
    <b v="1"/>
    <x v="76"/>
    <b v="1"/>
    <x v="6"/>
    <x v="3178"/>
    <d v="2014-07-16T14:31:15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x v="3179"/>
    <b v="1"/>
    <x v="95"/>
    <b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x v="3180"/>
    <b v="1"/>
    <x v="43"/>
    <b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x v="3181"/>
    <b v="1"/>
    <x v="41"/>
    <b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x v="3182"/>
    <b v="1"/>
    <x v="299"/>
    <b v="1"/>
    <x v="6"/>
    <x v="3182"/>
    <d v="2012-01-31T17:00:00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x v="3183"/>
    <b v="1"/>
    <x v="32"/>
    <b v="1"/>
    <x v="6"/>
    <x v="3183"/>
    <d v="2013-08-23T19:04:29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x v="3184"/>
    <b v="1"/>
    <x v="67"/>
    <b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x v="3185"/>
    <b v="1"/>
    <x v="54"/>
    <b v="1"/>
    <x v="6"/>
    <x v="3185"/>
    <d v="2014-07-16T23:27:21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x v="3186"/>
    <b v="1"/>
    <x v="16"/>
    <b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x v="3187"/>
    <b v="1"/>
    <x v="138"/>
    <b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x v="3188"/>
    <b v="0"/>
    <x v="82"/>
    <b v="0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x v="3189"/>
    <b v="0"/>
    <x v="10"/>
    <b v="0"/>
    <x v="40"/>
    <x v="3189"/>
    <d v="2015-05-24T08:18:52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x v="3190"/>
    <b v="0"/>
    <x v="78"/>
    <b v="0"/>
    <x v="40"/>
    <x v="3190"/>
    <d v="2016-12-09T04:37:55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x v="3191"/>
    <b v="0"/>
    <x v="80"/>
    <b v="0"/>
    <x v="40"/>
    <x v="3191"/>
    <d v="2016-08-16T18:07:49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x v="3192"/>
    <b v="0"/>
    <x v="22"/>
    <b v="0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x v="3193"/>
    <b v="0"/>
    <x v="54"/>
    <b v="0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x v="3194"/>
    <b v="0"/>
    <x v="78"/>
    <b v="0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x v="3195"/>
    <b v="0"/>
    <x v="70"/>
    <b v="0"/>
    <x v="40"/>
    <x v="3195"/>
    <d v="2015-02-12T14:15:42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x v="3196"/>
    <b v="0"/>
    <x v="79"/>
    <b v="0"/>
    <x v="40"/>
    <x v="3196"/>
    <d v="2015-08-01T14:00:0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x v="3197"/>
    <b v="0"/>
    <x v="80"/>
    <b v="0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x v="3198"/>
    <b v="0"/>
    <x v="83"/>
    <b v="0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x v="3199"/>
    <b v="0"/>
    <x v="28"/>
    <b v="0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x v="3200"/>
    <b v="0"/>
    <x v="29"/>
    <b v="0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x v="3201"/>
    <b v="0"/>
    <x v="84"/>
    <b v="0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x v="3202"/>
    <b v="0"/>
    <x v="20"/>
    <b v="0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x v="3203"/>
    <b v="0"/>
    <x v="79"/>
    <b v="0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x v="3204"/>
    <b v="0"/>
    <x v="78"/>
    <b v="0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x v="3205"/>
    <b v="0"/>
    <x v="8"/>
    <b v="0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x v="3206"/>
    <b v="0"/>
    <x v="78"/>
    <b v="0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x v="3207"/>
    <b v="0"/>
    <x v="17"/>
    <b v="0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x v="3208"/>
    <b v="1"/>
    <x v="141"/>
    <b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x v="3209"/>
    <b v="1"/>
    <x v="334"/>
    <b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x v="3210"/>
    <b v="1"/>
    <x v="65"/>
    <b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x v="3211"/>
    <b v="1"/>
    <x v="498"/>
    <b v="1"/>
    <x v="6"/>
    <x v="3211"/>
    <d v="2014-08-15T02:00:00"/>
  </r>
  <r>
    <n v="3212"/>
    <s v="Campo Maldito"/>
    <s v="Help us bring our production of Campo Maldito to New York AND San Francisco!"/>
    <x v="23"/>
    <n v="5050"/>
    <x v="0"/>
    <s v="US"/>
    <s v="USD"/>
    <n v="1407524751"/>
    <x v="3212"/>
    <b v="1"/>
    <x v="225"/>
    <b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x v="3213"/>
    <b v="1"/>
    <x v="5"/>
    <b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x v="3214"/>
    <b v="1"/>
    <x v="248"/>
    <b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x v="3215"/>
    <b v="1"/>
    <x v="179"/>
    <b v="1"/>
    <x v="6"/>
    <x v="3215"/>
    <d v="2015-09-10T03:59:0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x v="3216"/>
    <b v="1"/>
    <x v="2"/>
    <b v="1"/>
    <x v="6"/>
    <x v="3216"/>
    <d v="2015-07-11T14:30:00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x v="3217"/>
    <b v="1"/>
    <x v="201"/>
    <b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x v="3218"/>
    <b v="1"/>
    <x v="192"/>
    <b v="1"/>
    <x v="6"/>
    <x v="3218"/>
    <d v="2014-12-31T00:00:00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x v="3219"/>
    <b v="1"/>
    <x v="46"/>
    <b v="1"/>
    <x v="6"/>
    <x v="3219"/>
    <d v="2015-03-22T22:35:47"/>
  </r>
  <r>
    <n v="3220"/>
    <s v="Burners"/>
    <s v="A sci-fi thriller for the stage opening March 10 in Los Angeles."/>
    <x v="36"/>
    <n v="15126"/>
    <x v="0"/>
    <s v="US"/>
    <s v="USD"/>
    <n v="1489352400"/>
    <x v="3220"/>
    <b v="1"/>
    <x v="211"/>
    <b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x v="3221"/>
    <b v="1"/>
    <x v="116"/>
    <b v="1"/>
    <x v="6"/>
    <x v="3221"/>
    <d v="2015-07-05T16:43:23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x v="3222"/>
    <b v="1"/>
    <x v="87"/>
    <b v="1"/>
    <x v="6"/>
    <x v="3222"/>
    <d v="2015-10-24T21:29:00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x v="3223"/>
    <b v="1"/>
    <x v="142"/>
    <b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x v="3224"/>
    <b v="1"/>
    <x v="499"/>
    <b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x v="3225"/>
    <b v="1"/>
    <x v="70"/>
    <b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x v="3226"/>
    <b v="1"/>
    <x v="64"/>
    <b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x v="3227"/>
    <b v="0"/>
    <x v="209"/>
    <b v="1"/>
    <x v="6"/>
    <x v="3227"/>
    <d v="2017-01-17T21:10:36"/>
  </r>
  <r>
    <n v="3228"/>
    <s v="Hear Me Roar: A Season of Powerful Women"/>
    <s v="A Season of Powerful Women. A Season of Defiance."/>
    <x v="39"/>
    <n v="7164"/>
    <x v="0"/>
    <s v="US"/>
    <s v="USD"/>
    <n v="1450328340"/>
    <x v="3228"/>
    <b v="1"/>
    <x v="77"/>
    <b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x v="3229"/>
    <b v="1"/>
    <x v="91"/>
    <b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x v="3230"/>
    <b v="1"/>
    <x v="77"/>
    <b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x v="3231"/>
    <b v="0"/>
    <x v="33"/>
    <b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x v="3232"/>
    <b v="1"/>
    <x v="55"/>
    <b v="1"/>
    <x v="6"/>
    <x v="3232"/>
    <d v="2016-05-04T03:59:00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x v="3233"/>
    <b v="0"/>
    <x v="42"/>
    <b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x v="3234"/>
    <b v="0"/>
    <x v="248"/>
    <b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x v="3235"/>
    <b v="1"/>
    <x v="331"/>
    <b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x v="3236"/>
    <b v="0"/>
    <x v="238"/>
    <b v="1"/>
    <x v="6"/>
    <x v="3236"/>
    <d v="2016-12-28T22:00:33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x v="3237"/>
    <b v="1"/>
    <x v="314"/>
    <b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x v="3238"/>
    <b v="1"/>
    <x v="1"/>
    <b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x v="3239"/>
    <b v="1"/>
    <x v="201"/>
    <b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x v="3240"/>
    <b v="0"/>
    <x v="69"/>
    <b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x v="3241"/>
    <b v="1"/>
    <x v="157"/>
    <b v="1"/>
    <x v="6"/>
    <x v="3241"/>
    <d v="2014-10-14T06:59:00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x v="3242"/>
    <b v="1"/>
    <x v="275"/>
    <b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x v="3243"/>
    <b v="1"/>
    <x v="26"/>
    <b v="1"/>
    <x v="6"/>
    <x v="3243"/>
    <d v="2015-10-09T00:00:00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x v="3244"/>
    <b v="0"/>
    <x v="50"/>
    <b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x v="3245"/>
    <b v="0"/>
    <x v="500"/>
    <b v="1"/>
    <x v="6"/>
    <x v="3245"/>
    <d v="2015-06-12T02:00:00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x v="3246"/>
    <b v="1"/>
    <x v="189"/>
    <b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x v="3247"/>
    <b v="1"/>
    <x v="7"/>
    <b v="1"/>
    <x v="6"/>
    <x v="3247"/>
    <d v="2015-07-12T10:25:12"/>
  </r>
  <r>
    <n v="3248"/>
    <s v="Honest Accomplice Theatre 2015-16 Season"/>
    <s v="Honest Accomplice Theatre produces theatre for social change."/>
    <x v="14"/>
    <n v="12095"/>
    <x v="0"/>
    <s v="US"/>
    <s v="USD"/>
    <n v="1428178757"/>
    <x v="3248"/>
    <b v="1"/>
    <x v="452"/>
    <b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x v="3249"/>
    <b v="1"/>
    <x v="106"/>
    <b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x v="3250"/>
    <b v="1"/>
    <x v="496"/>
    <b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x v="3251"/>
    <b v="1"/>
    <x v="9"/>
    <b v="1"/>
    <x v="6"/>
    <x v="3251"/>
    <d v="2015-06-21T17:32:46"/>
  </r>
  <r>
    <n v="3252"/>
    <s v="Modern Love"/>
    <s v="How do we navigate the boundaries between friendship, sexual intimacy and obsessive desire?"/>
    <x v="268"/>
    <n v="2876"/>
    <x v="0"/>
    <s v="GB"/>
    <s v="GBP"/>
    <n v="1473247240"/>
    <x v="3252"/>
    <b v="1"/>
    <x v="133"/>
    <b v="1"/>
    <x v="6"/>
    <x v="3252"/>
    <d v="2016-09-07T11:20:40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x v="3253"/>
    <b v="1"/>
    <x v="248"/>
    <b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x v="3254"/>
    <b v="1"/>
    <x v="153"/>
    <b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x v="3255"/>
    <b v="1"/>
    <x v="59"/>
    <b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x v="3256"/>
    <b v="1"/>
    <x v="282"/>
    <b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x v="3257"/>
    <b v="0"/>
    <x v="14"/>
    <b v="1"/>
    <x v="6"/>
    <x v="3257"/>
    <d v="2017-02-22T13:25:52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x v="3258"/>
    <b v="1"/>
    <x v="11"/>
    <b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x v="3259"/>
    <b v="1"/>
    <x v="174"/>
    <b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x v="3260"/>
    <b v="1"/>
    <x v="196"/>
    <b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x v="3261"/>
    <b v="1"/>
    <x v="72"/>
    <b v="1"/>
    <x v="6"/>
    <x v="3261"/>
    <d v="2015-07-16T17:24:36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x v="3262"/>
    <b v="1"/>
    <x v="179"/>
    <b v="1"/>
    <x v="6"/>
    <x v="3262"/>
    <d v="2014-12-22T04:00:00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x v="3263"/>
    <b v="1"/>
    <x v="32"/>
    <b v="1"/>
    <x v="6"/>
    <x v="3263"/>
    <d v="2015-10-30T21:00:0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x v="3264"/>
    <b v="1"/>
    <x v="72"/>
    <b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x v="3265"/>
    <b v="1"/>
    <x v="287"/>
    <b v="1"/>
    <x v="6"/>
    <x v="3265"/>
    <d v="2015-12-03T17:00:00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x v="3266"/>
    <b v="1"/>
    <x v="430"/>
    <b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x v="3267"/>
    <b v="1"/>
    <x v="449"/>
    <b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x v="3268"/>
    <b v="1"/>
    <x v="288"/>
    <b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x v="3269"/>
    <b v="1"/>
    <x v="16"/>
    <b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x v="3270"/>
    <b v="1"/>
    <x v="209"/>
    <b v="1"/>
    <x v="6"/>
    <x v="3270"/>
    <d v="2015-07-12T12:47:45"/>
  </r>
  <r>
    <n v="3271"/>
    <s v="Saxon Court at Southwark Playhouse"/>
    <s v="A razor sharp satire to darken your Christmas."/>
    <x v="15"/>
    <n v="1950"/>
    <x v="0"/>
    <s v="GB"/>
    <s v="GBP"/>
    <n v="1414927775"/>
    <x v="3271"/>
    <b v="1"/>
    <x v="13"/>
    <b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x v="3272"/>
    <b v="1"/>
    <x v="108"/>
    <b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x v="3273"/>
    <b v="1"/>
    <x v="64"/>
    <b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x v="3274"/>
    <b v="1"/>
    <x v="172"/>
    <b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x v="3275"/>
    <b v="1"/>
    <x v="8"/>
    <b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x v="3276"/>
    <b v="1"/>
    <x v="61"/>
    <b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x v="3277"/>
    <b v="1"/>
    <x v="61"/>
    <b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x v="3278"/>
    <b v="1"/>
    <x v="69"/>
    <b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x v="3279"/>
    <b v="0"/>
    <x v="287"/>
    <b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x v="3280"/>
    <b v="0"/>
    <x v="209"/>
    <b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x v="3281"/>
    <b v="0"/>
    <x v="5"/>
    <b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x v="3282"/>
    <b v="0"/>
    <x v="186"/>
    <b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x v="3283"/>
    <b v="0"/>
    <x v="5"/>
    <b v="1"/>
    <x v="6"/>
    <x v="3283"/>
    <d v="2016-02-10T21:00:00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x v="3284"/>
    <b v="0"/>
    <x v="41"/>
    <b v="1"/>
    <x v="6"/>
    <x v="3284"/>
    <d v="2016-01-29T05:59:00"/>
  </r>
  <r>
    <n v="3285"/>
    <s v="By Morning"/>
    <s v="A new play by Matthew Gasda"/>
    <x v="402"/>
    <n v="5604"/>
    <x v="0"/>
    <s v="US"/>
    <s v="USD"/>
    <n v="1488258000"/>
    <x v="3285"/>
    <b v="0"/>
    <x v="75"/>
    <b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x v="3286"/>
    <b v="0"/>
    <x v="259"/>
    <b v="1"/>
    <x v="6"/>
    <x v="3286"/>
    <d v="2016-08-15T20:09:42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x v="3287"/>
    <b v="0"/>
    <x v="69"/>
    <b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x v="3288"/>
    <b v="0"/>
    <x v="447"/>
    <b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x v="3289"/>
    <b v="0"/>
    <x v="20"/>
    <b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x v="3290"/>
    <b v="0"/>
    <x v="250"/>
    <b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x v="3291"/>
    <b v="0"/>
    <x v="25"/>
    <b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x v="3292"/>
    <b v="0"/>
    <x v="41"/>
    <b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x v="3293"/>
    <b v="0"/>
    <x v="110"/>
    <b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x v="3294"/>
    <b v="0"/>
    <x v="54"/>
    <b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x v="3295"/>
    <b v="0"/>
    <x v="74"/>
    <b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x v="3296"/>
    <b v="0"/>
    <x v="5"/>
    <b v="1"/>
    <x v="6"/>
    <x v="3296"/>
    <d v="2015-11-22T22:00:00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x v="3297"/>
    <b v="0"/>
    <x v="34"/>
    <b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x v="3298"/>
    <b v="0"/>
    <x v="250"/>
    <b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x v="3299"/>
    <b v="0"/>
    <x v="287"/>
    <b v="1"/>
    <x v="6"/>
    <x v="3299"/>
    <d v="2015-10-14T22:01:03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x v="3300"/>
    <b v="0"/>
    <x v="106"/>
    <b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x v="3301"/>
    <b v="0"/>
    <x v="16"/>
    <b v="1"/>
    <x v="6"/>
    <x v="3301"/>
    <d v="2016-08-01T06:59:00"/>
  </r>
  <r>
    <n v="3302"/>
    <s v="El muro de BorÃ­s KiÃ©n"/>
    <s v="FilosofÃ­a de los anÃ³nimos"/>
    <x v="33"/>
    <n v="8685"/>
    <x v="0"/>
    <s v="ES"/>
    <s v="EUR"/>
    <n v="1481099176"/>
    <x v="3302"/>
    <b v="0"/>
    <x v="133"/>
    <b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x v="3303"/>
    <b v="0"/>
    <x v="2"/>
    <b v="1"/>
    <x v="6"/>
    <x v="3303"/>
    <d v="2015-03-28T14:38:04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x v="3304"/>
    <b v="0"/>
    <x v="489"/>
    <b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x v="3305"/>
    <b v="0"/>
    <x v="9"/>
    <b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x v="3306"/>
    <b v="0"/>
    <x v="241"/>
    <b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x v="3307"/>
    <b v="0"/>
    <x v="9"/>
    <b v="1"/>
    <x v="6"/>
    <x v="3307"/>
    <d v="2016-05-15T01:22:19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x v="3308"/>
    <b v="0"/>
    <x v="7"/>
    <b v="1"/>
    <x v="6"/>
    <x v="3308"/>
    <d v="2016-04-13T21:02:45"/>
  </r>
  <r>
    <n v="3309"/>
    <s v="Collision Course"/>
    <s v="Two unlikely friends, a garage, tinned beans &amp; the end of the world."/>
    <x v="18"/>
    <n v="558"/>
    <x v="0"/>
    <s v="GB"/>
    <s v="GBP"/>
    <n v="1476632178"/>
    <x v="3309"/>
    <b v="0"/>
    <x v="162"/>
    <b v="1"/>
    <x v="6"/>
    <x v="3309"/>
    <d v="2016-10-16T15:36:18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x v="3310"/>
    <b v="0"/>
    <x v="162"/>
    <b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x v="3311"/>
    <b v="0"/>
    <x v="43"/>
    <b v="1"/>
    <x v="6"/>
    <x v="3311"/>
    <d v="2015-10-17T07:00:10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x v="3312"/>
    <b v="0"/>
    <x v="14"/>
    <b v="1"/>
    <x v="6"/>
    <x v="3312"/>
    <d v="2016-11-11T22:00:00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x v="3313"/>
    <b v="0"/>
    <x v="60"/>
    <b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x v="3314"/>
    <b v="0"/>
    <x v="6"/>
    <b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x v="3315"/>
    <b v="0"/>
    <x v="30"/>
    <b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x v="3316"/>
    <b v="0"/>
    <x v="207"/>
    <b v="1"/>
    <x v="6"/>
    <x v="3316"/>
    <d v="2014-08-08T13:54:00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x v="3317"/>
    <b v="0"/>
    <x v="59"/>
    <b v="1"/>
    <x v="6"/>
    <x v="3317"/>
    <d v="2016-06-08T00:57:04"/>
  </r>
  <r>
    <n v="3318"/>
    <s v="ROOMIES - Atlantic Canada Tour 2016-17"/>
    <s v="Help us strengthen and inspire disability arts in Atlantic Canada"/>
    <x v="13"/>
    <n v="2512"/>
    <x v="0"/>
    <s v="CA"/>
    <s v="CAD"/>
    <n v="1460341800"/>
    <x v="3318"/>
    <b v="0"/>
    <x v="58"/>
    <b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x v="3319"/>
    <b v="0"/>
    <x v="38"/>
    <b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x v="3320"/>
    <b v="0"/>
    <x v="44"/>
    <b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x v="3321"/>
    <b v="0"/>
    <x v="41"/>
    <b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x v="3322"/>
    <b v="0"/>
    <x v="23"/>
    <b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x v="3323"/>
    <b v="0"/>
    <x v="72"/>
    <b v="1"/>
    <x v="6"/>
    <x v="3323"/>
    <d v="2016-09-25T08:46:48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x v="3324"/>
    <b v="0"/>
    <x v="73"/>
    <b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x v="3325"/>
    <b v="0"/>
    <x v="41"/>
    <b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x v="3326"/>
    <b v="0"/>
    <x v="7"/>
    <b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x v="3327"/>
    <b v="0"/>
    <x v="51"/>
    <b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x v="3328"/>
    <b v="0"/>
    <x v="82"/>
    <b v="1"/>
    <x v="6"/>
    <x v="3328"/>
    <d v="2014-07-05T01:00:00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x v="3329"/>
    <b v="0"/>
    <x v="55"/>
    <b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x v="3330"/>
    <b v="0"/>
    <x v="50"/>
    <b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x v="3331"/>
    <b v="0"/>
    <x v="71"/>
    <b v="1"/>
    <x v="6"/>
    <x v="3331"/>
    <d v="2015-10-06T16:44:46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x v="3332"/>
    <b v="0"/>
    <x v="183"/>
    <b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x v="3333"/>
    <b v="0"/>
    <x v="112"/>
    <b v="1"/>
    <x v="6"/>
    <x v="3333"/>
    <d v="2015-06-15T16:14:40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x v="3334"/>
    <b v="0"/>
    <x v="67"/>
    <b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x v="3335"/>
    <b v="0"/>
    <x v="287"/>
    <b v="1"/>
    <x v="6"/>
    <x v="3335"/>
    <d v="2014-08-03T23:00:00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x v="3336"/>
    <b v="0"/>
    <x v="82"/>
    <b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x v="3337"/>
    <b v="0"/>
    <x v="69"/>
    <b v="1"/>
    <x v="6"/>
    <x v="3337"/>
    <d v="2014-10-10T21:00:00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x v="3338"/>
    <b v="0"/>
    <x v="300"/>
    <b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x v="3339"/>
    <b v="0"/>
    <x v="5"/>
    <b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x v="3340"/>
    <b v="0"/>
    <x v="44"/>
    <b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x v="3341"/>
    <b v="0"/>
    <x v="33"/>
    <b v="1"/>
    <x v="6"/>
    <x v="3341"/>
    <d v="2016-06-12T17:00:00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x v="3342"/>
    <b v="0"/>
    <x v="76"/>
    <b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x v="3343"/>
    <b v="0"/>
    <x v="23"/>
    <b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x v="3344"/>
    <b v="0"/>
    <x v="244"/>
    <b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x v="3345"/>
    <b v="0"/>
    <x v="62"/>
    <b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x v="3346"/>
    <b v="0"/>
    <x v="59"/>
    <b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x v="3347"/>
    <b v="0"/>
    <x v="19"/>
    <b v="1"/>
    <x v="6"/>
    <x v="3347"/>
    <d v="2016-05-08T21:00:00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x v="3348"/>
    <b v="0"/>
    <x v="1"/>
    <b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x v="3349"/>
    <b v="0"/>
    <x v="25"/>
    <b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x v="3350"/>
    <b v="0"/>
    <x v="13"/>
    <b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x v="3351"/>
    <b v="0"/>
    <x v="241"/>
    <b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x v="3352"/>
    <b v="0"/>
    <x v="16"/>
    <b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x v="3353"/>
    <b v="0"/>
    <x v="34"/>
    <b v="1"/>
    <x v="6"/>
    <x v="3353"/>
    <d v="2016-05-02T23:00:00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x v="3354"/>
    <b v="0"/>
    <x v="165"/>
    <b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x v="3355"/>
    <b v="0"/>
    <x v="41"/>
    <b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x v="3356"/>
    <b v="0"/>
    <x v="74"/>
    <b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x v="3357"/>
    <b v="0"/>
    <x v="64"/>
    <b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x v="3358"/>
    <b v="0"/>
    <x v="372"/>
    <b v="1"/>
    <x v="6"/>
    <x v="3358"/>
    <d v="2014-11-19T08:27:59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x v="3359"/>
    <b v="0"/>
    <x v="23"/>
    <b v="1"/>
    <x v="6"/>
    <x v="3359"/>
    <d v="2017-02-25T01:22:14"/>
  </r>
  <r>
    <n v="3360"/>
    <s v="Pretty Butch"/>
    <s v="World Premiere, an M1 Singapore Fringe Festival 2017 commission."/>
    <x v="7"/>
    <n v="9124"/>
    <x v="0"/>
    <s v="SG"/>
    <s v="SGD"/>
    <n v="1481731140"/>
    <x v="3360"/>
    <b v="0"/>
    <x v="250"/>
    <b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x v="3361"/>
    <b v="0"/>
    <x v="32"/>
    <b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x v="3362"/>
    <b v="0"/>
    <x v="9"/>
    <b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x v="3363"/>
    <b v="0"/>
    <x v="55"/>
    <b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x v="3364"/>
    <b v="0"/>
    <x v="250"/>
    <b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x v="3365"/>
    <b v="0"/>
    <x v="83"/>
    <b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x v="3366"/>
    <b v="0"/>
    <x v="59"/>
    <b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x v="3367"/>
    <b v="0"/>
    <x v="209"/>
    <b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x v="3368"/>
    <b v="0"/>
    <x v="23"/>
    <b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x v="3369"/>
    <b v="0"/>
    <x v="241"/>
    <b v="1"/>
    <x v="6"/>
    <x v="3369"/>
    <d v="2017-01-15T00:59:40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x v="3370"/>
    <b v="0"/>
    <x v="55"/>
    <b v="1"/>
    <x v="6"/>
    <x v="3370"/>
    <d v="2016-12-17T08:00:00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x v="3371"/>
    <b v="0"/>
    <x v="82"/>
    <b v="1"/>
    <x v="6"/>
    <x v="3371"/>
    <d v="2015-12-02T20:59:25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x v="3372"/>
    <b v="0"/>
    <x v="74"/>
    <b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x v="3373"/>
    <b v="0"/>
    <x v="209"/>
    <b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x v="3374"/>
    <b v="0"/>
    <x v="47"/>
    <b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x v="3375"/>
    <b v="0"/>
    <x v="57"/>
    <b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x v="3376"/>
    <b v="0"/>
    <x v="10"/>
    <b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x v="3377"/>
    <b v="0"/>
    <x v="99"/>
    <b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x v="3378"/>
    <b v="0"/>
    <x v="64"/>
    <b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x v="3379"/>
    <b v="0"/>
    <x v="44"/>
    <b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x v="3380"/>
    <b v="0"/>
    <x v="33"/>
    <b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x v="3381"/>
    <b v="0"/>
    <x v="53"/>
    <b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x v="3382"/>
    <b v="0"/>
    <x v="67"/>
    <b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x v="3383"/>
    <b v="0"/>
    <x v="209"/>
    <b v="1"/>
    <x v="6"/>
    <x v="3383"/>
    <d v="2016-06-23T18:47:00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x v="3384"/>
    <b v="0"/>
    <x v="31"/>
    <b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x v="3385"/>
    <b v="0"/>
    <x v="41"/>
    <b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x v="3386"/>
    <b v="0"/>
    <x v="14"/>
    <b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x v="3387"/>
    <b v="0"/>
    <x v="2"/>
    <b v="1"/>
    <x v="6"/>
    <x v="3387"/>
    <d v="2014-12-14T18:18:08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x v="3388"/>
    <b v="0"/>
    <x v="43"/>
    <b v="1"/>
    <x v="6"/>
    <x v="3388"/>
    <d v="2015-06-18T11:04:01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x v="3389"/>
    <b v="0"/>
    <x v="95"/>
    <b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x v="3390"/>
    <b v="0"/>
    <x v="19"/>
    <b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x v="3391"/>
    <b v="0"/>
    <x v="59"/>
    <b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x v="3392"/>
    <b v="0"/>
    <x v="8"/>
    <b v="1"/>
    <x v="6"/>
    <x v="3392"/>
    <d v="2016-05-06T20:17:35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x v="3393"/>
    <b v="0"/>
    <x v="34"/>
    <b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x v="3394"/>
    <b v="0"/>
    <x v="74"/>
    <b v="1"/>
    <x v="6"/>
    <x v="3394"/>
    <d v="2014-07-27T14:17:25"/>
  </r>
  <r>
    <n v="3395"/>
    <s v="MIRAMAR"/>
    <s v="Miramar is a a darkly funny play exploring what it is we call â€˜homeâ€™."/>
    <x v="2"/>
    <n v="920"/>
    <x v="0"/>
    <s v="GB"/>
    <s v="GBP"/>
    <n v="1433009400"/>
    <x v="3395"/>
    <b v="0"/>
    <x v="44"/>
    <b v="1"/>
    <x v="6"/>
    <x v="3395"/>
    <d v="2015-05-30T18:10:0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x v="3396"/>
    <b v="0"/>
    <x v="33"/>
    <b v="1"/>
    <x v="6"/>
    <x v="3396"/>
    <d v="2014-06-01T03:59:00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x v="3397"/>
    <b v="0"/>
    <x v="54"/>
    <b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x v="3398"/>
    <b v="0"/>
    <x v="71"/>
    <b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x v="3399"/>
    <b v="0"/>
    <x v="67"/>
    <b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x v="3400"/>
    <b v="0"/>
    <x v="268"/>
    <b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x v="3401"/>
    <b v="0"/>
    <x v="36"/>
    <b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x v="3402"/>
    <b v="0"/>
    <x v="111"/>
    <b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x v="3403"/>
    <b v="0"/>
    <x v="57"/>
    <b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x v="3404"/>
    <b v="0"/>
    <x v="83"/>
    <b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x v="3405"/>
    <b v="0"/>
    <x v="57"/>
    <b v="1"/>
    <x v="6"/>
    <x v="3405"/>
    <d v="2016-03-01T23:59:00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x v="3406"/>
    <b v="0"/>
    <x v="110"/>
    <b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x v="3407"/>
    <b v="0"/>
    <x v="85"/>
    <b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x v="3408"/>
    <b v="0"/>
    <x v="59"/>
    <b v="1"/>
    <x v="6"/>
    <x v="3408"/>
    <d v="2014-07-18T23:48:24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x v="3409"/>
    <b v="0"/>
    <x v="64"/>
    <b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x v="3410"/>
    <b v="0"/>
    <x v="244"/>
    <b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x v="3411"/>
    <b v="0"/>
    <x v="76"/>
    <b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x v="3412"/>
    <b v="0"/>
    <x v="55"/>
    <b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x v="3413"/>
    <b v="0"/>
    <x v="25"/>
    <b v="1"/>
    <x v="6"/>
    <x v="3413"/>
    <d v="2015-02-28T04:59:0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x v="3414"/>
    <b v="0"/>
    <x v="34"/>
    <b v="1"/>
    <x v="6"/>
    <x v="3414"/>
    <d v="2016-12-01T07:59:00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x v="3415"/>
    <b v="0"/>
    <x v="82"/>
    <b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x v="3416"/>
    <b v="0"/>
    <x v="209"/>
    <b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x v="3417"/>
    <b v="0"/>
    <x v="43"/>
    <b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x v="3418"/>
    <b v="0"/>
    <x v="66"/>
    <b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x v="3419"/>
    <b v="0"/>
    <x v="67"/>
    <b v="1"/>
    <x v="6"/>
    <x v="3419"/>
    <d v="2016-04-06T21:30:00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x v="3420"/>
    <b v="0"/>
    <x v="69"/>
    <b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x v="3421"/>
    <b v="0"/>
    <x v="15"/>
    <b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x v="3422"/>
    <b v="0"/>
    <x v="67"/>
    <b v="1"/>
    <x v="6"/>
    <x v="3422"/>
    <d v="2015-12-14T00:00:00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x v="3423"/>
    <b v="0"/>
    <x v="73"/>
    <b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x v="3424"/>
    <b v="0"/>
    <x v="88"/>
    <b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x v="3425"/>
    <b v="0"/>
    <x v="201"/>
    <b v="1"/>
    <x v="6"/>
    <x v="3425"/>
    <d v="2014-10-04T14:48:56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x v="3426"/>
    <b v="0"/>
    <x v="45"/>
    <b v="1"/>
    <x v="6"/>
    <x v="3426"/>
    <d v="2014-09-21T02:00:00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x v="3427"/>
    <b v="0"/>
    <x v="60"/>
    <b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x v="3428"/>
    <b v="0"/>
    <x v="13"/>
    <b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x v="3429"/>
    <b v="0"/>
    <x v="8"/>
    <b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x v="3430"/>
    <b v="0"/>
    <x v="250"/>
    <b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x v="3431"/>
    <b v="0"/>
    <x v="64"/>
    <b v="1"/>
    <x v="6"/>
    <x v="3431"/>
    <d v="2014-08-18T17:32:33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x v="3432"/>
    <b v="0"/>
    <x v="288"/>
    <b v="1"/>
    <x v="6"/>
    <x v="3432"/>
    <d v="2016-02-05T22:00:00"/>
  </r>
  <r>
    <n v="3433"/>
    <s v="The Dybbuk"/>
    <s v="death&amp;pretzels presents their first Chicago based project:_x000a_The Dybbuk by S. Ansky"/>
    <x v="196"/>
    <n v="9525"/>
    <x v="0"/>
    <s v="US"/>
    <s v="USD"/>
    <n v="1402974000"/>
    <x v="3433"/>
    <b v="0"/>
    <x v="26"/>
    <b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x v="3434"/>
    <b v="0"/>
    <x v="129"/>
    <b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x v="3435"/>
    <b v="0"/>
    <x v="10"/>
    <b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x v="3436"/>
    <b v="0"/>
    <x v="77"/>
    <b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x v="3437"/>
    <b v="0"/>
    <x v="17"/>
    <b v="1"/>
    <x v="6"/>
    <x v="3437"/>
    <d v="2015-08-19T17:03:4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x v="3438"/>
    <b v="0"/>
    <x v="25"/>
    <b v="1"/>
    <x v="6"/>
    <x v="3438"/>
    <d v="2015-05-02T21:00:00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x v="3439"/>
    <b v="0"/>
    <x v="59"/>
    <b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x v="3440"/>
    <b v="0"/>
    <x v="141"/>
    <b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x v="3441"/>
    <b v="0"/>
    <x v="68"/>
    <b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x v="3442"/>
    <b v="0"/>
    <x v="22"/>
    <b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x v="3443"/>
    <b v="0"/>
    <x v="43"/>
    <b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x v="3444"/>
    <b v="0"/>
    <x v="9"/>
    <b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x v="3445"/>
    <b v="0"/>
    <x v="162"/>
    <b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x v="3446"/>
    <b v="0"/>
    <x v="20"/>
    <b v="1"/>
    <x v="6"/>
    <x v="3446"/>
    <d v="2015-02-05T12:20:00"/>
  </r>
  <r>
    <n v="3447"/>
    <s v="The Vagabond Halfback"/>
    <s v="&quot;He was a poet, a vagrant, a philosopher, a lady's man and a hard drinker&quot;"/>
    <x v="28"/>
    <n v="1078"/>
    <x v="0"/>
    <s v="US"/>
    <s v="USD"/>
    <n v="1458332412"/>
    <x v="3447"/>
    <b v="0"/>
    <x v="25"/>
    <b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x v="3448"/>
    <b v="0"/>
    <x v="43"/>
    <b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x v="3449"/>
    <b v="0"/>
    <x v="9"/>
    <b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x v="3450"/>
    <b v="0"/>
    <x v="70"/>
    <b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x v="3451"/>
    <b v="0"/>
    <x v="38"/>
    <b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x v="3452"/>
    <b v="0"/>
    <x v="77"/>
    <b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x v="3453"/>
    <b v="0"/>
    <x v="25"/>
    <b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x v="3454"/>
    <b v="0"/>
    <x v="64"/>
    <b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x v="3455"/>
    <b v="0"/>
    <x v="50"/>
    <b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x v="3456"/>
    <b v="0"/>
    <x v="38"/>
    <b v="1"/>
    <x v="6"/>
    <x v="3456"/>
    <d v="2014-08-01T06:59:00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x v="3457"/>
    <b v="0"/>
    <x v="165"/>
    <b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x v="3458"/>
    <b v="0"/>
    <x v="74"/>
    <b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x v="3459"/>
    <b v="0"/>
    <x v="17"/>
    <b v="1"/>
    <x v="6"/>
    <x v="3459"/>
    <d v="2016-05-20T11:31:00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x v="3460"/>
    <b v="0"/>
    <x v="10"/>
    <b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x v="3461"/>
    <b v="0"/>
    <x v="8"/>
    <b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x v="3462"/>
    <b v="0"/>
    <x v="57"/>
    <b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x v="3463"/>
    <b v="0"/>
    <x v="229"/>
    <b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x v="3464"/>
    <b v="0"/>
    <x v="251"/>
    <b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x v="3465"/>
    <b v="0"/>
    <x v="17"/>
    <b v="1"/>
    <x v="6"/>
    <x v="3465"/>
    <d v="2015-08-09T16:00:00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x v="3466"/>
    <b v="0"/>
    <x v="42"/>
    <b v="1"/>
    <x v="6"/>
    <x v="3466"/>
    <d v="2016-04-19T23:27:30"/>
  </r>
  <r>
    <n v="3467"/>
    <s v="Venus in Fur, Los Angeles."/>
    <s v="Venus in Fur, By David Ives."/>
    <x v="9"/>
    <n v="3030"/>
    <x v="0"/>
    <s v="US"/>
    <s v="USD"/>
    <n v="1426864032"/>
    <x v="3467"/>
    <b v="0"/>
    <x v="5"/>
    <b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x v="3468"/>
    <b v="0"/>
    <x v="57"/>
    <b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x v="3469"/>
    <b v="0"/>
    <x v="287"/>
    <b v="1"/>
    <x v="6"/>
    <x v="3469"/>
    <d v="2016-04-28T15:24:05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x v="3470"/>
    <b v="0"/>
    <x v="82"/>
    <b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x v="3471"/>
    <b v="0"/>
    <x v="209"/>
    <b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x v="3472"/>
    <b v="0"/>
    <x v="23"/>
    <b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x v="3473"/>
    <b v="0"/>
    <x v="51"/>
    <b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x v="3474"/>
    <b v="0"/>
    <x v="70"/>
    <b v="1"/>
    <x v="6"/>
    <x v="3474"/>
    <d v="2016-07-20T12:02:11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x v="3475"/>
    <b v="0"/>
    <x v="57"/>
    <b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x v="3476"/>
    <b v="0"/>
    <x v="79"/>
    <b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x v="3477"/>
    <b v="0"/>
    <x v="70"/>
    <b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x v="3478"/>
    <b v="0"/>
    <x v="7"/>
    <b v="1"/>
    <x v="6"/>
    <x v="3478"/>
    <d v="2015-03-16T21:00:00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x v="3479"/>
    <b v="0"/>
    <x v="66"/>
    <b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x v="3480"/>
    <b v="0"/>
    <x v="62"/>
    <b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x v="3481"/>
    <b v="0"/>
    <x v="195"/>
    <b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x v="3482"/>
    <b v="0"/>
    <x v="144"/>
    <b v="1"/>
    <x v="6"/>
    <x v="3482"/>
    <d v="2014-07-06T18:31:06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x v="3483"/>
    <b v="0"/>
    <x v="182"/>
    <b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x v="3484"/>
    <b v="0"/>
    <x v="34"/>
    <b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x v="3485"/>
    <b v="0"/>
    <x v="209"/>
    <b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x v="3486"/>
    <b v="0"/>
    <x v="66"/>
    <b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x v="3487"/>
    <b v="0"/>
    <x v="36"/>
    <b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x v="3488"/>
    <b v="0"/>
    <x v="60"/>
    <b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x v="3489"/>
    <b v="0"/>
    <x v="250"/>
    <b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x v="3490"/>
    <b v="0"/>
    <x v="74"/>
    <b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x v="3491"/>
    <b v="0"/>
    <x v="73"/>
    <b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x v="3492"/>
    <b v="0"/>
    <x v="2"/>
    <b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x v="3493"/>
    <b v="0"/>
    <x v="60"/>
    <b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x v="3494"/>
    <b v="0"/>
    <x v="62"/>
    <b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x v="3495"/>
    <b v="0"/>
    <x v="250"/>
    <b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x v="3496"/>
    <b v="0"/>
    <x v="76"/>
    <b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x v="3497"/>
    <b v="0"/>
    <x v="72"/>
    <b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x v="3498"/>
    <b v="0"/>
    <x v="288"/>
    <b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x v="3499"/>
    <b v="0"/>
    <x v="2"/>
    <b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x v="3500"/>
    <b v="0"/>
    <x v="288"/>
    <b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x v="3501"/>
    <b v="0"/>
    <x v="288"/>
    <b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x v="3502"/>
    <b v="0"/>
    <x v="162"/>
    <b v="1"/>
    <x v="6"/>
    <x v="3502"/>
    <d v="2016-03-16T03:59:00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x v="3503"/>
    <b v="0"/>
    <x v="44"/>
    <b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x v="3504"/>
    <b v="0"/>
    <x v="22"/>
    <b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x v="3505"/>
    <b v="0"/>
    <x v="70"/>
    <b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x v="3506"/>
    <b v="0"/>
    <x v="60"/>
    <b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x v="3507"/>
    <b v="0"/>
    <x v="250"/>
    <b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x v="3508"/>
    <b v="0"/>
    <x v="41"/>
    <b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x v="3509"/>
    <b v="0"/>
    <x v="51"/>
    <b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x v="3510"/>
    <b v="0"/>
    <x v="41"/>
    <b v="1"/>
    <x v="6"/>
    <x v="3510"/>
    <d v="2014-07-02T14:54:06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x v="3511"/>
    <b v="0"/>
    <x v="10"/>
    <b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x v="3512"/>
    <b v="0"/>
    <x v="57"/>
    <b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x v="3513"/>
    <b v="0"/>
    <x v="34"/>
    <b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x v="3514"/>
    <b v="0"/>
    <x v="73"/>
    <b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x v="3515"/>
    <b v="0"/>
    <x v="67"/>
    <b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x v="3516"/>
    <b v="0"/>
    <x v="202"/>
    <b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x v="3517"/>
    <b v="0"/>
    <x v="62"/>
    <b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x v="3518"/>
    <b v="0"/>
    <x v="51"/>
    <b v="1"/>
    <x v="6"/>
    <x v="3518"/>
    <d v="2014-10-02T14:21:00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x v="3519"/>
    <b v="0"/>
    <x v="33"/>
    <b v="1"/>
    <x v="6"/>
    <x v="3519"/>
    <d v="2015-03-04T14:22:30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x v="3520"/>
    <b v="0"/>
    <x v="64"/>
    <b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x v="3521"/>
    <b v="0"/>
    <x v="62"/>
    <b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x v="3522"/>
    <b v="0"/>
    <x v="69"/>
    <b v="1"/>
    <x v="6"/>
    <x v="3522"/>
    <d v="2015-09-15T10:06:0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x v="3523"/>
    <b v="0"/>
    <x v="144"/>
    <b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x v="3524"/>
    <b v="0"/>
    <x v="142"/>
    <b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x v="3525"/>
    <b v="0"/>
    <x v="63"/>
    <b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x v="3526"/>
    <b v="0"/>
    <x v="69"/>
    <b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x v="3527"/>
    <b v="0"/>
    <x v="48"/>
    <b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x v="3528"/>
    <b v="0"/>
    <x v="77"/>
    <b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x v="3529"/>
    <b v="0"/>
    <x v="59"/>
    <b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x v="3530"/>
    <b v="0"/>
    <x v="19"/>
    <b v="1"/>
    <x v="6"/>
    <x v="3530"/>
    <d v="2016-04-10T20:00:00"/>
  </r>
  <r>
    <n v="3531"/>
    <s v="The Reinvention of Lily Johnson"/>
    <s v="A political comedy for a crazy election year"/>
    <x v="28"/>
    <n v="1280"/>
    <x v="0"/>
    <s v="US"/>
    <s v="USD"/>
    <n v="1467301334"/>
    <x v="3531"/>
    <b v="0"/>
    <x v="55"/>
    <b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x v="3532"/>
    <b v="0"/>
    <x v="74"/>
    <b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x v="3533"/>
    <b v="0"/>
    <x v="22"/>
    <b v="1"/>
    <x v="6"/>
    <x v="3533"/>
    <d v="2015-11-11T19:16:07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x v="3534"/>
    <b v="0"/>
    <x v="386"/>
    <b v="1"/>
    <x v="6"/>
    <x v="3534"/>
    <d v="2015-10-01T15:00:23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x v="3535"/>
    <b v="0"/>
    <x v="67"/>
    <b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x v="3536"/>
    <b v="0"/>
    <x v="57"/>
    <b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x v="3537"/>
    <b v="0"/>
    <x v="33"/>
    <b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x v="3538"/>
    <b v="0"/>
    <x v="183"/>
    <b v="1"/>
    <x v="6"/>
    <x v="3538"/>
    <d v="2016-08-17T10:05:40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x v="3539"/>
    <b v="0"/>
    <x v="62"/>
    <b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x v="3540"/>
    <b v="0"/>
    <x v="22"/>
    <b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x v="3541"/>
    <b v="0"/>
    <x v="58"/>
    <b v="1"/>
    <x v="6"/>
    <x v="3541"/>
    <d v="2015-08-31T17:31:15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x v="3542"/>
    <b v="0"/>
    <x v="268"/>
    <b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x v="3543"/>
    <b v="0"/>
    <x v="60"/>
    <b v="1"/>
    <x v="6"/>
    <x v="3543"/>
    <d v="2015-06-25T18:07:39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x v="3544"/>
    <b v="0"/>
    <x v="54"/>
    <b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x v="3545"/>
    <b v="0"/>
    <x v="22"/>
    <b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x v="3546"/>
    <b v="0"/>
    <x v="10"/>
    <b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x v="3547"/>
    <b v="0"/>
    <x v="226"/>
    <b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x v="3548"/>
    <b v="0"/>
    <x v="62"/>
    <b v="1"/>
    <x v="6"/>
    <x v="3548"/>
    <d v="2016-03-05T01:00:00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x v="3549"/>
    <b v="0"/>
    <x v="288"/>
    <b v="1"/>
    <x v="6"/>
    <x v="3549"/>
    <d v="2015-09-04T09:27:53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x v="3550"/>
    <b v="0"/>
    <x v="31"/>
    <b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x v="3551"/>
    <b v="0"/>
    <x v="20"/>
    <b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x v="3552"/>
    <b v="0"/>
    <x v="9"/>
    <b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x v="3553"/>
    <b v="0"/>
    <x v="201"/>
    <b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x v="3554"/>
    <b v="0"/>
    <x v="28"/>
    <b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x v="3555"/>
    <b v="0"/>
    <x v="25"/>
    <b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x v="3556"/>
    <b v="0"/>
    <x v="9"/>
    <b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x v="3557"/>
    <b v="0"/>
    <x v="501"/>
    <b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x v="3558"/>
    <b v="0"/>
    <x v="19"/>
    <b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x v="3559"/>
    <b v="0"/>
    <x v="54"/>
    <b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x v="3560"/>
    <b v="0"/>
    <x v="142"/>
    <b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x v="3561"/>
    <b v="0"/>
    <x v="241"/>
    <b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x v="3562"/>
    <b v="0"/>
    <x v="162"/>
    <b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x v="3563"/>
    <b v="0"/>
    <x v="20"/>
    <b v="1"/>
    <x v="6"/>
    <x v="3563"/>
    <d v="2016-08-01T19:00:00"/>
  </r>
  <r>
    <n v="3564"/>
    <s v="The Pillowman Aberdeen"/>
    <s v="Multi Award-Winng play THE PILLOWMAN coming to the Arts Centre Theatre, Aberdeen"/>
    <x v="28"/>
    <n v="1005"/>
    <x v="0"/>
    <s v="GB"/>
    <s v="GBP"/>
    <n v="1444060800"/>
    <x v="3564"/>
    <b v="0"/>
    <x v="57"/>
    <b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x v="3565"/>
    <b v="0"/>
    <x v="8"/>
    <b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x v="3566"/>
    <b v="0"/>
    <x v="44"/>
    <b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x v="3567"/>
    <b v="0"/>
    <x v="14"/>
    <b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x v="3568"/>
    <b v="0"/>
    <x v="10"/>
    <b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x v="3569"/>
    <b v="0"/>
    <x v="14"/>
    <b v="1"/>
    <x v="6"/>
    <x v="3569"/>
    <d v="2015-01-08T16:31:36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x v="3570"/>
    <b v="0"/>
    <x v="55"/>
    <b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x v="3571"/>
    <b v="0"/>
    <x v="20"/>
    <b v="1"/>
    <x v="6"/>
    <x v="3571"/>
    <d v="2014-10-30T20:36:53"/>
  </r>
  <r>
    <n v="3572"/>
    <s v="Monster"/>
    <s v="A darkly comic one woman show by Abram Rooney as part of The Camden Fringe 2015."/>
    <x v="2"/>
    <n v="500"/>
    <x v="0"/>
    <s v="GB"/>
    <s v="GBP"/>
    <n v="1434894082"/>
    <x v="3572"/>
    <b v="0"/>
    <x v="82"/>
    <b v="1"/>
    <x v="6"/>
    <x v="3572"/>
    <d v="2015-06-21T13:41:22"/>
  </r>
  <r>
    <n v="3573"/>
    <s v="Licensed To Ill"/>
    <s v="London based theatre makers collaborating to create a new show about the history of HipHop."/>
    <x v="9"/>
    <n v="3084"/>
    <x v="0"/>
    <s v="GB"/>
    <s v="GBP"/>
    <n v="1415440846"/>
    <x v="3573"/>
    <b v="0"/>
    <x v="76"/>
    <b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x v="3574"/>
    <b v="0"/>
    <x v="43"/>
    <b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x v="3575"/>
    <b v="0"/>
    <x v="332"/>
    <b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x v="3576"/>
    <b v="0"/>
    <x v="81"/>
    <b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x v="3577"/>
    <b v="0"/>
    <x v="74"/>
    <b v="1"/>
    <x v="6"/>
    <x v="3577"/>
    <d v="2015-04-26T06:28:0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x v="3578"/>
    <b v="0"/>
    <x v="77"/>
    <b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x v="3579"/>
    <b v="0"/>
    <x v="25"/>
    <b v="1"/>
    <x v="6"/>
    <x v="3579"/>
    <d v="2016-03-31T17:17:36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x v="3580"/>
    <b v="0"/>
    <x v="74"/>
    <b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x v="3581"/>
    <b v="0"/>
    <x v="43"/>
    <b v="1"/>
    <x v="6"/>
    <x v="3581"/>
    <d v="2014-07-30T11:18:30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x v="3582"/>
    <b v="0"/>
    <x v="72"/>
    <b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x v="3583"/>
    <b v="0"/>
    <x v="54"/>
    <b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x v="3584"/>
    <b v="0"/>
    <x v="300"/>
    <b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x v="3585"/>
    <b v="0"/>
    <x v="23"/>
    <b v="1"/>
    <x v="6"/>
    <x v="3585"/>
    <d v="2014-12-21T17:11:30"/>
  </r>
  <r>
    <n v="3586"/>
    <s v="Actors &amp; Musicians who are Blind or Autistic"/>
    <s v="See Theatre In A New Light"/>
    <x v="51"/>
    <n v="8207"/>
    <x v="0"/>
    <s v="US"/>
    <s v="USD"/>
    <n v="1474649070"/>
    <x v="3586"/>
    <b v="0"/>
    <x v="241"/>
    <b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x v="3587"/>
    <b v="0"/>
    <x v="33"/>
    <b v="1"/>
    <x v="6"/>
    <x v="3587"/>
    <d v="2016-06-27T19:00:00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x v="3588"/>
    <b v="0"/>
    <x v="202"/>
    <b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x v="3589"/>
    <b v="0"/>
    <x v="95"/>
    <b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x v="3590"/>
    <b v="0"/>
    <x v="196"/>
    <b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x v="3591"/>
    <b v="0"/>
    <x v="59"/>
    <b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x v="3592"/>
    <b v="0"/>
    <x v="2"/>
    <b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x v="3593"/>
    <b v="0"/>
    <x v="68"/>
    <b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x v="3594"/>
    <b v="0"/>
    <x v="17"/>
    <b v="1"/>
    <x v="6"/>
    <x v="3594"/>
    <d v="2016-09-04T01:36:22"/>
  </r>
  <r>
    <n v="3595"/>
    <s v="The Flu Season"/>
    <s v="A new theatre company staging Will Eno's The Flu Season in Seattle"/>
    <x v="27"/>
    <n v="3081"/>
    <x v="0"/>
    <s v="US"/>
    <s v="USD"/>
    <n v="1426229940"/>
    <x v="3595"/>
    <b v="0"/>
    <x v="95"/>
    <b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x v="3596"/>
    <b v="0"/>
    <x v="41"/>
    <b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x v="3597"/>
    <b v="0"/>
    <x v="51"/>
    <b v="1"/>
    <x v="6"/>
    <x v="3597"/>
    <d v="2016-03-03T05:59:00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x v="3598"/>
    <b v="0"/>
    <x v="74"/>
    <b v="1"/>
    <x v="6"/>
    <x v="3598"/>
    <d v="2014-09-03T04:59:00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x v="3599"/>
    <b v="0"/>
    <x v="57"/>
    <b v="1"/>
    <x v="6"/>
    <x v="3599"/>
    <d v="2015-08-30T00:00:00"/>
  </r>
  <r>
    <n v="3600"/>
    <s v="Pariah"/>
    <s v="The First Play From The Man Who Brought You The Black James Bond!"/>
    <x v="185"/>
    <n v="13"/>
    <x v="0"/>
    <s v="US"/>
    <s v="USD"/>
    <n v="1476390164"/>
    <x v="3600"/>
    <b v="0"/>
    <x v="80"/>
    <b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x v="3601"/>
    <b v="0"/>
    <x v="28"/>
    <b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x v="3602"/>
    <b v="0"/>
    <x v="72"/>
    <b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x v="3603"/>
    <b v="0"/>
    <x v="7"/>
    <b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x v="3604"/>
    <b v="0"/>
    <x v="50"/>
    <b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x v="3605"/>
    <b v="0"/>
    <x v="41"/>
    <b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x v="3606"/>
    <b v="0"/>
    <x v="31"/>
    <b v="1"/>
    <x v="6"/>
    <x v="3606"/>
    <d v="2016-08-14T14:30:57"/>
  </r>
  <r>
    <n v="3607"/>
    <s v="E15 at The Pleasance and CPT"/>
    <s v="'E15' is a verbatim project that looks at the story of the Focus E15 Campaign"/>
    <x v="131"/>
    <n v="580"/>
    <x v="0"/>
    <s v="GB"/>
    <s v="GBP"/>
    <n v="1450137600"/>
    <x v="3607"/>
    <b v="0"/>
    <x v="9"/>
    <b v="1"/>
    <x v="6"/>
    <x v="3607"/>
    <d v="2015-12-15T00:00:00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x v="3608"/>
    <b v="0"/>
    <x v="74"/>
    <b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x v="3609"/>
    <b v="0"/>
    <x v="64"/>
    <b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x v="3610"/>
    <b v="0"/>
    <x v="162"/>
    <b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x v="3611"/>
    <b v="0"/>
    <x v="13"/>
    <b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x v="3612"/>
    <b v="0"/>
    <x v="7"/>
    <b v="1"/>
    <x v="6"/>
    <x v="3612"/>
    <d v="2014-06-09T17:26:51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x v="3613"/>
    <b v="0"/>
    <x v="9"/>
    <b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x v="3614"/>
    <b v="0"/>
    <x v="26"/>
    <b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x v="3615"/>
    <b v="0"/>
    <x v="250"/>
    <b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x v="3616"/>
    <b v="0"/>
    <x v="43"/>
    <b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x v="3617"/>
    <b v="0"/>
    <x v="13"/>
    <b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x v="3618"/>
    <b v="0"/>
    <x v="66"/>
    <b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x v="3619"/>
    <b v="0"/>
    <x v="57"/>
    <b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x v="3620"/>
    <b v="0"/>
    <x v="438"/>
    <b v="1"/>
    <x v="6"/>
    <x v="3620"/>
    <d v="2015-03-05T04:00:0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x v="3621"/>
    <b v="0"/>
    <x v="16"/>
    <b v="1"/>
    <x v="6"/>
    <x v="3621"/>
    <d v="2016-09-30T21:00:00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x v="3622"/>
    <b v="0"/>
    <x v="64"/>
    <b v="1"/>
    <x v="6"/>
    <x v="3622"/>
    <d v="2014-09-28T03:23:00"/>
  </r>
  <r>
    <n v="3623"/>
    <s v="Since I've Been Here"/>
    <s v="An original play exploring the complications of romantic relationships in all forms."/>
    <x v="30"/>
    <n v="3000"/>
    <x v="0"/>
    <s v="US"/>
    <s v="USD"/>
    <n v="1406358000"/>
    <x v="3623"/>
    <b v="0"/>
    <x v="69"/>
    <b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x v="3624"/>
    <b v="0"/>
    <x v="70"/>
    <b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x v="3625"/>
    <b v="0"/>
    <x v="76"/>
    <b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x v="3626"/>
    <b v="0"/>
    <x v="53"/>
    <b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x v="3627"/>
    <b v="0"/>
    <x v="60"/>
    <b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x v="3628"/>
    <b v="0"/>
    <x v="78"/>
    <b v="0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x v="3629"/>
    <b v="0"/>
    <x v="84"/>
    <b v="0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x v="3630"/>
    <b v="0"/>
    <x v="29"/>
    <b v="0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x v="3631"/>
    <b v="0"/>
    <x v="211"/>
    <b v="0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x v="3632"/>
    <b v="0"/>
    <x v="29"/>
    <b v="0"/>
    <x v="40"/>
    <x v="3632"/>
    <d v="2014-11-23T22:29:09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x v="3633"/>
    <b v="0"/>
    <x v="162"/>
    <b v="0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x v="3634"/>
    <b v="0"/>
    <x v="59"/>
    <b v="0"/>
    <x v="40"/>
    <x v="3634"/>
    <d v="2017-01-14T03:59:00"/>
  </r>
  <r>
    <n v="3635"/>
    <s v="Mary's Son"/>
    <s v="Mary's Son is a pop opera about Jesus and the hope he brings to all people."/>
    <x v="8"/>
    <n v="1276"/>
    <x v="2"/>
    <s v="US"/>
    <s v="USD"/>
    <n v="1461186676"/>
    <x v="3635"/>
    <b v="0"/>
    <x v="73"/>
    <b v="0"/>
    <x v="40"/>
    <x v="3635"/>
    <d v="2016-04-20T21:11:16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x v="3636"/>
    <b v="0"/>
    <x v="78"/>
    <b v="0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x v="3637"/>
    <b v="0"/>
    <x v="25"/>
    <b v="0"/>
    <x v="40"/>
    <x v="3637"/>
    <d v="2015-01-01T16:48:55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x v="3638"/>
    <b v="0"/>
    <x v="84"/>
    <b v="0"/>
    <x v="40"/>
    <x v="3638"/>
    <d v="2015-04-19T15:08:52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x v="3639"/>
    <b v="0"/>
    <x v="29"/>
    <b v="0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x v="3640"/>
    <b v="0"/>
    <x v="83"/>
    <b v="0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x v="3641"/>
    <b v="0"/>
    <x v="78"/>
    <b v="0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x v="3642"/>
    <b v="0"/>
    <x v="84"/>
    <b v="0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x v="3643"/>
    <b v="0"/>
    <x v="78"/>
    <b v="0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x v="3644"/>
    <b v="0"/>
    <x v="8"/>
    <b v="0"/>
    <x v="40"/>
    <x v="3644"/>
    <d v="2016-03-08T04:59:00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x v="3645"/>
    <b v="0"/>
    <x v="29"/>
    <b v="0"/>
    <x v="40"/>
    <x v="3645"/>
    <d v="2016-11-22T00:17:18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x v="3646"/>
    <b v="0"/>
    <x v="22"/>
    <b v="0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x v="3647"/>
    <b v="0"/>
    <x v="84"/>
    <b v="0"/>
    <x v="40"/>
    <x v="3647"/>
    <d v="2016-09-30T17:58:47"/>
  </r>
  <r>
    <n v="3648"/>
    <s v="Moth Theater Lives"/>
    <s v="Help Moth Live! Support Moth and its artist collective to achieve its 2014/15 season."/>
    <x v="79"/>
    <n v="40153"/>
    <x v="0"/>
    <s v="US"/>
    <s v="USD"/>
    <n v="1412492445"/>
    <x v="3648"/>
    <b v="0"/>
    <x v="196"/>
    <b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x v="3649"/>
    <b v="0"/>
    <x v="22"/>
    <b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x v="3650"/>
    <b v="0"/>
    <x v="57"/>
    <b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x v="3651"/>
    <b v="0"/>
    <x v="82"/>
    <b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x v="3652"/>
    <b v="0"/>
    <x v="57"/>
    <b v="1"/>
    <x v="6"/>
    <x v="3652"/>
    <d v="2016-08-25T03:59:00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x v="3653"/>
    <b v="0"/>
    <x v="51"/>
    <b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x v="3654"/>
    <b v="0"/>
    <x v="44"/>
    <b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x v="3655"/>
    <b v="0"/>
    <x v="1"/>
    <b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x v="3656"/>
    <b v="0"/>
    <x v="67"/>
    <b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x v="3657"/>
    <b v="0"/>
    <x v="9"/>
    <b v="1"/>
    <x v="6"/>
    <x v="3657"/>
    <d v="2016-06-01T21:42:00"/>
  </r>
  <r>
    <n v="3658"/>
    <s v="Mr. Marmalade"/>
    <s v="Life is hard when your own imaginary friend can't make time for you."/>
    <x v="15"/>
    <n v="1510"/>
    <x v="0"/>
    <s v="US"/>
    <s v="USD"/>
    <n v="1404273540"/>
    <x v="3658"/>
    <b v="0"/>
    <x v="9"/>
    <b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x v="3659"/>
    <b v="0"/>
    <x v="62"/>
    <b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x v="3660"/>
    <b v="0"/>
    <x v="19"/>
    <b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x v="3661"/>
    <b v="0"/>
    <x v="17"/>
    <b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x v="3662"/>
    <b v="0"/>
    <x v="244"/>
    <b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x v="3663"/>
    <b v="0"/>
    <x v="82"/>
    <b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x v="3664"/>
    <b v="0"/>
    <x v="10"/>
    <b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x v="3665"/>
    <b v="0"/>
    <x v="25"/>
    <b v="1"/>
    <x v="6"/>
    <x v="3665"/>
    <d v="2015-10-28T19:54:00"/>
  </r>
  <r>
    <n v="3666"/>
    <s v="Israel LÃ³pez @ Ojai Playwrights Conference"/>
    <s v="Artistic Internship @ Ojai Playwrights Conference"/>
    <x v="38"/>
    <n v="1200"/>
    <x v="0"/>
    <s v="US"/>
    <s v="USD"/>
    <n v="1406185200"/>
    <x v="3666"/>
    <b v="0"/>
    <x v="44"/>
    <b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x v="3667"/>
    <b v="0"/>
    <x v="6"/>
    <b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x v="3668"/>
    <b v="0"/>
    <x v="33"/>
    <b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x v="3669"/>
    <b v="0"/>
    <x v="57"/>
    <b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x v="3670"/>
    <b v="0"/>
    <x v="8"/>
    <b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x v="3671"/>
    <b v="0"/>
    <x v="244"/>
    <b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x v="3672"/>
    <b v="0"/>
    <x v="7"/>
    <b v="1"/>
    <x v="6"/>
    <x v="3672"/>
    <d v="2014-09-26T22:43:04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x v="3673"/>
    <b v="0"/>
    <x v="229"/>
    <b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x v="3674"/>
    <b v="0"/>
    <x v="162"/>
    <b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x v="3675"/>
    <b v="0"/>
    <x v="83"/>
    <b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x v="3676"/>
    <b v="0"/>
    <x v="38"/>
    <b v="1"/>
    <x v="6"/>
    <x v="3676"/>
    <d v="2014-09-12T19:34:44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x v="3677"/>
    <b v="0"/>
    <x v="473"/>
    <b v="1"/>
    <x v="6"/>
    <x v="3677"/>
    <d v="2014-07-03T03:59:00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x v="3678"/>
    <b v="0"/>
    <x v="162"/>
    <b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x v="3679"/>
    <b v="0"/>
    <x v="209"/>
    <b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x v="3680"/>
    <b v="0"/>
    <x v="69"/>
    <b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x v="3681"/>
    <b v="0"/>
    <x v="59"/>
    <b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x v="3682"/>
    <b v="0"/>
    <x v="85"/>
    <b v="1"/>
    <x v="6"/>
    <x v="3682"/>
    <d v="2014-06-16T06:59:00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x v="3683"/>
    <b v="0"/>
    <x v="36"/>
    <b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x v="3684"/>
    <b v="0"/>
    <x v="23"/>
    <b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x v="3685"/>
    <b v="0"/>
    <x v="149"/>
    <b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x v="3686"/>
    <b v="0"/>
    <x v="79"/>
    <b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x v="3687"/>
    <b v="0"/>
    <x v="20"/>
    <b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x v="3688"/>
    <b v="0"/>
    <x v="70"/>
    <b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x v="3689"/>
    <b v="0"/>
    <x v="95"/>
    <b v="1"/>
    <x v="6"/>
    <x v="3689"/>
    <d v="2015-06-21T22:25:00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x v="3690"/>
    <b v="0"/>
    <x v="162"/>
    <b v="1"/>
    <x v="6"/>
    <x v="3690"/>
    <d v="2014-11-27T15:21:23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x v="3691"/>
    <b v="0"/>
    <x v="220"/>
    <b v="1"/>
    <x v="6"/>
    <x v="3691"/>
    <d v="2015-03-02T04:59:00"/>
  </r>
  <r>
    <n v="3692"/>
    <s v="An Evening With Durang"/>
    <s v="Help us independently produce two great comedies by Christopher Durang."/>
    <x v="28"/>
    <n v="1260"/>
    <x v="0"/>
    <s v="US"/>
    <s v="USD"/>
    <n v="1411084800"/>
    <x v="3692"/>
    <b v="0"/>
    <x v="57"/>
    <b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x v="3693"/>
    <b v="0"/>
    <x v="25"/>
    <b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x v="3694"/>
    <b v="0"/>
    <x v="65"/>
    <b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x v="3695"/>
    <b v="0"/>
    <x v="51"/>
    <b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x v="3696"/>
    <b v="0"/>
    <x v="76"/>
    <b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x v="3697"/>
    <b v="0"/>
    <x v="209"/>
    <b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x v="3698"/>
    <b v="0"/>
    <x v="327"/>
    <b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x v="3699"/>
    <b v="0"/>
    <x v="244"/>
    <b v="1"/>
    <x v="6"/>
    <x v="3699"/>
    <d v="2014-10-15T14:26:56"/>
  </r>
  <r>
    <n v="3700"/>
    <s v="Generations (Senior Project)"/>
    <s v="Help me produce the play I have written for my senior project!"/>
    <x v="2"/>
    <n v="606"/>
    <x v="0"/>
    <s v="US"/>
    <s v="USD"/>
    <n v="1412092800"/>
    <x v="3700"/>
    <b v="0"/>
    <x v="59"/>
    <b v="1"/>
    <x v="6"/>
    <x v="3700"/>
    <d v="2014-09-30T16:00:00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x v="3701"/>
    <b v="0"/>
    <x v="70"/>
    <b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x v="3702"/>
    <b v="0"/>
    <x v="64"/>
    <b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x v="3703"/>
    <b v="0"/>
    <x v="209"/>
    <b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x v="3704"/>
    <b v="0"/>
    <x v="74"/>
    <b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x v="3705"/>
    <b v="0"/>
    <x v="2"/>
    <b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x v="3706"/>
    <b v="0"/>
    <x v="62"/>
    <b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x v="3707"/>
    <b v="0"/>
    <x v="23"/>
    <b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x v="3708"/>
    <b v="0"/>
    <x v="70"/>
    <b v="1"/>
    <x v="6"/>
    <x v="3708"/>
    <d v="2014-07-04T03:24:46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x v="3709"/>
    <b v="0"/>
    <x v="2"/>
    <b v="1"/>
    <x v="6"/>
    <x v="3709"/>
    <d v="2014-06-25T16:59:06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x v="3710"/>
    <b v="0"/>
    <x v="74"/>
    <b v="1"/>
    <x v="6"/>
    <x v="3710"/>
    <d v="2015-04-03T13:49:48"/>
  </r>
  <r>
    <n v="3711"/>
    <s v="The Youth Shakespeare Project 2014"/>
    <s v="Two teachers and twenty kids bring one of Shakespeare's plays to life!"/>
    <x v="2"/>
    <n v="570"/>
    <x v="0"/>
    <s v="US"/>
    <s v="USD"/>
    <n v="1402848000"/>
    <x v="3711"/>
    <b v="0"/>
    <x v="64"/>
    <b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x v="3712"/>
    <b v="0"/>
    <x v="201"/>
    <b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x v="3713"/>
    <b v="0"/>
    <x v="10"/>
    <b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x v="3714"/>
    <b v="0"/>
    <x v="174"/>
    <b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x v="3715"/>
    <b v="0"/>
    <x v="74"/>
    <b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x v="3716"/>
    <b v="0"/>
    <x v="54"/>
    <b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x v="3717"/>
    <b v="0"/>
    <x v="62"/>
    <b v="1"/>
    <x v="6"/>
    <x v="3717"/>
    <d v="2015-05-09T20:47:29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x v="3718"/>
    <b v="0"/>
    <x v="67"/>
    <b v="1"/>
    <x v="6"/>
    <x v="3718"/>
    <d v="2015-02-27T17:11:15"/>
  </r>
  <r>
    <n v="3719"/>
    <s v="Corium"/>
    <s v="A new piece of physical theatre about love, regret and longing."/>
    <x v="48"/>
    <n v="420"/>
    <x v="0"/>
    <s v="GB"/>
    <s v="GBP"/>
    <n v="1434994266"/>
    <x v="3719"/>
    <b v="0"/>
    <x v="80"/>
    <b v="1"/>
    <x v="6"/>
    <x v="3719"/>
    <d v="2015-06-22T17:31:06"/>
  </r>
  <r>
    <n v="3720"/>
    <s v="Lakotas and the American Theatre"/>
    <s v="Breaking the American Indian stereotype in the American Theatre."/>
    <x v="126"/>
    <n v="3449"/>
    <x v="0"/>
    <s v="US"/>
    <s v="USD"/>
    <n v="1435881006"/>
    <x v="3720"/>
    <b v="0"/>
    <x v="244"/>
    <b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x v="3721"/>
    <b v="0"/>
    <x v="34"/>
    <b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x v="3722"/>
    <b v="0"/>
    <x v="2"/>
    <b v="1"/>
    <x v="6"/>
    <x v="3722"/>
    <d v="2016-02-11T22:59:00"/>
  </r>
  <r>
    <n v="3723"/>
    <s v="Beauty and the Beast"/>
    <s v="Saltmine Theatre Company present Beauty and the Beast:"/>
    <x v="37"/>
    <n v="4592"/>
    <x v="0"/>
    <s v="GB"/>
    <s v="GBP"/>
    <n v="1417374262"/>
    <x v="3723"/>
    <b v="0"/>
    <x v="287"/>
    <b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x v="3724"/>
    <b v="0"/>
    <x v="30"/>
    <b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x v="3725"/>
    <b v="0"/>
    <x v="41"/>
    <b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x v="3726"/>
    <b v="0"/>
    <x v="67"/>
    <b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x v="3727"/>
    <b v="0"/>
    <x v="51"/>
    <b v="1"/>
    <x v="6"/>
    <x v="3727"/>
    <d v="2016-10-20T04:55:00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x v="3728"/>
    <b v="0"/>
    <x v="162"/>
    <b v="0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x v="3729"/>
    <b v="0"/>
    <x v="81"/>
    <b v="0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x v="3730"/>
    <b v="0"/>
    <x v="29"/>
    <b v="0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x v="3731"/>
    <b v="0"/>
    <x v="8"/>
    <b v="0"/>
    <x v="6"/>
    <x v="3731"/>
    <d v="2015-01-10T03:23:00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x v="3732"/>
    <b v="0"/>
    <x v="80"/>
    <b v="0"/>
    <x v="6"/>
    <x v="3732"/>
    <d v="2015-01-24T12:00:00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x v="3733"/>
    <b v="0"/>
    <x v="78"/>
    <b v="0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x v="3734"/>
    <b v="0"/>
    <x v="63"/>
    <b v="0"/>
    <x v="6"/>
    <x v="3734"/>
    <d v="2015-05-25T21:38:16"/>
  </r>
  <r>
    <n v="3735"/>
    <s v="Women Beware Women"/>
    <s v="Young Actor's taking on a Jacobean tragedy. Family, betrayal, love, lust, sex and death."/>
    <x v="325"/>
    <n v="20"/>
    <x v="2"/>
    <s v="GB"/>
    <s v="GBP"/>
    <n v="1432831089"/>
    <x v="3735"/>
    <b v="0"/>
    <x v="84"/>
    <b v="0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x v="3736"/>
    <b v="0"/>
    <x v="29"/>
    <b v="0"/>
    <x v="6"/>
    <x v="3736"/>
    <d v="2015-03-23T18:00:00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x v="3737"/>
    <b v="0"/>
    <x v="80"/>
    <b v="0"/>
    <x v="6"/>
    <x v="3737"/>
    <d v="2015-11-12T06:59:0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x v="3738"/>
    <b v="0"/>
    <x v="79"/>
    <b v="0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x v="3739"/>
    <b v="0"/>
    <x v="22"/>
    <b v="0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x v="3740"/>
    <b v="0"/>
    <x v="25"/>
    <b v="0"/>
    <x v="6"/>
    <x v="3740"/>
    <d v="2014-08-12T01:53:58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x v="3741"/>
    <b v="0"/>
    <x v="78"/>
    <b v="0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x v="3742"/>
    <b v="0"/>
    <x v="80"/>
    <b v="0"/>
    <x v="6"/>
    <x v="3742"/>
    <d v="2014-09-06T05:09:04"/>
  </r>
  <r>
    <n v="3743"/>
    <s v="Down the Mississippi"/>
    <s v="I'm taking the Adventures of Huckleberry Finn puppet show down the Mississippi River!"/>
    <x v="41"/>
    <n v="0"/>
    <x v="2"/>
    <s v="US"/>
    <s v="USD"/>
    <n v="1404406964"/>
    <x v="3743"/>
    <b v="0"/>
    <x v="78"/>
    <b v="0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x v="3744"/>
    <b v="0"/>
    <x v="78"/>
    <b v="0"/>
    <x v="6"/>
    <x v="3744"/>
    <d v="2014-07-05T03:59:00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x v="3745"/>
    <b v="0"/>
    <x v="29"/>
    <b v="0"/>
    <x v="6"/>
    <x v="3745"/>
    <d v="2014-08-10T16:45:02"/>
  </r>
  <r>
    <n v="3746"/>
    <s v="Stage Play Production - &quot;I Love You to Death&quot;"/>
    <s v="Generational curses CAN be broken...right?"/>
    <x v="0"/>
    <n v="202"/>
    <x v="2"/>
    <s v="US"/>
    <s v="USD"/>
    <n v="1475918439"/>
    <x v="3746"/>
    <b v="0"/>
    <x v="29"/>
    <b v="0"/>
    <x v="6"/>
    <x v="3746"/>
    <d v="2016-10-08T09:20:39"/>
  </r>
  <r>
    <n v="3747"/>
    <s v="Counting Stars"/>
    <s v="The world premiere of an astonishing new play by acclaimed writer Atiha Sen Gupta."/>
    <x v="30"/>
    <n v="25"/>
    <x v="2"/>
    <s v="GB"/>
    <s v="GBP"/>
    <n v="1436137140"/>
    <x v="3747"/>
    <b v="0"/>
    <x v="29"/>
    <b v="0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x v="3748"/>
    <b v="0"/>
    <x v="47"/>
    <b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x v="3749"/>
    <b v="0"/>
    <x v="63"/>
    <b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x v="3750"/>
    <b v="0"/>
    <x v="33"/>
    <b v="1"/>
    <x v="40"/>
    <x v="3750"/>
    <d v="2015-02-10T07:59:0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x v="3751"/>
    <b v="0"/>
    <x v="202"/>
    <b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x v="3752"/>
    <b v="0"/>
    <x v="41"/>
    <b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x v="3753"/>
    <b v="0"/>
    <x v="209"/>
    <b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x v="3754"/>
    <b v="0"/>
    <x v="74"/>
    <b v="1"/>
    <x v="40"/>
    <x v="3754"/>
    <d v="2014-07-26T04:59:00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x v="3755"/>
    <b v="0"/>
    <x v="33"/>
    <b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x v="3756"/>
    <b v="0"/>
    <x v="57"/>
    <b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x v="3757"/>
    <b v="0"/>
    <x v="133"/>
    <b v="1"/>
    <x v="40"/>
    <x v="3757"/>
    <d v="2014-12-01T20:25:15"/>
  </r>
  <r>
    <n v="3758"/>
    <s v="Luigi's Ladies"/>
    <s v="LUIGI'S LADIES: an original one-woman musical comedy"/>
    <x v="15"/>
    <n v="1535"/>
    <x v="0"/>
    <s v="US"/>
    <s v="USD"/>
    <n v="1400475600"/>
    <x v="3758"/>
    <b v="0"/>
    <x v="55"/>
    <b v="1"/>
    <x v="40"/>
    <x v="3758"/>
    <d v="2014-05-19T05:00:00"/>
  </r>
  <r>
    <n v="3759"/>
    <s v="Pared Down Productions"/>
    <s v="A production company specializing in small-scale musicals"/>
    <x v="23"/>
    <n v="4409.7700000000004"/>
    <x v="0"/>
    <s v="US"/>
    <s v="USD"/>
    <n v="1440556553"/>
    <x v="3759"/>
    <b v="0"/>
    <x v="106"/>
    <b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x v="3760"/>
    <b v="0"/>
    <x v="110"/>
    <b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x v="3761"/>
    <b v="0"/>
    <x v="83"/>
    <b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x v="3762"/>
    <b v="0"/>
    <x v="33"/>
    <b v="1"/>
    <x v="40"/>
    <x v="3762"/>
    <d v="2015-08-02T19:31:29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x v="3763"/>
    <b v="0"/>
    <x v="99"/>
    <b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x v="3764"/>
    <b v="0"/>
    <x v="74"/>
    <b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x v="3765"/>
    <b v="0"/>
    <x v="329"/>
    <b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x v="3766"/>
    <b v="0"/>
    <x v="93"/>
    <b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x v="3767"/>
    <b v="0"/>
    <x v="66"/>
    <b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x v="3768"/>
    <b v="0"/>
    <x v="6"/>
    <b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x v="3769"/>
    <b v="0"/>
    <x v="41"/>
    <b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x v="3770"/>
    <b v="0"/>
    <x v="9"/>
    <b v="1"/>
    <x v="40"/>
    <x v="3770"/>
    <d v="2015-06-13T22:20:10"/>
  </r>
  <r>
    <n v="3771"/>
    <s v="COME OUT SWINGIN'!"/>
    <s v="I would like to make a demo recording of six songs from COME OUT SWINGIN'!"/>
    <x v="28"/>
    <n v="1460"/>
    <x v="0"/>
    <s v="US"/>
    <s v="USD"/>
    <n v="1463529600"/>
    <x v="3771"/>
    <b v="0"/>
    <x v="44"/>
    <b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x v="3772"/>
    <b v="0"/>
    <x v="51"/>
    <b v="1"/>
    <x v="40"/>
    <x v="3772"/>
    <d v="2016-11-29T06:00:00"/>
  </r>
  <r>
    <n v="3773"/>
    <s v="Dundee: A Hip-Hopera"/>
    <s v="A dramatic hip-hopera, inspired from monologues written by the performers."/>
    <x v="10"/>
    <n v="5410"/>
    <x v="0"/>
    <s v="US"/>
    <s v="USD"/>
    <n v="1479175680"/>
    <x v="3773"/>
    <b v="0"/>
    <x v="7"/>
    <b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x v="3774"/>
    <b v="0"/>
    <x v="20"/>
    <b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x v="3775"/>
    <b v="0"/>
    <x v="25"/>
    <b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x v="3776"/>
    <b v="0"/>
    <x v="225"/>
    <b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x v="3777"/>
    <b v="0"/>
    <x v="211"/>
    <b v="1"/>
    <x v="40"/>
    <x v="3777"/>
    <d v="2014-09-27T04:00:00"/>
  </r>
  <r>
    <n v="3778"/>
    <s v="Give a Puppet a Hand"/>
    <s v="Sponsor an AVENUE Q puppet for The Barn Players April 2015 production."/>
    <x v="262"/>
    <n v="2521"/>
    <x v="0"/>
    <s v="US"/>
    <s v="USD"/>
    <n v="1423942780"/>
    <x v="3778"/>
    <b v="0"/>
    <x v="17"/>
    <b v="1"/>
    <x v="40"/>
    <x v="3778"/>
    <d v="2015-02-14T19:39:40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x v="3779"/>
    <b v="0"/>
    <x v="248"/>
    <b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x v="3780"/>
    <b v="0"/>
    <x v="209"/>
    <b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x v="3781"/>
    <b v="0"/>
    <x v="47"/>
    <b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x v="3782"/>
    <b v="0"/>
    <x v="74"/>
    <b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x v="3783"/>
    <b v="0"/>
    <x v="54"/>
    <b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x v="3784"/>
    <b v="0"/>
    <x v="73"/>
    <b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x v="3785"/>
    <b v="0"/>
    <x v="209"/>
    <b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x v="3786"/>
    <b v="0"/>
    <x v="26"/>
    <b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x v="3787"/>
    <b v="0"/>
    <x v="73"/>
    <b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x v="3788"/>
    <b v="0"/>
    <x v="29"/>
    <b v="0"/>
    <x v="40"/>
    <x v="3788"/>
    <d v="2015-12-23T16:18:0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x v="3789"/>
    <b v="0"/>
    <x v="80"/>
    <b v="0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x v="3790"/>
    <b v="0"/>
    <x v="78"/>
    <b v="0"/>
    <x v="40"/>
    <x v="3790"/>
    <d v="2016-11-22T17:00:23"/>
  </r>
  <r>
    <n v="3791"/>
    <s v="Spin! at The Cumming Playhouse"/>
    <s v="Spin! is an original musical comedy-drama presented by Blue Palm Productions."/>
    <x v="15"/>
    <n v="0"/>
    <x v="2"/>
    <s v="US"/>
    <s v="USD"/>
    <n v="1404664592"/>
    <x v="3791"/>
    <b v="0"/>
    <x v="78"/>
    <b v="0"/>
    <x v="40"/>
    <x v="3791"/>
    <d v="2014-07-06T16:36:32"/>
  </r>
  <r>
    <n v="3792"/>
    <s v="BorikÃ©n: The Show"/>
    <s v="A cultural and historic journey through Puerto Rico's music and dance!"/>
    <x v="78"/>
    <n v="35"/>
    <x v="2"/>
    <s v="US"/>
    <s v="USD"/>
    <n v="1436957022"/>
    <x v="3792"/>
    <b v="0"/>
    <x v="84"/>
    <b v="0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x v="3793"/>
    <b v="0"/>
    <x v="54"/>
    <b v="0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x v="3794"/>
    <b v="0"/>
    <x v="29"/>
    <b v="0"/>
    <x v="40"/>
    <x v="3794"/>
    <d v="2015-06-07T13:55:54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x v="3795"/>
    <b v="0"/>
    <x v="84"/>
    <b v="0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x v="3796"/>
    <b v="0"/>
    <x v="29"/>
    <b v="0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x v="3797"/>
    <b v="0"/>
    <x v="77"/>
    <b v="0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x v="3798"/>
    <b v="0"/>
    <x v="81"/>
    <b v="0"/>
    <x v="40"/>
    <x v="3798"/>
    <d v="2014-08-10T17:20:48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x v="3799"/>
    <b v="0"/>
    <x v="80"/>
    <b v="0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x v="3800"/>
    <b v="0"/>
    <x v="38"/>
    <b v="0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x v="3801"/>
    <b v="0"/>
    <x v="82"/>
    <b v="0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x v="3802"/>
    <b v="0"/>
    <x v="78"/>
    <b v="0"/>
    <x v="40"/>
    <x v="3802"/>
    <d v="2015-10-22T03:01:46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x v="3803"/>
    <b v="0"/>
    <x v="244"/>
    <b v="0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x v="3804"/>
    <b v="0"/>
    <x v="78"/>
    <b v="0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x v="3805"/>
    <b v="0"/>
    <x v="84"/>
    <b v="0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x v="3806"/>
    <b v="0"/>
    <x v="29"/>
    <b v="0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x v="3807"/>
    <b v="0"/>
    <x v="82"/>
    <b v="0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x v="3808"/>
    <b v="0"/>
    <x v="54"/>
    <b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x v="3809"/>
    <b v="0"/>
    <x v="44"/>
    <b v="1"/>
    <x v="6"/>
    <x v="3809"/>
    <d v="2014-07-30T23:00:00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x v="3810"/>
    <b v="0"/>
    <x v="55"/>
    <b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x v="3811"/>
    <b v="0"/>
    <x v="10"/>
    <b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x v="3812"/>
    <b v="0"/>
    <x v="202"/>
    <b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x v="3813"/>
    <b v="0"/>
    <x v="74"/>
    <b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x v="3814"/>
    <b v="0"/>
    <x v="69"/>
    <b v="1"/>
    <x v="6"/>
    <x v="3814"/>
    <d v="2015-04-01T03:59:00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x v="3815"/>
    <b v="0"/>
    <x v="9"/>
    <b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x v="3816"/>
    <b v="0"/>
    <x v="77"/>
    <b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x v="3817"/>
    <b v="0"/>
    <x v="9"/>
    <b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x v="3818"/>
    <b v="0"/>
    <x v="73"/>
    <b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x v="3819"/>
    <b v="0"/>
    <x v="55"/>
    <b v="1"/>
    <x v="6"/>
    <x v="3819"/>
    <d v="2015-07-17T21:02:00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x v="3820"/>
    <b v="0"/>
    <x v="9"/>
    <b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x v="3821"/>
    <b v="0"/>
    <x v="67"/>
    <b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x v="3822"/>
    <b v="0"/>
    <x v="88"/>
    <b v="1"/>
    <x v="6"/>
    <x v="3822"/>
    <d v="2016-01-19T22:59:00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x v="3823"/>
    <b v="0"/>
    <x v="14"/>
    <b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x v="3824"/>
    <b v="0"/>
    <x v="63"/>
    <b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x v="3825"/>
    <b v="0"/>
    <x v="72"/>
    <b v="1"/>
    <x v="6"/>
    <x v="3825"/>
    <d v="2015-06-17T01:40:14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x v="3826"/>
    <b v="0"/>
    <x v="55"/>
    <b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x v="3827"/>
    <b v="0"/>
    <x v="71"/>
    <b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x v="3828"/>
    <b v="0"/>
    <x v="33"/>
    <b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x v="3829"/>
    <b v="0"/>
    <x v="22"/>
    <b v="1"/>
    <x v="6"/>
    <x v="3829"/>
    <d v="2016-08-31T20:46:11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x v="3830"/>
    <b v="0"/>
    <x v="83"/>
    <b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x v="3831"/>
    <b v="0"/>
    <x v="82"/>
    <b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x v="3832"/>
    <b v="0"/>
    <x v="82"/>
    <b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x v="3833"/>
    <b v="0"/>
    <x v="9"/>
    <b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x v="3834"/>
    <b v="0"/>
    <x v="7"/>
    <b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x v="3835"/>
    <b v="0"/>
    <x v="22"/>
    <b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x v="3836"/>
    <b v="0"/>
    <x v="25"/>
    <b v="1"/>
    <x v="6"/>
    <x v="3836"/>
    <d v="2016-08-03T04:09:00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x v="3837"/>
    <b v="0"/>
    <x v="57"/>
    <b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x v="3838"/>
    <b v="0"/>
    <x v="61"/>
    <b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x v="3839"/>
    <b v="0"/>
    <x v="58"/>
    <b v="1"/>
    <x v="6"/>
    <x v="3839"/>
    <d v="2015-07-30T03:25:24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x v="3840"/>
    <b v="0"/>
    <x v="83"/>
    <b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x v="3841"/>
    <b v="1"/>
    <x v="69"/>
    <b v="0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x v="3842"/>
    <b v="1"/>
    <x v="23"/>
    <b v="0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x v="3843"/>
    <b v="1"/>
    <x v="10"/>
    <b v="0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x v="3844"/>
    <b v="1"/>
    <x v="133"/>
    <b v="0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x v="3845"/>
    <b v="1"/>
    <x v="8"/>
    <b v="0"/>
    <x v="6"/>
    <x v="3845"/>
    <d v="2015-10-01T15:02:54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x v="3846"/>
    <b v="1"/>
    <x v="22"/>
    <b v="0"/>
    <x v="6"/>
    <x v="3846"/>
    <d v="2014-10-04T06:59:00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x v="3847"/>
    <b v="1"/>
    <x v="82"/>
    <b v="0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x v="3848"/>
    <b v="1"/>
    <x v="68"/>
    <b v="0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x v="3849"/>
    <b v="1"/>
    <x v="33"/>
    <b v="0"/>
    <x v="6"/>
    <x v="3849"/>
    <d v="2015-06-11T18:24:44"/>
  </r>
  <r>
    <n v="3850"/>
    <s v="The Vagina Monologues 2015"/>
    <s v="V-Day is a global activist movement to end violence against women and girls."/>
    <x v="28"/>
    <n v="38"/>
    <x v="2"/>
    <s v="US"/>
    <s v="USD"/>
    <n v="1420081143"/>
    <x v="3850"/>
    <b v="1"/>
    <x v="80"/>
    <b v="0"/>
    <x v="6"/>
    <x v="3850"/>
    <d v="2015-01-01T02:59:03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x v="3851"/>
    <b v="1"/>
    <x v="54"/>
    <b v="0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x v="3852"/>
    <b v="0"/>
    <x v="84"/>
    <b v="0"/>
    <x v="6"/>
    <x v="3852"/>
    <d v="2015-03-27T03:34:36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x v="3853"/>
    <b v="0"/>
    <x v="84"/>
    <b v="0"/>
    <x v="6"/>
    <x v="3853"/>
    <d v="2014-09-01T20:09:38"/>
  </r>
  <r>
    <n v="3854"/>
    <s v="The Case Of Soghomon Tehlirian"/>
    <s v="A play dedicated to the 100th anniversary of the Armenian Genocide."/>
    <x v="34"/>
    <n v="1788"/>
    <x v="2"/>
    <s v="US"/>
    <s v="USD"/>
    <n v="1431206058"/>
    <x v="3854"/>
    <b v="0"/>
    <x v="9"/>
    <b v="0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x v="3855"/>
    <b v="0"/>
    <x v="29"/>
    <b v="0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x v="3856"/>
    <b v="0"/>
    <x v="29"/>
    <b v="0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x v="3857"/>
    <b v="0"/>
    <x v="80"/>
    <b v="0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x v="3858"/>
    <b v="0"/>
    <x v="29"/>
    <b v="0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x v="3859"/>
    <b v="0"/>
    <x v="29"/>
    <b v="0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x v="3860"/>
    <b v="0"/>
    <x v="62"/>
    <b v="0"/>
    <x v="6"/>
    <x v="3860"/>
    <d v="2014-08-12T15:51:50"/>
  </r>
  <r>
    <n v="3861"/>
    <s v="READY OR NOT HERE I COME"/>
    <s v="THE COMING OF THE LORD!"/>
    <x v="13"/>
    <n v="100"/>
    <x v="2"/>
    <s v="US"/>
    <s v="USD"/>
    <n v="1415828820"/>
    <x v="3861"/>
    <b v="0"/>
    <x v="29"/>
    <b v="0"/>
    <x v="6"/>
    <x v="3861"/>
    <d v="2014-11-12T21:47:00"/>
  </r>
  <r>
    <n v="3862"/>
    <s v="The Container Play"/>
    <s v="The hit immersive theatre experience of England comes to Corpus Christi!"/>
    <x v="51"/>
    <n v="1"/>
    <x v="2"/>
    <s v="US"/>
    <s v="USD"/>
    <n v="1473699540"/>
    <x v="3862"/>
    <b v="0"/>
    <x v="29"/>
    <b v="0"/>
    <x v="6"/>
    <x v="3862"/>
    <d v="2016-09-12T16:59:00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x v="3863"/>
    <b v="0"/>
    <x v="78"/>
    <b v="0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x v="3864"/>
    <b v="0"/>
    <x v="83"/>
    <b v="0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x v="3865"/>
    <b v="0"/>
    <x v="25"/>
    <b v="0"/>
    <x v="6"/>
    <x v="3865"/>
    <d v="2014-08-30T05:30:00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x v="3866"/>
    <b v="0"/>
    <x v="84"/>
    <b v="0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x v="3867"/>
    <b v="0"/>
    <x v="81"/>
    <b v="0"/>
    <x v="6"/>
    <x v="3867"/>
    <d v="2016-06-18T19:32:19"/>
  </r>
  <r>
    <n v="3868"/>
    <s v="1000 words (Canceled)"/>
    <s v="New collection of music by Scott Evan Davis!"/>
    <x v="10"/>
    <n v="10"/>
    <x v="1"/>
    <s v="GB"/>
    <s v="GBP"/>
    <n v="1410191405"/>
    <x v="3868"/>
    <b v="0"/>
    <x v="29"/>
    <b v="0"/>
    <x v="40"/>
    <x v="3868"/>
    <d v="2014-09-08T15:50:05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x v="3869"/>
    <b v="0"/>
    <x v="41"/>
    <b v="0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x v="3870"/>
    <b v="0"/>
    <x v="73"/>
    <b v="0"/>
    <x v="40"/>
    <x v="3870"/>
    <d v="2014-07-03T04:07:58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x v="3871"/>
    <b v="0"/>
    <x v="83"/>
    <b v="0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x v="3872"/>
    <b v="0"/>
    <x v="78"/>
    <b v="0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x v="3873"/>
    <b v="0"/>
    <x v="78"/>
    <b v="0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x v="3874"/>
    <b v="0"/>
    <x v="78"/>
    <b v="0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x v="3875"/>
    <b v="0"/>
    <x v="78"/>
    <b v="0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x v="3876"/>
    <b v="0"/>
    <x v="67"/>
    <b v="0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x v="3877"/>
    <b v="0"/>
    <x v="25"/>
    <b v="0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x v="3878"/>
    <b v="0"/>
    <x v="29"/>
    <b v="0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x v="3879"/>
    <b v="0"/>
    <x v="78"/>
    <b v="0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x v="3880"/>
    <b v="0"/>
    <x v="57"/>
    <b v="0"/>
    <x v="40"/>
    <x v="3880"/>
    <d v="2014-07-30T23:00:00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x v="3881"/>
    <b v="0"/>
    <x v="29"/>
    <b v="0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x v="3882"/>
    <b v="0"/>
    <x v="78"/>
    <b v="0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x v="3883"/>
    <b v="0"/>
    <x v="78"/>
    <b v="0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x v="3884"/>
    <b v="0"/>
    <x v="78"/>
    <b v="0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x v="3885"/>
    <b v="0"/>
    <x v="78"/>
    <b v="0"/>
    <x v="40"/>
    <x v="3885"/>
    <d v="2016-05-09T22:49:51"/>
  </r>
  <r>
    <n v="3886"/>
    <s v="a (Canceled)"/>
    <n v="1"/>
    <x v="3"/>
    <n v="0"/>
    <x v="1"/>
    <s v="AU"/>
    <s v="AUD"/>
    <n v="1418275702"/>
    <x v="3886"/>
    <b v="0"/>
    <x v="78"/>
    <b v="0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x v="3887"/>
    <b v="0"/>
    <x v="84"/>
    <b v="0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x v="3888"/>
    <b v="0"/>
    <x v="25"/>
    <b v="0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x v="3889"/>
    <b v="0"/>
    <x v="82"/>
    <b v="0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x v="3890"/>
    <b v="0"/>
    <x v="22"/>
    <b v="0"/>
    <x v="6"/>
    <x v="3890"/>
    <d v="2015-08-15T18:12:24"/>
  </r>
  <r>
    <n v="3891"/>
    <s v="Out of the Box: A Mime Story"/>
    <s v="A comedy about a mime who dreams of becoming a stand up comedian."/>
    <x v="134"/>
    <n v="260"/>
    <x v="2"/>
    <s v="US"/>
    <s v="USD"/>
    <n v="1427086740"/>
    <x v="3891"/>
    <b v="0"/>
    <x v="63"/>
    <b v="0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x v="3892"/>
    <b v="0"/>
    <x v="78"/>
    <b v="0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x v="3893"/>
    <b v="0"/>
    <x v="87"/>
    <b v="0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x v="3894"/>
    <b v="0"/>
    <x v="202"/>
    <b v="0"/>
    <x v="6"/>
    <x v="3894"/>
    <d v="2016-12-06T04:59:00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x v="3895"/>
    <b v="0"/>
    <x v="29"/>
    <b v="0"/>
    <x v="6"/>
    <x v="3895"/>
    <d v="2015-02-28T06:00:18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x v="3896"/>
    <b v="0"/>
    <x v="80"/>
    <b v="0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x v="3897"/>
    <b v="0"/>
    <x v="73"/>
    <b v="0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x v="3898"/>
    <b v="0"/>
    <x v="38"/>
    <b v="0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x v="3899"/>
    <b v="0"/>
    <x v="84"/>
    <b v="0"/>
    <x v="6"/>
    <x v="3899"/>
    <d v="2014-08-12T18:36:01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x v="3900"/>
    <b v="0"/>
    <x v="81"/>
    <b v="0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x v="3901"/>
    <b v="0"/>
    <x v="29"/>
    <b v="0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x v="3902"/>
    <b v="0"/>
    <x v="162"/>
    <b v="0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x v="3903"/>
    <b v="0"/>
    <x v="78"/>
    <b v="0"/>
    <x v="6"/>
    <x v="3903"/>
    <d v="2015-08-14T19:38:00"/>
  </r>
  <r>
    <n v="3904"/>
    <s v="Black America from Prophets to Pimps"/>
    <s v="A play that will cover 4000 years of black history."/>
    <x v="3"/>
    <n v="3"/>
    <x v="2"/>
    <s v="US"/>
    <s v="USD"/>
    <n v="1429074240"/>
    <x v="3904"/>
    <b v="0"/>
    <x v="84"/>
    <b v="0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x v="3905"/>
    <b v="0"/>
    <x v="63"/>
    <b v="0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x v="3906"/>
    <b v="0"/>
    <x v="38"/>
    <b v="0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x v="3907"/>
    <b v="0"/>
    <x v="80"/>
    <b v="0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x v="3908"/>
    <b v="0"/>
    <x v="80"/>
    <b v="0"/>
    <x v="6"/>
    <x v="3908"/>
    <d v="2014-07-29T03:14:56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x v="3909"/>
    <b v="0"/>
    <x v="80"/>
    <b v="0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x v="3910"/>
    <b v="0"/>
    <x v="83"/>
    <b v="0"/>
    <x v="6"/>
    <x v="3910"/>
    <d v="2015-09-07T18:09:57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x v="3911"/>
    <b v="0"/>
    <x v="17"/>
    <b v="0"/>
    <x v="6"/>
    <x v="3911"/>
    <d v="2014-11-26T20:29:37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x v="3912"/>
    <b v="0"/>
    <x v="29"/>
    <b v="0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x v="3913"/>
    <b v="0"/>
    <x v="63"/>
    <b v="0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x v="3914"/>
    <b v="0"/>
    <x v="74"/>
    <b v="0"/>
    <x v="6"/>
    <x v="3914"/>
    <d v="2015-05-10T22:59:00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x v="3915"/>
    <b v="0"/>
    <x v="29"/>
    <b v="0"/>
    <x v="6"/>
    <x v="3915"/>
    <d v="2016-06-01T23:38:29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x v="3916"/>
    <b v="0"/>
    <x v="78"/>
    <b v="0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x v="3917"/>
    <b v="0"/>
    <x v="29"/>
    <b v="0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x v="3918"/>
    <b v="0"/>
    <x v="83"/>
    <b v="0"/>
    <x v="6"/>
    <x v="3918"/>
    <d v="2014-08-04T16:00:00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x v="3919"/>
    <b v="0"/>
    <x v="83"/>
    <b v="0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x v="3920"/>
    <b v="0"/>
    <x v="83"/>
    <b v="0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x v="3921"/>
    <b v="0"/>
    <x v="78"/>
    <b v="0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x v="3922"/>
    <b v="0"/>
    <x v="79"/>
    <b v="0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x v="3923"/>
    <b v="0"/>
    <x v="57"/>
    <b v="0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x v="3924"/>
    <b v="0"/>
    <x v="244"/>
    <b v="0"/>
    <x v="6"/>
    <x v="3924"/>
    <d v="2014-06-26T23:02:02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x v="3925"/>
    <b v="0"/>
    <x v="83"/>
    <b v="0"/>
    <x v="6"/>
    <x v="3925"/>
    <d v="2014-07-30T20:53:59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x v="3926"/>
    <b v="0"/>
    <x v="29"/>
    <b v="0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x v="3927"/>
    <b v="0"/>
    <x v="84"/>
    <b v="0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x v="3928"/>
    <b v="0"/>
    <x v="63"/>
    <b v="0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x v="3929"/>
    <b v="0"/>
    <x v="25"/>
    <b v="0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x v="3930"/>
    <b v="0"/>
    <x v="78"/>
    <b v="0"/>
    <x v="6"/>
    <x v="3930"/>
    <d v="2016-04-01T06:00:00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x v="3931"/>
    <b v="0"/>
    <x v="78"/>
    <b v="0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x v="3932"/>
    <b v="0"/>
    <x v="29"/>
    <b v="0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x v="3933"/>
    <b v="0"/>
    <x v="8"/>
    <b v="0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x v="3934"/>
    <b v="0"/>
    <x v="8"/>
    <b v="0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x v="3935"/>
    <b v="0"/>
    <x v="23"/>
    <b v="0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x v="3936"/>
    <b v="0"/>
    <x v="78"/>
    <b v="0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x v="3937"/>
    <b v="0"/>
    <x v="73"/>
    <b v="0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x v="3938"/>
    <b v="0"/>
    <x v="81"/>
    <b v="0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x v="3939"/>
    <b v="0"/>
    <x v="29"/>
    <b v="0"/>
    <x v="6"/>
    <x v="3939"/>
    <d v="2014-10-07T04:30:00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x v="3940"/>
    <b v="0"/>
    <x v="84"/>
    <b v="0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x v="3941"/>
    <b v="0"/>
    <x v="84"/>
    <b v="0"/>
    <x v="6"/>
    <x v="3941"/>
    <d v="2014-11-25T01:00:00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x v="3942"/>
    <b v="0"/>
    <x v="78"/>
    <b v="0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x v="3943"/>
    <b v="0"/>
    <x v="62"/>
    <b v="0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x v="3944"/>
    <b v="0"/>
    <x v="78"/>
    <b v="0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x v="3945"/>
    <b v="0"/>
    <x v="29"/>
    <b v="0"/>
    <x v="6"/>
    <x v="3945"/>
    <d v="2015-05-15T19:14:28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x v="3946"/>
    <b v="0"/>
    <x v="81"/>
    <b v="0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x v="3947"/>
    <b v="0"/>
    <x v="84"/>
    <b v="0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x v="3948"/>
    <b v="0"/>
    <x v="78"/>
    <b v="0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x v="3949"/>
    <b v="0"/>
    <x v="58"/>
    <b v="0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x v="3950"/>
    <b v="0"/>
    <x v="29"/>
    <b v="0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x v="3951"/>
    <b v="0"/>
    <x v="29"/>
    <b v="0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x v="3952"/>
    <b v="0"/>
    <x v="29"/>
    <b v="0"/>
    <x v="6"/>
    <x v="3952"/>
    <d v="2015-10-26T18:58:10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x v="3953"/>
    <b v="0"/>
    <x v="78"/>
    <b v="0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x v="3954"/>
    <b v="0"/>
    <x v="78"/>
    <b v="0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x v="3955"/>
    <b v="0"/>
    <x v="22"/>
    <b v="0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x v="3956"/>
    <b v="0"/>
    <x v="78"/>
    <b v="0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x v="3957"/>
    <b v="0"/>
    <x v="29"/>
    <b v="0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x v="3958"/>
    <b v="0"/>
    <x v="38"/>
    <b v="0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x v="3959"/>
    <b v="0"/>
    <x v="8"/>
    <b v="0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x v="3960"/>
    <b v="0"/>
    <x v="80"/>
    <b v="0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x v="3961"/>
    <b v="0"/>
    <x v="84"/>
    <b v="0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x v="3962"/>
    <b v="0"/>
    <x v="83"/>
    <b v="0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x v="3963"/>
    <b v="0"/>
    <x v="78"/>
    <b v="0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x v="3964"/>
    <b v="0"/>
    <x v="83"/>
    <b v="0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x v="3965"/>
    <b v="0"/>
    <x v="80"/>
    <b v="0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x v="3966"/>
    <b v="0"/>
    <x v="84"/>
    <b v="0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x v="3967"/>
    <b v="0"/>
    <x v="73"/>
    <b v="0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x v="3968"/>
    <b v="0"/>
    <x v="202"/>
    <b v="0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x v="3969"/>
    <b v="0"/>
    <x v="79"/>
    <b v="0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x v="3970"/>
    <b v="0"/>
    <x v="84"/>
    <b v="0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x v="3971"/>
    <b v="0"/>
    <x v="79"/>
    <b v="0"/>
    <x v="6"/>
    <x v="3971"/>
    <d v="2014-07-21T12:52:06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x v="3972"/>
    <b v="0"/>
    <x v="22"/>
    <b v="0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x v="3973"/>
    <b v="0"/>
    <x v="77"/>
    <b v="0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x v="3974"/>
    <b v="0"/>
    <x v="202"/>
    <b v="0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x v="3975"/>
    <b v="0"/>
    <x v="78"/>
    <b v="0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x v="3976"/>
    <b v="0"/>
    <x v="73"/>
    <b v="0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x v="3977"/>
    <b v="0"/>
    <x v="79"/>
    <b v="0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x v="3978"/>
    <b v="0"/>
    <x v="22"/>
    <b v="0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x v="3979"/>
    <b v="0"/>
    <x v="79"/>
    <b v="0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x v="3980"/>
    <b v="0"/>
    <x v="63"/>
    <b v="0"/>
    <x v="6"/>
    <x v="3980"/>
    <d v="2014-07-05T14:22:27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x v="3981"/>
    <b v="0"/>
    <x v="63"/>
    <b v="0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x v="3982"/>
    <b v="0"/>
    <x v="81"/>
    <b v="0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x v="3983"/>
    <b v="0"/>
    <x v="67"/>
    <b v="0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x v="3984"/>
    <b v="0"/>
    <x v="73"/>
    <b v="0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x v="3985"/>
    <b v="0"/>
    <x v="10"/>
    <b v="0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x v="3986"/>
    <b v="0"/>
    <x v="62"/>
    <b v="0"/>
    <x v="6"/>
    <x v="3986"/>
    <d v="2016-05-06T13:04:00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x v="3987"/>
    <b v="0"/>
    <x v="62"/>
    <b v="0"/>
    <x v="6"/>
    <x v="3987"/>
    <d v="2014-05-16T22:11:30"/>
  </r>
  <r>
    <n v="3988"/>
    <s v="Folk-Tales: What Stories Do Your Folks Tell?"/>
    <s v="An evening of of stories based both in myth and truth."/>
    <x v="15"/>
    <n v="32"/>
    <x v="2"/>
    <s v="US"/>
    <s v="USD"/>
    <n v="1440813413"/>
    <x v="3988"/>
    <b v="0"/>
    <x v="80"/>
    <b v="0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x v="3989"/>
    <b v="0"/>
    <x v="78"/>
    <b v="0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x v="3990"/>
    <b v="0"/>
    <x v="83"/>
    <b v="0"/>
    <x v="6"/>
    <x v="3990"/>
    <d v="2016-03-02T16:08:13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x v="3991"/>
    <b v="0"/>
    <x v="29"/>
    <b v="0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x v="3992"/>
    <b v="0"/>
    <x v="82"/>
    <b v="0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x v="3993"/>
    <b v="0"/>
    <x v="29"/>
    <b v="0"/>
    <x v="6"/>
    <x v="3993"/>
    <d v="2015-05-13T20:45:12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x v="3994"/>
    <b v="0"/>
    <x v="29"/>
    <b v="0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x v="3995"/>
    <b v="0"/>
    <x v="80"/>
    <b v="0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x v="3996"/>
    <b v="0"/>
    <x v="57"/>
    <b v="0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x v="3997"/>
    <b v="0"/>
    <x v="78"/>
    <b v="0"/>
    <x v="6"/>
    <x v="3997"/>
    <d v="2015-04-05T08:23:41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x v="3998"/>
    <b v="0"/>
    <x v="8"/>
    <b v="0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x v="3999"/>
    <b v="0"/>
    <x v="25"/>
    <b v="0"/>
    <x v="6"/>
    <x v="3999"/>
    <d v="2014-08-31T19:51:49"/>
  </r>
  <r>
    <n v="4000"/>
    <s v="The Escorts"/>
    <s v="An Enticing Trip into the World of Assisted Dying"/>
    <x v="6"/>
    <n v="10"/>
    <x v="2"/>
    <s v="US"/>
    <s v="USD"/>
    <n v="1462631358"/>
    <x v="4000"/>
    <b v="0"/>
    <x v="29"/>
    <b v="0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x v="4001"/>
    <b v="0"/>
    <x v="25"/>
    <b v="0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x v="4002"/>
    <b v="0"/>
    <x v="80"/>
    <b v="0"/>
    <x v="6"/>
    <x v="4002"/>
    <d v="2014-09-27T01:02:41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x v="4003"/>
    <b v="0"/>
    <x v="84"/>
    <b v="0"/>
    <x v="6"/>
    <x v="4003"/>
    <d v="2015-02-15T14:05:47"/>
  </r>
  <r>
    <n v="4004"/>
    <s v="South Florida Tours"/>
    <s v="Help Launch The Queen Into South Florida!"/>
    <x v="2"/>
    <n v="1"/>
    <x v="2"/>
    <s v="US"/>
    <s v="USD"/>
    <n v="1412740457"/>
    <x v="4004"/>
    <b v="0"/>
    <x v="29"/>
    <b v="0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x v="4005"/>
    <b v="0"/>
    <x v="84"/>
    <b v="0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x v="4006"/>
    <b v="0"/>
    <x v="29"/>
    <b v="0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x v="4007"/>
    <b v="0"/>
    <x v="29"/>
    <b v="0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x v="4008"/>
    <b v="0"/>
    <x v="80"/>
    <b v="0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x v="4009"/>
    <b v="0"/>
    <x v="83"/>
    <b v="0"/>
    <x v="6"/>
    <x v="4009"/>
    <d v="2014-09-09T16:49:20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x v="4010"/>
    <b v="0"/>
    <x v="44"/>
    <b v="0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x v="4011"/>
    <b v="0"/>
    <x v="80"/>
    <b v="0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x v="4012"/>
    <b v="0"/>
    <x v="78"/>
    <b v="0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x v="4013"/>
    <b v="0"/>
    <x v="84"/>
    <b v="0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x v="4014"/>
    <b v="0"/>
    <x v="78"/>
    <b v="0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x v="4015"/>
    <b v="0"/>
    <x v="29"/>
    <b v="0"/>
    <x v="6"/>
    <x v="4015"/>
    <d v="2015-07-19T18:44:23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x v="4016"/>
    <b v="0"/>
    <x v="63"/>
    <b v="0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x v="4017"/>
    <b v="0"/>
    <x v="84"/>
    <b v="0"/>
    <x v="6"/>
    <x v="4017"/>
    <d v="2014-09-04T16:07:54"/>
  </r>
  <r>
    <n v="4018"/>
    <s v="Time Please Fringe"/>
    <s v="Funding for a production of Time Please at the Brighton Fringe 2017... and beyond."/>
    <x v="15"/>
    <n v="130"/>
    <x v="2"/>
    <s v="GB"/>
    <s v="GBP"/>
    <n v="1475877108"/>
    <x v="4018"/>
    <b v="0"/>
    <x v="80"/>
    <b v="0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x v="4019"/>
    <b v="0"/>
    <x v="80"/>
    <b v="0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x v="4020"/>
    <b v="0"/>
    <x v="83"/>
    <b v="0"/>
    <x v="6"/>
    <x v="4020"/>
    <d v="2015-03-24T03:34:59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x v="4021"/>
    <b v="0"/>
    <x v="84"/>
    <b v="0"/>
    <x v="6"/>
    <x v="4021"/>
    <d v="2014-10-26T21:52:38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x v="4022"/>
    <b v="0"/>
    <x v="438"/>
    <b v="0"/>
    <x v="6"/>
    <x v="4022"/>
    <d v="2015-02-01T02:54:00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x v="4023"/>
    <b v="0"/>
    <x v="78"/>
    <b v="0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x v="4024"/>
    <b v="0"/>
    <x v="29"/>
    <b v="0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x v="4025"/>
    <b v="0"/>
    <x v="80"/>
    <b v="0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x v="4026"/>
    <b v="0"/>
    <x v="78"/>
    <b v="0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x v="4027"/>
    <b v="0"/>
    <x v="63"/>
    <b v="0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x v="4028"/>
    <b v="0"/>
    <x v="202"/>
    <b v="0"/>
    <x v="6"/>
    <x v="4028"/>
    <d v="2014-06-05T22:31:40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x v="4029"/>
    <b v="0"/>
    <x v="78"/>
    <b v="0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x v="4030"/>
    <b v="0"/>
    <x v="79"/>
    <b v="0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x v="4031"/>
    <b v="0"/>
    <x v="78"/>
    <b v="0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x v="4032"/>
    <b v="0"/>
    <x v="63"/>
    <b v="0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x v="4033"/>
    <b v="0"/>
    <x v="225"/>
    <b v="0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x v="4034"/>
    <b v="0"/>
    <x v="84"/>
    <b v="0"/>
    <x v="6"/>
    <x v="4034"/>
    <d v="2015-04-03T21:44:10"/>
  </r>
  <r>
    <n v="4035"/>
    <s v="The Lost Boy"/>
    <s v="&quot;Stories are where you go to look for the truth of your own life.&quot; (Frank Delaney)"/>
    <x v="3"/>
    <n v="3685"/>
    <x v="2"/>
    <s v="US"/>
    <s v="USD"/>
    <n v="1413925887"/>
    <x v="4035"/>
    <b v="0"/>
    <x v="20"/>
    <b v="0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x v="4036"/>
    <b v="0"/>
    <x v="57"/>
    <b v="0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x v="4037"/>
    <b v="0"/>
    <x v="84"/>
    <b v="0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x v="4038"/>
    <b v="0"/>
    <x v="80"/>
    <b v="0"/>
    <x v="6"/>
    <x v="4038"/>
    <d v="2014-10-17T19:10:10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x v="4039"/>
    <b v="0"/>
    <x v="81"/>
    <b v="0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x v="4040"/>
    <b v="0"/>
    <x v="84"/>
    <b v="0"/>
    <x v="6"/>
    <x v="4040"/>
    <d v="2015-07-18T03:00:00"/>
  </r>
  <r>
    <n v="4041"/>
    <s v="In the Land of Gold"/>
    <s v="A bold, colouful, vibrant play centred around the last remaining monarchy of Africa."/>
    <x v="10"/>
    <n v="21"/>
    <x v="2"/>
    <s v="GB"/>
    <s v="GBP"/>
    <n v="1473160954"/>
    <x v="4041"/>
    <b v="0"/>
    <x v="84"/>
    <b v="0"/>
    <x v="6"/>
    <x v="4041"/>
    <d v="2016-09-06T11:22:34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x v="4042"/>
    <b v="0"/>
    <x v="83"/>
    <b v="0"/>
    <x v="6"/>
    <x v="4042"/>
    <d v="2015-01-20T19:16:00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x v="4043"/>
    <b v="0"/>
    <x v="78"/>
    <b v="0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x v="4044"/>
    <b v="0"/>
    <x v="80"/>
    <b v="0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x v="4045"/>
    <b v="0"/>
    <x v="29"/>
    <b v="0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x v="4046"/>
    <b v="0"/>
    <x v="8"/>
    <b v="0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x v="4047"/>
    <b v="0"/>
    <x v="80"/>
    <b v="0"/>
    <x v="6"/>
    <x v="4047"/>
    <d v="2015-01-11T01:00:00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x v="4048"/>
    <b v="0"/>
    <x v="110"/>
    <b v="0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x v="4049"/>
    <b v="0"/>
    <x v="29"/>
    <b v="0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x v="4050"/>
    <b v="0"/>
    <x v="29"/>
    <b v="0"/>
    <x v="6"/>
    <x v="4050"/>
    <d v="2014-10-23T15:16:31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x v="4051"/>
    <b v="0"/>
    <x v="78"/>
    <b v="0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x v="4052"/>
    <b v="0"/>
    <x v="62"/>
    <b v="0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x v="4053"/>
    <b v="0"/>
    <x v="84"/>
    <b v="0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x v="4054"/>
    <b v="0"/>
    <x v="78"/>
    <b v="0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x v="4055"/>
    <b v="0"/>
    <x v="64"/>
    <b v="0"/>
    <x v="6"/>
    <x v="4055"/>
    <d v="2014-06-19T15:33:51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x v="4056"/>
    <b v="0"/>
    <x v="82"/>
    <b v="0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x v="4057"/>
    <b v="0"/>
    <x v="79"/>
    <b v="0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x v="4058"/>
    <b v="0"/>
    <x v="80"/>
    <b v="0"/>
    <x v="6"/>
    <x v="4058"/>
    <d v="2016-04-01T03:59:00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x v="4059"/>
    <b v="0"/>
    <x v="63"/>
    <b v="0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x v="4060"/>
    <b v="0"/>
    <x v="81"/>
    <b v="0"/>
    <x v="6"/>
    <x v="4060"/>
    <d v="2014-06-23T16:00:00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x v="4061"/>
    <b v="0"/>
    <x v="78"/>
    <b v="0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x v="4062"/>
    <b v="0"/>
    <x v="83"/>
    <b v="0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x v="4063"/>
    <b v="0"/>
    <x v="82"/>
    <b v="0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x v="4064"/>
    <b v="0"/>
    <x v="79"/>
    <b v="0"/>
    <x v="6"/>
    <x v="4064"/>
    <d v="2015-04-29T14:07:06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x v="4065"/>
    <b v="0"/>
    <x v="80"/>
    <b v="0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x v="4066"/>
    <b v="0"/>
    <x v="29"/>
    <b v="0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x v="4067"/>
    <b v="0"/>
    <x v="57"/>
    <b v="0"/>
    <x v="6"/>
    <x v="4067"/>
    <d v="2015-09-28T02:49:10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x v="4068"/>
    <b v="0"/>
    <x v="29"/>
    <b v="0"/>
    <x v="6"/>
    <x v="4068"/>
    <d v="2017-01-13T23:05:00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x v="4069"/>
    <b v="0"/>
    <x v="62"/>
    <b v="0"/>
    <x v="6"/>
    <x v="4069"/>
    <d v="2015-02-28T12:00:00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x v="4070"/>
    <b v="0"/>
    <x v="79"/>
    <b v="0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x v="4071"/>
    <b v="0"/>
    <x v="78"/>
    <b v="0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x v="4072"/>
    <b v="0"/>
    <x v="84"/>
    <b v="0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x v="4073"/>
    <b v="0"/>
    <x v="84"/>
    <b v="0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x v="4074"/>
    <b v="0"/>
    <x v="64"/>
    <b v="0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x v="4075"/>
    <b v="0"/>
    <x v="62"/>
    <b v="0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x v="4076"/>
    <b v="0"/>
    <x v="78"/>
    <b v="0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x v="4077"/>
    <b v="0"/>
    <x v="79"/>
    <b v="0"/>
    <x v="6"/>
    <x v="4077"/>
    <d v="2016-12-21T17:03:14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x v="4078"/>
    <b v="0"/>
    <x v="78"/>
    <b v="0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x v="4079"/>
    <b v="0"/>
    <x v="29"/>
    <b v="0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x v="4080"/>
    <b v="0"/>
    <x v="78"/>
    <b v="0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x v="4081"/>
    <b v="0"/>
    <x v="8"/>
    <b v="0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x v="4082"/>
    <b v="0"/>
    <x v="84"/>
    <b v="0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x v="4083"/>
    <b v="0"/>
    <x v="79"/>
    <b v="0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x v="4084"/>
    <b v="0"/>
    <x v="29"/>
    <b v="0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x v="4085"/>
    <b v="0"/>
    <x v="29"/>
    <b v="0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x v="4086"/>
    <b v="0"/>
    <x v="81"/>
    <b v="0"/>
    <x v="6"/>
    <x v="4086"/>
    <d v="2015-11-21T04:00:00"/>
  </r>
  <r>
    <n v="4087"/>
    <s v="Stage Production &quot;The Nail Shop&quot;"/>
    <s v="Comedy Stage Play"/>
    <x v="376"/>
    <n v="0"/>
    <x v="2"/>
    <s v="US"/>
    <s v="USD"/>
    <n v="1468777786"/>
    <x v="4087"/>
    <b v="0"/>
    <x v="78"/>
    <b v="0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x v="4088"/>
    <b v="0"/>
    <x v="83"/>
    <b v="0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x v="4089"/>
    <b v="0"/>
    <x v="22"/>
    <b v="0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x v="4090"/>
    <b v="0"/>
    <x v="83"/>
    <b v="0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x v="4091"/>
    <b v="0"/>
    <x v="22"/>
    <b v="0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x v="4092"/>
    <b v="0"/>
    <x v="29"/>
    <b v="0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x v="4093"/>
    <b v="0"/>
    <x v="80"/>
    <b v="0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x v="4094"/>
    <b v="0"/>
    <x v="22"/>
    <b v="0"/>
    <x v="6"/>
    <x v="4094"/>
    <d v="2014-10-22T04:59:00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x v="4095"/>
    <b v="0"/>
    <x v="29"/>
    <b v="0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x v="4096"/>
    <b v="0"/>
    <x v="81"/>
    <b v="0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x v="4097"/>
    <b v="0"/>
    <x v="78"/>
    <b v="0"/>
    <x v="6"/>
    <x v="4097"/>
    <d v="2016-01-31T23:55:00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x v="4098"/>
    <b v="0"/>
    <x v="78"/>
    <b v="0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x v="4099"/>
    <b v="0"/>
    <x v="29"/>
    <b v="0"/>
    <x v="6"/>
    <x v="4099"/>
    <d v="2016-09-02T20:24:33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x v="4100"/>
    <b v="0"/>
    <x v="78"/>
    <b v="0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x v="4101"/>
    <b v="0"/>
    <x v="78"/>
    <b v="0"/>
    <x v="6"/>
    <x v="4101"/>
    <d v="2017-01-25T21:41:22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x v="4102"/>
    <b v="0"/>
    <x v="79"/>
    <b v="0"/>
    <x v="6"/>
    <x v="4102"/>
    <d v="2016-05-15T20:21:13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x v="4103"/>
    <b v="0"/>
    <x v="79"/>
    <b v="0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x v="4104"/>
    <b v="0"/>
    <x v="25"/>
    <b v="0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x v="4105"/>
    <b v="0"/>
    <x v="79"/>
    <b v="0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x v="4106"/>
    <b v="0"/>
    <x v="51"/>
    <b v="0"/>
    <x v="6"/>
    <x v="4106"/>
    <d v="2015-04-02T01:00:00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x v="4107"/>
    <b v="0"/>
    <x v="80"/>
    <b v="0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x v="4108"/>
    <b v="0"/>
    <x v="29"/>
    <b v="0"/>
    <x v="6"/>
    <x v="4108"/>
    <d v="2017-03-03T05:00:00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x v="4109"/>
    <b v="0"/>
    <x v="78"/>
    <b v="0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x v="4110"/>
    <b v="0"/>
    <x v="79"/>
    <b v="0"/>
    <x v="6"/>
    <x v="4110"/>
    <d v="2016-07-21T15:02:31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x v="4111"/>
    <b v="0"/>
    <x v="79"/>
    <b v="0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x v="4112"/>
    <b v="0"/>
    <x v="29"/>
    <b v="0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x v="4113"/>
    <b v="0"/>
    <x v="83"/>
    <b v="0"/>
    <x v="6"/>
    <x v="4113"/>
    <d v="2016-01-08T06:34:00"/>
  </r>
  <r>
    <m/>
    <m/>
    <m/>
    <x v="445"/>
    <m/>
    <x v="4"/>
    <m/>
    <m/>
    <m/>
    <x v="4114"/>
    <m/>
    <x v="502"/>
    <m/>
    <x v="41"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287A6-9B1F-784B-AB5F-CD668B6865D6}" name="PivotTable4" cacheId="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:G20" firstHeaderRow="1" firstDataRow="2" firstDataCol="1" rowPageCount="2" colPageCount="1"/>
  <pivotFields count="18">
    <pivotField showAll="0"/>
    <pivotField showAll="0"/>
    <pivotField showAll="0"/>
    <pivotField showAll="0">
      <items count="447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x="445"/>
        <item t="default"/>
      </items>
    </pivotField>
    <pivotField showAll="0"/>
    <pivotField axis="axisCol" dataField="1" showAll="0" sortType="ascending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>
      <items count="504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x="502"/>
        <item t="default"/>
      </items>
    </pivotField>
    <pivotField showAll="0"/>
    <pivotField axis="axisPage" showAll="0">
      <items count="43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x="4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3" hier="-1"/>
    <pageField fld="17" hier="-1"/>
  </pageFields>
  <dataFields count="1">
    <dataField name="Count of outcomes" fld="5" subtotal="count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6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7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8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9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4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5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6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7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8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9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9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4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5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9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115"/>
  <sheetViews>
    <sheetView topLeftCell="A3818" zoomScale="110" zoomScaleNormal="110" workbookViewId="0">
      <selection activeCell="F4" sqref="F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4.33203125" customWidth="1"/>
    <col min="16" max="16" width="21.33203125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8310</v>
      </c>
      <c r="P1" s="1" t="s">
        <v>8311</v>
      </c>
    </row>
    <row r="2" spans="1:16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>(J2/86400)+DATE(1970,1,1)</f>
        <v>42177.007071759261</v>
      </c>
      <c r="P2" s="11">
        <f>(I2/86400)+DATE(1970,1,1)</f>
        <v>42208.125</v>
      </c>
    </row>
    <row r="3" spans="1:16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ref="O3:O66" si="0">(J3/86400)+DATE(1970,1,1)</f>
        <v>42766.600497685184</v>
      </c>
      <c r="P3" s="11">
        <f t="shared" ref="P3:P66" si="1">(I3/86400)+DATE(1970,1,1)</f>
        <v>42796.600497685184</v>
      </c>
    </row>
    <row r="4" spans="1:16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0"/>
        <v>42405.702349537038</v>
      </c>
      <c r="P4" s="11">
        <f t="shared" si="1"/>
        <v>42415.702349537038</v>
      </c>
    </row>
    <row r="5" spans="1:16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0"/>
        <v>41828.515127314815</v>
      </c>
      <c r="P5" s="11">
        <f t="shared" si="1"/>
        <v>41858.515127314815</v>
      </c>
    </row>
    <row r="6" spans="1:16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0"/>
        <v>42327.834247685183</v>
      </c>
      <c r="P6" s="11">
        <f t="shared" si="1"/>
        <v>42357.834247685183</v>
      </c>
    </row>
    <row r="7" spans="1:16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0"/>
        <v>42563.932951388888</v>
      </c>
      <c r="P7" s="11">
        <f t="shared" si="1"/>
        <v>42580.232638888891</v>
      </c>
    </row>
    <row r="8" spans="1:16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0"/>
        <v>41794.072337962964</v>
      </c>
      <c r="P8" s="11">
        <f t="shared" si="1"/>
        <v>41804.072337962964</v>
      </c>
    </row>
    <row r="9" spans="1:16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0"/>
        <v>42516.047071759254</v>
      </c>
      <c r="P9" s="11">
        <f t="shared" si="1"/>
        <v>42556.047071759254</v>
      </c>
    </row>
    <row r="10" spans="1:16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0"/>
        <v>42468.94458333333</v>
      </c>
      <c r="P10" s="11">
        <f t="shared" si="1"/>
        <v>42475.875</v>
      </c>
    </row>
    <row r="11" spans="1:16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0"/>
        <v>42447.103518518517</v>
      </c>
      <c r="P11" s="11">
        <f t="shared" si="1"/>
        <v>42477.103518518517</v>
      </c>
    </row>
    <row r="12" spans="1:16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0"/>
        <v>41780.068043981482</v>
      </c>
      <c r="P12" s="11">
        <f t="shared" si="1"/>
        <v>41815.068043981482</v>
      </c>
    </row>
    <row r="13" spans="1:16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0"/>
        <v>42572.778495370367</v>
      </c>
      <c r="P13" s="11">
        <f t="shared" si="1"/>
        <v>42604.125</v>
      </c>
    </row>
    <row r="14" spans="1:16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0"/>
        <v>41791.713252314818</v>
      </c>
      <c r="P14" s="11">
        <f t="shared" si="1"/>
        <v>41836.125</v>
      </c>
    </row>
    <row r="15" spans="1:16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0"/>
        <v>42508.677187499998</v>
      </c>
      <c r="P15" s="11">
        <f t="shared" si="1"/>
        <v>42544.852083333331</v>
      </c>
    </row>
    <row r="16" spans="1:16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0"/>
        <v>41808.02648148148</v>
      </c>
      <c r="P16" s="11">
        <f t="shared" si="1"/>
        <v>41833.582638888889</v>
      </c>
    </row>
    <row r="17" spans="1:16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0"/>
        <v>42256.391875000001</v>
      </c>
      <c r="P17" s="11">
        <f t="shared" si="1"/>
        <v>42274.843055555553</v>
      </c>
    </row>
    <row r="18" spans="1:16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0"/>
        <v>41760.796423611115</v>
      </c>
      <c r="P18" s="11">
        <f t="shared" si="1"/>
        <v>41806.229166666664</v>
      </c>
    </row>
    <row r="19" spans="1:16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0"/>
        <v>41917.731736111113</v>
      </c>
      <c r="P19" s="11">
        <f t="shared" si="1"/>
        <v>41947.773402777777</v>
      </c>
    </row>
    <row r="20" spans="1:16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0"/>
        <v>41869.542314814811</v>
      </c>
      <c r="P20" s="11">
        <f t="shared" si="1"/>
        <v>41899.542314814811</v>
      </c>
    </row>
    <row r="21" spans="1:16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0"/>
        <v>42175.816365740742</v>
      </c>
      <c r="P21" s="11">
        <f t="shared" si="1"/>
        <v>42205.816365740742</v>
      </c>
    </row>
    <row r="22" spans="1:16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0"/>
        <v>42200.758240740739</v>
      </c>
      <c r="P22" s="11">
        <f t="shared" si="1"/>
        <v>42260.758240740739</v>
      </c>
    </row>
    <row r="23" spans="1:16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0"/>
        <v>41878.627187500002</v>
      </c>
      <c r="P23" s="11">
        <f t="shared" si="1"/>
        <v>41908.627187500002</v>
      </c>
    </row>
    <row r="24" spans="1:16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0"/>
        <v>41989.91134259259</v>
      </c>
      <c r="P24" s="11">
        <f t="shared" si="1"/>
        <v>42005.332638888889</v>
      </c>
    </row>
    <row r="25" spans="1:16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0"/>
        <v>42097.778946759259</v>
      </c>
      <c r="P25" s="11">
        <f t="shared" si="1"/>
        <v>42124.638888888891</v>
      </c>
    </row>
    <row r="26" spans="1:16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0"/>
        <v>42229.820173611108</v>
      </c>
      <c r="P26" s="11">
        <f t="shared" si="1"/>
        <v>42262.818749999999</v>
      </c>
    </row>
    <row r="27" spans="1:16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0"/>
        <v>42318.025011574078</v>
      </c>
      <c r="P27" s="11">
        <f t="shared" si="1"/>
        <v>42378.025011574078</v>
      </c>
    </row>
    <row r="28" spans="1:16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0"/>
        <v>41828.515555555554</v>
      </c>
      <c r="P28" s="11">
        <f t="shared" si="1"/>
        <v>41868.515555555554</v>
      </c>
    </row>
    <row r="29" spans="1:16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0"/>
        <v>41929.164733796293</v>
      </c>
      <c r="P29" s="11">
        <f t="shared" si="1"/>
        <v>41959.206400462965</v>
      </c>
    </row>
    <row r="30" spans="1:16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0"/>
        <v>42324.96393518518</v>
      </c>
      <c r="P30" s="11">
        <f t="shared" si="1"/>
        <v>42354.96393518518</v>
      </c>
    </row>
    <row r="31" spans="1:16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0"/>
        <v>41812.67324074074</v>
      </c>
      <c r="P31" s="11">
        <f t="shared" si="1"/>
        <v>41842.67324074074</v>
      </c>
    </row>
    <row r="32" spans="1:16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0"/>
        <v>41842.292997685188</v>
      </c>
      <c r="P32" s="11">
        <f t="shared" si="1"/>
        <v>41872.292997685188</v>
      </c>
    </row>
    <row r="33" spans="1:16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0"/>
        <v>42376.79206018518</v>
      </c>
      <c r="P33" s="11">
        <f t="shared" si="1"/>
        <v>42394.79206018518</v>
      </c>
    </row>
    <row r="34" spans="1:16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0"/>
        <v>42461.627511574072</v>
      </c>
      <c r="P34" s="11">
        <f t="shared" si="1"/>
        <v>42503.165972222225</v>
      </c>
    </row>
    <row r="35" spans="1:16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0"/>
        <v>42286.660891203705</v>
      </c>
      <c r="P35" s="11">
        <f t="shared" si="1"/>
        <v>42316.702557870369</v>
      </c>
    </row>
    <row r="36" spans="1:16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0"/>
        <v>41841.321770833332</v>
      </c>
      <c r="P36" s="11">
        <f t="shared" si="1"/>
        <v>41856.321770833332</v>
      </c>
    </row>
    <row r="37" spans="1:16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0"/>
        <v>42098.291828703703</v>
      </c>
      <c r="P37" s="11">
        <f t="shared" si="1"/>
        <v>42122</v>
      </c>
    </row>
    <row r="38" spans="1:16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0"/>
        <v>42068.307002314818</v>
      </c>
      <c r="P38" s="11">
        <f t="shared" si="1"/>
        <v>42098.265335648146</v>
      </c>
    </row>
    <row r="39" spans="1:16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0"/>
        <v>42032.693043981482</v>
      </c>
      <c r="P39" s="11">
        <f t="shared" si="1"/>
        <v>42062.693043981482</v>
      </c>
    </row>
    <row r="40" spans="1:16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0"/>
        <v>41375.057222222225</v>
      </c>
      <c r="P40" s="11">
        <f t="shared" si="1"/>
        <v>41405.057222222225</v>
      </c>
    </row>
    <row r="41" spans="1:16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0"/>
        <v>41754.047083333331</v>
      </c>
      <c r="P41" s="11">
        <f t="shared" si="1"/>
        <v>41784.957638888889</v>
      </c>
    </row>
    <row r="42" spans="1:16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0"/>
        <v>41789.21398148148</v>
      </c>
      <c r="P42" s="11">
        <f t="shared" si="1"/>
        <v>41809.166666666664</v>
      </c>
    </row>
    <row r="43" spans="1:16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0"/>
        <v>41887.568912037037</v>
      </c>
      <c r="P43" s="11">
        <f t="shared" si="1"/>
        <v>41917.568912037037</v>
      </c>
    </row>
    <row r="44" spans="1:16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0"/>
        <v>41971.639189814814</v>
      </c>
      <c r="P44" s="11">
        <f t="shared" si="1"/>
        <v>42001.639189814814</v>
      </c>
    </row>
    <row r="45" spans="1:16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0"/>
        <v>41802.790347222224</v>
      </c>
      <c r="P45" s="11">
        <f t="shared" si="1"/>
        <v>41833</v>
      </c>
    </row>
    <row r="46" spans="1:16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0"/>
        <v>41874.098807870367</v>
      </c>
      <c r="P46" s="11">
        <f t="shared" si="1"/>
        <v>41919.098807870367</v>
      </c>
    </row>
    <row r="47" spans="1:16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0"/>
        <v>42457.623923611114</v>
      </c>
      <c r="P47" s="11">
        <f t="shared" si="1"/>
        <v>42487.623923611114</v>
      </c>
    </row>
    <row r="48" spans="1:16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0"/>
        <v>42323.96497685185</v>
      </c>
      <c r="P48" s="11">
        <f t="shared" si="1"/>
        <v>42353.96497685185</v>
      </c>
    </row>
    <row r="49" spans="1:16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0"/>
        <v>41932.819525462961</v>
      </c>
      <c r="P49" s="11">
        <f t="shared" si="1"/>
        <v>41992.861192129625</v>
      </c>
    </row>
    <row r="50" spans="1:16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0"/>
        <v>42033.516898148147</v>
      </c>
      <c r="P50" s="11">
        <f t="shared" si="1"/>
        <v>42064.5</v>
      </c>
    </row>
    <row r="51" spans="1:16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0"/>
        <v>42271.176446759258</v>
      </c>
      <c r="P51" s="11">
        <f t="shared" si="1"/>
        <v>42301.176446759258</v>
      </c>
    </row>
    <row r="52" spans="1:16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0"/>
        <v>41995.752986111111</v>
      </c>
      <c r="P52" s="11">
        <f t="shared" si="1"/>
        <v>42034.708333333328</v>
      </c>
    </row>
    <row r="53" spans="1:16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0"/>
        <v>42196.928668981476</v>
      </c>
      <c r="P53" s="11">
        <f t="shared" si="1"/>
        <v>42226.928668981476</v>
      </c>
    </row>
    <row r="54" spans="1:16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0"/>
        <v>41807.701921296299</v>
      </c>
      <c r="P54" s="11">
        <f t="shared" si="1"/>
        <v>41837.701921296299</v>
      </c>
    </row>
    <row r="55" spans="1:16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0"/>
        <v>41719.549131944441</v>
      </c>
      <c r="P55" s="11">
        <f t="shared" si="1"/>
        <v>41733.916666666664</v>
      </c>
    </row>
    <row r="56" spans="1:16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0"/>
        <v>42333.713206018518</v>
      </c>
      <c r="P56" s="11">
        <f t="shared" si="1"/>
        <v>42363.713206018518</v>
      </c>
    </row>
    <row r="57" spans="1:16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0"/>
        <v>42496.968935185185</v>
      </c>
      <c r="P57" s="11">
        <f t="shared" si="1"/>
        <v>42517.968935185185</v>
      </c>
    </row>
    <row r="58" spans="1:16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0"/>
        <v>42149.548888888894</v>
      </c>
      <c r="P58" s="11">
        <f t="shared" si="1"/>
        <v>42163.666666666672</v>
      </c>
    </row>
    <row r="59" spans="1:16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0"/>
        <v>42089.83289351852</v>
      </c>
      <c r="P59" s="11">
        <f t="shared" si="1"/>
        <v>42119.83289351852</v>
      </c>
    </row>
    <row r="60" spans="1:16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0"/>
        <v>41932.745046296295</v>
      </c>
      <c r="P60" s="11">
        <f t="shared" si="1"/>
        <v>41962.786712962959</v>
      </c>
    </row>
    <row r="61" spans="1:16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0"/>
        <v>42230.235833333332</v>
      </c>
      <c r="P61" s="11">
        <f t="shared" si="1"/>
        <v>42261.875</v>
      </c>
    </row>
    <row r="62" spans="1:16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0"/>
        <v>41701.901817129634</v>
      </c>
      <c r="P62" s="11">
        <f t="shared" si="1"/>
        <v>41721</v>
      </c>
    </row>
    <row r="63" spans="1:16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0"/>
        <v>41409.814317129625</v>
      </c>
      <c r="P63" s="11">
        <f t="shared" si="1"/>
        <v>41431.814317129625</v>
      </c>
    </row>
    <row r="64" spans="1:16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0"/>
        <v>41311.799513888887</v>
      </c>
      <c r="P64" s="11">
        <f t="shared" si="1"/>
        <v>41336.799513888887</v>
      </c>
    </row>
    <row r="65" spans="1:16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0"/>
        <v>41612.912187499998</v>
      </c>
      <c r="P65" s="11">
        <f t="shared" si="1"/>
        <v>41636.207638888889</v>
      </c>
    </row>
    <row r="66" spans="1:16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si="0"/>
        <v>41433.01829861111</v>
      </c>
      <c r="P66" s="11">
        <f t="shared" si="1"/>
        <v>41463.01829861111</v>
      </c>
    </row>
    <row r="67" spans="1:16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ref="O67:O130" si="2">(J67/86400)+DATE(1970,1,1)</f>
        <v>41835.821226851855</v>
      </c>
      <c r="P67" s="11">
        <f t="shared" ref="P67:P130" si="3">(I67/86400)+DATE(1970,1,1)</f>
        <v>41862.249305555553</v>
      </c>
    </row>
    <row r="68" spans="1:16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2"/>
        <v>42539.849768518514</v>
      </c>
      <c r="P68" s="11">
        <f t="shared" si="3"/>
        <v>42569.849768518514</v>
      </c>
    </row>
    <row r="69" spans="1:16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2"/>
        <v>41075.583379629628</v>
      </c>
      <c r="P69" s="11">
        <f t="shared" si="3"/>
        <v>41105.583379629628</v>
      </c>
    </row>
    <row r="70" spans="1:16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2"/>
        <v>41663.569340277776</v>
      </c>
      <c r="P70" s="11">
        <f t="shared" si="3"/>
        <v>41693.569340277776</v>
      </c>
    </row>
    <row r="71" spans="1:16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2"/>
        <v>40786.187789351854</v>
      </c>
      <c r="P71" s="11">
        <f t="shared" si="3"/>
        <v>40818.290972222225</v>
      </c>
    </row>
    <row r="72" spans="1:16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2"/>
        <v>40730.896354166667</v>
      </c>
      <c r="P72" s="11">
        <f t="shared" si="3"/>
        <v>40790.896354166667</v>
      </c>
    </row>
    <row r="73" spans="1:16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2"/>
        <v>40997.271493055552</v>
      </c>
      <c r="P73" s="11">
        <f t="shared" si="3"/>
        <v>41057.271493055552</v>
      </c>
    </row>
    <row r="74" spans="1:16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2"/>
        <v>41208.010196759264</v>
      </c>
      <c r="P74" s="11">
        <f t="shared" si="3"/>
        <v>41228</v>
      </c>
    </row>
    <row r="75" spans="1:16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2"/>
        <v>40587.75675925926</v>
      </c>
      <c r="P75" s="11">
        <f t="shared" si="3"/>
        <v>40666.165972222225</v>
      </c>
    </row>
    <row r="76" spans="1:16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2"/>
        <v>42360.487210648149</v>
      </c>
      <c r="P76" s="11">
        <f t="shared" si="3"/>
        <v>42390.487210648149</v>
      </c>
    </row>
    <row r="77" spans="1:16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2"/>
        <v>41357.209166666667</v>
      </c>
      <c r="P77" s="11">
        <f t="shared" si="3"/>
        <v>41387.209166666667</v>
      </c>
    </row>
    <row r="78" spans="1:16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2"/>
        <v>40844.691643518519</v>
      </c>
      <c r="P78" s="11">
        <f t="shared" si="3"/>
        <v>40904.733310185184</v>
      </c>
    </row>
    <row r="79" spans="1:16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2"/>
        <v>40997.144872685181</v>
      </c>
      <c r="P79" s="11">
        <f t="shared" si="3"/>
        <v>41050.124305555553</v>
      </c>
    </row>
    <row r="80" spans="1:16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2"/>
        <v>42604.730567129634</v>
      </c>
      <c r="P80" s="11">
        <f t="shared" si="3"/>
        <v>42614.730567129634</v>
      </c>
    </row>
    <row r="81" spans="1:16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2"/>
        <v>41724.776539351849</v>
      </c>
      <c r="P81" s="11">
        <f t="shared" si="3"/>
        <v>41754.776539351849</v>
      </c>
    </row>
    <row r="82" spans="1:16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2"/>
        <v>41583.083981481483</v>
      </c>
      <c r="P82" s="11">
        <f t="shared" si="3"/>
        <v>41618.083981481483</v>
      </c>
    </row>
    <row r="83" spans="1:16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2"/>
        <v>41100.158877314811</v>
      </c>
      <c r="P83" s="11">
        <f t="shared" si="3"/>
        <v>41104.126388888893</v>
      </c>
    </row>
    <row r="84" spans="1:16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2"/>
        <v>40795.820150462961</v>
      </c>
      <c r="P84" s="11">
        <f t="shared" si="3"/>
        <v>40825.820150462961</v>
      </c>
    </row>
    <row r="85" spans="1:16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2"/>
        <v>42042.615613425922</v>
      </c>
      <c r="P85" s="11">
        <f t="shared" si="3"/>
        <v>42057.479166666672</v>
      </c>
    </row>
    <row r="86" spans="1:16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2"/>
        <v>40648.757939814815</v>
      </c>
      <c r="P86" s="11">
        <f t="shared" si="3"/>
        <v>40678.757939814815</v>
      </c>
    </row>
    <row r="87" spans="1:16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2"/>
        <v>40779.125428240739</v>
      </c>
      <c r="P87" s="11">
        <f t="shared" si="3"/>
        <v>40809.125428240739</v>
      </c>
    </row>
    <row r="88" spans="1:16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2"/>
        <v>42291.556076388893</v>
      </c>
      <c r="P88" s="11">
        <f t="shared" si="3"/>
        <v>42365.59774305555</v>
      </c>
    </row>
    <row r="89" spans="1:16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2"/>
        <v>40322.539386574077</v>
      </c>
      <c r="P89" s="11">
        <f t="shared" si="3"/>
        <v>40332.070138888885</v>
      </c>
    </row>
    <row r="90" spans="1:16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2"/>
        <v>41786.65892361111</v>
      </c>
      <c r="P90" s="11">
        <f t="shared" si="3"/>
        <v>41812.65892361111</v>
      </c>
    </row>
    <row r="91" spans="1:16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2"/>
        <v>41402.752222222218</v>
      </c>
      <c r="P91" s="11">
        <f t="shared" si="3"/>
        <v>41427.752222222218</v>
      </c>
    </row>
    <row r="92" spans="1:16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2"/>
        <v>40706.297442129631</v>
      </c>
      <c r="P92" s="11">
        <f t="shared" si="3"/>
        <v>40736.297442129631</v>
      </c>
    </row>
    <row r="93" spans="1:16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2"/>
        <v>40619.402361111112</v>
      </c>
      <c r="P93" s="11">
        <f t="shared" si="3"/>
        <v>40680.402361111112</v>
      </c>
    </row>
    <row r="94" spans="1:16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2"/>
        <v>42721.198877314819</v>
      </c>
      <c r="P94" s="11">
        <f t="shared" si="3"/>
        <v>42767.333333333328</v>
      </c>
    </row>
    <row r="95" spans="1:16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2"/>
        <v>41065.858067129629</v>
      </c>
      <c r="P95" s="11">
        <f t="shared" si="3"/>
        <v>41093.875</v>
      </c>
    </row>
    <row r="96" spans="1:16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2"/>
        <v>41716.717847222222</v>
      </c>
      <c r="P96" s="11">
        <f t="shared" si="3"/>
        <v>41736.717847222222</v>
      </c>
    </row>
    <row r="97" spans="1:16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2"/>
        <v>40935.005104166667</v>
      </c>
      <c r="P97" s="11">
        <f t="shared" si="3"/>
        <v>40965.005104166667</v>
      </c>
    </row>
    <row r="98" spans="1:16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2"/>
        <v>40324.662511574075</v>
      </c>
      <c r="P98" s="11">
        <f t="shared" si="3"/>
        <v>40391.125</v>
      </c>
    </row>
    <row r="99" spans="1:16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2"/>
        <v>40706.135208333333</v>
      </c>
      <c r="P99" s="11">
        <f t="shared" si="3"/>
        <v>40736.135208333333</v>
      </c>
    </row>
    <row r="100" spans="1:16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2"/>
        <v>41214.794837962967</v>
      </c>
      <c r="P100" s="11">
        <f t="shared" si="3"/>
        <v>41250.979166666664</v>
      </c>
    </row>
    <row r="101" spans="1:16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2"/>
        <v>41631.902766203704</v>
      </c>
      <c r="P101" s="11">
        <f t="shared" si="3"/>
        <v>41661.902766203704</v>
      </c>
    </row>
    <row r="102" spans="1:16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2"/>
        <v>41197.753310185188</v>
      </c>
      <c r="P102" s="11">
        <f t="shared" si="3"/>
        <v>41217.794976851852</v>
      </c>
    </row>
    <row r="103" spans="1:16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2"/>
        <v>41274.776736111111</v>
      </c>
      <c r="P103" s="11">
        <f t="shared" si="3"/>
        <v>41298.776736111111</v>
      </c>
    </row>
    <row r="104" spans="1:16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2"/>
        <v>40505.131168981483</v>
      </c>
      <c r="P104" s="11">
        <f t="shared" si="3"/>
        <v>40535.131168981483</v>
      </c>
    </row>
    <row r="105" spans="1:16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2"/>
        <v>41682.805902777778</v>
      </c>
      <c r="P105" s="11">
        <f t="shared" si="3"/>
        <v>41705.805902777778</v>
      </c>
    </row>
    <row r="106" spans="1:16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2"/>
        <v>40612.695208333331</v>
      </c>
      <c r="P106" s="11">
        <f t="shared" si="3"/>
        <v>40636.041666666664</v>
      </c>
    </row>
    <row r="107" spans="1:16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2"/>
        <v>42485.724768518514</v>
      </c>
      <c r="P107" s="11">
        <f t="shared" si="3"/>
        <v>42504</v>
      </c>
    </row>
    <row r="108" spans="1:16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2"/>
        <v>40987.776631944442</v>
      </c>
      <c r="P108" s="11">
        <f t="shared" si="3"/>
        <v>41001.776631944442</v>
      </c>
    </row>
    <row r="109" spans="1:16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2"/>
        <v>40635.982488425929</v>
      </c>
      <c r="P109" s="11">
        <f t="shared" si="3"/>
        <v>40657.982488425929</v>
      </c>
    </row>
    <row r="110" spans="1:16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2"/>
        <v>41365.613078703704</v>
      </c>
      <c r="P110" s="11">
        <f t="shared" si="3"/>
        <v>41425.613078703704</v>
      </c>
    </row>
    <row r="111" spans="1:16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2"/>
        <v>40570.025810185187</v>
      </c>
      <c r="P111" s="11">
        <f t="shared" si="3"/>
        <v>40600.025810185187</v>
      </c>
    </row>
    <row r="112" spans="1:16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2"/>
        <v>41557.949687500004</v>
      </c>
      <c r="P112" s="11">
        <f t="shared" si="3"/>
        <v>41592.249305555553</v>
      </c>
    </row>
    <row r="113" spans="1:16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2"/>
        <v>42125.333182870367</v>
      </c>
      <c r="P113" s="11">
        <f t="shared" si="3"/>
        <v>42155.333182870367</v>
      </c>
    </row>
    <row r="114" spans="1:16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2"/>
        <v>41718.043032407411</v>
      </c>
      <c r="P114" s="11">
        <f t="shared" si="3"/>
        <v>41742.083333333336</v>
      </c>
    </row>
    <row r="115" spans="1:16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2"/>
        <v>40753.758425925924</v>
      </c>
      <c r="P115" s="11">
        <f t="shared" si="3"/>
        <v>40761.625</v>
      </c>
    </row>
    <row r="116" spans="1:16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2"/>
        <v>40861.27416666667</v>
      </c>
      <c r="P116" s="11">
        <f t="shared" si="3"/>
        <v>40921.27416666667</v>
      </c>
    </row>
    <row r="117" spans="1:16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2"/>
        <v>40918.738935185189</v>
      </c>
      <c r="P117" s="11">
        <f t="shared" si="3"/>
        <v>40943.738935185189</v>
      </c>
    </row>
    <row r="118" spans="1:16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2"/>
        <v>40595.497164351851</v>
      </c>
      <c r="P118" s="11">
        <f t="shared" si="3"/>
        <v>40641.455497685187</v>
      </c>
    </row>
    <row r="119" spans="1:16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2"/>
        <v>40248.834999999999</v>
      </c>
      <c r="P119" s="11">
        <f t="shared" si="3"/>
        <v>40338.791666666664</v>
      </c>
    </row>
    <row r="120" spans="1:16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2"/>
        <v>40723.053657407407</v>
      </c>
      <c r="P120" s="11">
        <f t="shared" si="3"/>
        <v>40753.053657407407</v>
      </c>
    </row>
    <row r="121" spans="1:16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2"/>
        <v>40739.069282407407</v>
      </c>
      <c r="P121" s="11">
        <f t="shared" si="3"/>
        <v>40768.958333333336</v>
      </c>
    </row>
    <row r="122" spans="1:16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2"/>
        <v>42616.049849537041</v>
      </c>
      <c r="P122" s="11">
        <f t="shared" si="3"/>
        <v>42646.049849537041</v>
      </c>
    </row>
    <row r="123" spans="1:16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2"/>
        <v>42096.704976851848</v>
      </c>
      <c r="P123" s="11">
        <f t="shared" si="3"/>
        <v>42112.427777777775</v>
      </c>
    </row>
    <row r="124" spans="1:16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2"/>
        <v>42593.431793981479</v>
      </c>
      <c r="P124" s="11">
        <f t="shared" si="3"/>
        <v>42653.431793981479</v>
      </c>
    </row>
    <row r="125" spans="1:16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2"/>
        <v>41904.781990740739</v>
      </c>
      <c r="P125" s="11">
        <f t="shared" si="3"/>
        <v>41940.916666666664</v>
      </c>
    </row>
    <row r="126" spans="1:16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2"/>
        <v>42114.928726851853</v>
      </c>
      <c r="P126" s="11">
        <f t="shared" si="3"/>
        <v>42139.928726851853</v>
      </c>
    </row>
    <row r="127" spans="1:16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2"/>
        <v>42709.993981481486</v>
      </c>
      <c r="P127" s="11">
        <f t="shared" si="3"/>
        <v>42769.993981481486</v>
      </c>
    </row>
    <row r="128" spans="1:16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2"/>
        <v>42135.589548611111</v>
      </c>
      <c r="P128" s="11">
        <f t="shared" si="3"/>
        <v>42166.083333333328</v>
      </c>
    </row>
    <row r="129" spans="1:16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2"/>
        <v>42067.62431712963</v>
      </c>
      <c r="P129" s="11">
        <f t="shared" si="3"/>
        <v>42097.582650462966</v>
      </c>
    </row>
    <row r="130" spans="1:16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si="2"/>
        <v>42628.22792824074</v>
      </c>
      <c r="P130" s="11">
        <f t="shared" si="3"/>
        <v>42663.22792824074</v>
      </c>
    </row>
    <row r="131" spans="1:16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ref="O131:O194" si="4">(J131/86400)+DATE(1970,1,1)</f>
        <v>41882.937303240738</v>
      </c>
      <c r="P131" s="11">
        <f t="shared" ref="P131:P194" si="5">(I131/86400)+DATE(1970,1,1)</f>
        <v>41942.937303240738</v>
      </c>
    </row>
    <row r="132" spans="1:16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4"/>
        <v>41778.91541666667</v>
      </c>
      <c r="P132" s="11">
        <f t="shared" si="5"/>
        <v>41806.844444444447</v>
      </c>
    </row>
    <row r="133" spans="1:16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4"/>
        <v>42541.837511574078</v>
      </c>
      <c r="P133" s="11">
        <f t="shared" si="5"/>
        <v>42557</v>
      </c>
    </row>
    <row r="134" spans="1:16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4"/>
        <v>41905.812581018516</v>
      </c>
      <c r="P134" s="11">
        <f t="shared" si="5"/>
        <v>41950.854247685187</v>
      </c>
    </row>
    <row r="135" spans="1:16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4"/>
        <v>42491.80768518518</v>
      </c>
      <c r="P135" s="11">
        <f t="shared" si="5"/>
        <v>42521.729861111111</v>
      </c>
    </row>
    <row r="136" spans="1:16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4"/>
        <v>42221.909930555557</v>
      </c>
      <c r="P136" s="11">
        <f t="shared" si="5"/>
        <v>42251.708333333328</v>
      </c>
    </row>
    <row r="137" spans="1:16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4"/>
        <v>41788.381909722222</v>
      </c>
      <c r="P137" s="11">
        <f t="shared" si="5"/>
        <v>41821.791666666664</v>
      </c>
    </row>
    <row r="138" spans="1:16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4"/>
        <v>42096.410115740742</v>
      </c>
      <c r="P138" s="11">
        <f t="shared" si="5"/>
        <v>42140.427777777775</v>
      </c>
    </row>
    <row r="139" spans="1:16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4"/>
        <v>42239.573993055557</v>
      </c>
      <c r="P139" s="11">
        <f t="shared" si="5"/>
        <v>42289.573993055557</v>
      </c>
    </row>
    <row r="140" spans="1:16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4"/>
        <v>42186.257418981477</v>
      </c>
      <c r="P140" s="11">
        <f t="shared" si="5"/>
        <v>42217.207638888889</v>
      </c>
    </row>
    <row r="141" spans="1:16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4"/>
        <v>42187.920972222222</v>
      </c>
      <c r="P141" s="11">
        <f t="shared" si="5"/>
        <v>42197.920972222222</v>
      </c>
    </row>
    <row r="142" spans="1:16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4"/>
        <v>42053.198287037041</v>
      </c>
      <c r="P142" s="11">
        <f t="shared" si="5"/>
        <v>42083.15662037037</v>
      </c>
    </row>
    <row r="143" spans="1:16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4"/>
        <v>42110.153043981481</v>
      </c>
      <c r="P143" s="11">
        <f t="shared" si="5"/>
        <v>42155.153043981481</v>
      </c>
    </row>
    <row r="144" spans="1:16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4"/>
        <v>41938.893263888887</v>
      </c>
      <c r="P144" s="11">
        <f t="shared" si="5"/>
        <v>41959.934930555552</v>
      </c>
    </row>
    <row r="145" spans="1:16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4"/>
        <v>42559.064143518517</v>
      </c>
      <c r="P145" s="11">
        <f t="shared" si="5"/>
        <v>42616.246527777781</v>
      </c>
    </row>
    <row r="146" spans="1:16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4"/>
        <v>42047.762407407412</v>
      </c>
      <c r="P146" s="11">
        <f t="shared" si="5"/>
        <v>42107.72074074074</v>
      </c>
    </row>
    <row r="147" spans="1:16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4"/>
        <v>42200.542268518519</v>
      </c>
      <c r="P147" s="11">
        <f t="shared" si="5"/>
        <v>42227.542268518519</v>
      </c>
    </row>
    <row r="148" spans="1:16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4"/>
        <v>42693.016180555554</v>
      </c>
      <c r="P148" s="11">
        <f t="shared" si="5"/>
        <v>42753.016180555554</v>
      </c>
    </row>
    <row r="149" spans="1:16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4"/>
        <v>41969.767824074079</v>
      </c>
      <c r="P149" s="11">
        <f t="shared" si="5"/>
        <v>42012.762499999997</v>
      </c>
    </row>
    <row r="150" spans="1:16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4"/>
        <v>42397.281666666662</v>
      </c>
      <c r="P150" s="11">
        <f t="shared" si="5"/>
        <v>42427.281666666662</v>
      </c>
    </row>
    <row r="151" spans="1:16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4"/>
        <v>41968.172106481477</v>
      </c>
      <c r="P151" s="11">
        <f t="shared" si="5"/>
        <v>41998.333333333328</v>
      </c>
    </row>
    <row r="152" spans="1:16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4"/>
        <v>42090.161828703705</v>
      </c>
      <c r="P152" s="11">
        <f t="shared" si="5"/>
        <v>42150.161828703705</v>
      </c>
    </row>
    <row r="153" spans="1:16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4"/>
        <v>42113.550821759258</v>
      </c>
      <c r="P153" s="11">
        <f t="shared" si="5"/>
        <v>42173.550821759258</v>
      </c>
    </row>
    <row r="154" spans="1:16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4"/>
        <v>41875.077546296292</v>
      </c>
      <c r="P154" s="11">
        <f t="shared" si="5"/>
        <v>41905.077546296292</v>
      </c>
    </row>
    <row r="155" spans="1:16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4"/>
        <v>41933.586157407408</v>
      </c>
      <c r="P155" s="11">
        <f t="shared" si="5"/>
        <v>41975.627824074079</v>
      </c>
    </row>
    <row r="156" spans="1:16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4"/>
        <v>42115.547395833331</v>
      </c>
      <c r="P156" s="11">
        <f t="shared" si="5"/>
        <v>42158.547395833331</v>
      </c>
    </row>
    <row r="157" spans="1:16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4"/>
        <v>42168.559432870374</v>
      </c>
      <c r="P157" s="11">
        <f t="shared" si="5"/>
        <v>42208.559432870374</v>
      </c>
    </row>
    <row r="158" spans="1:16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4"/>
        <v>41794.124953703707</v>
      </c>
      <c r="P158" s="11">
        <f t="shared" si="5"/>
        <v>41854.124953703707</v>
      </c>
    </row>
    <row r="159" spans="1:16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4"/>
        <v>42396.911712962959</v>
      </c>
      <c r="P159" s="11">
        <f t="shared" si="5"/>
        <v>42426.911712962959</v>
      </c>
    </row>
    <row r="160" spans="1:16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4"/>
        <v>41904.07671296296</v>
      </c>
      <c r="P160" s="11">
        <f t="shared" si="5"/>
        <v>41934.07671296296</v>
      </c>
    </row>
    <row r="161" spans="1:16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4"/>
        <v>42514.434548611112</v>
      </c>
      <c r="P161" s="11">
        <f t="shared" si="5"/>
        <v>42554.434548611112</v>
      </c>
    </row>
    <row r="162" spans="1:16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4"/>
        <v>42171.913090277776</v>
      </c>
      <c r="P162" s="11">
        <f t="shared" si="5"/>
        <v>42231.913090277776</v>
      </c>
    </row>
    <row r="163" spans="1:16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4"/>
        <v>41792.687442129631</v>
      </c>
      <c r="P163" s="11">
        <f t="shared" si="5"/>
        <v>41822.687442129631</v>
      </c>
    </row>
    <row r="164" spans="1:16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4"/>
        <v>41835.126805555556</v>
      </c>
      <c r="P164" s="11">
        <f t="shared" si="5"/>
        <v>41867.987500000003</v>
      </c>
    </row>
    <row r="165" spans="1:16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4"/>
        <v>42243.961273148147</v>
      </c>
      <c r="P165" s="11">
        <f t="shared" si="5"/>
        <v>42278</v>
      </c>
    </row>
    <row r="166" spans="1:16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4"/>
        <v>41841.762743055559</v>
      </c>
      <c r="P166" s="11">
        <f t="shared" si="5"/>
        <v>41901.762743055559</v>
      </c>
    </row>
    <row r="167" spans="1:16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4"/>
        <v>42351.658842592587</v>
      </c>
      <c r="P167" s="11">
        <f t="shared" si="5"/>
        <v>42381.658842592587</v>
      </c>
    </row>
    <row r="168" spans="1:16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4"/>
        <v>42721.075949074075</v>
      </c>
      <c r="P168" s="11">
        <f t="shared" si="5"/>
        <v>42751.075949074075</v>
      </c>
    </row>
    <row r="169" spans="1:16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4"/>
        <v>42160.927488425921</v>
      </c>
      <c r="P169" s="11">
        <f t="shared" si="5"/>
        <v>42220.927488425921</v>
      </c>
    </row>
    <row r="170" spans="1:16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4"/>
        <v>42052.83530092593</v>
      </c>
      <c r="P170" s="11">
        <f t="shared" si="5"/>
        <v>42082.793634259258</v>
      </c>
    </row>
    <row r="171" spans="1:16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4"/>
        <v>41900.505312499998</v>
      </c>
      <c r="P171" s="11">
        <f t="shared" si="5"/>
        <v>41930.505312499998</v>
      </c>
    </row>
    <row r="172" spans="1:16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4"/>
        <v>42216.977812500001</v>
      </c>
      <c r="P172" s="11">
        <f t="shared" si="5"/>
        <v>42246.227777777778</v>
      </c>
    </row>
    <row r="173" spans="1:16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4"/>
        <v>42534.180717592593</v>
      </c>
      <c r="P173" s="11">
        <f t="shared" si="5"/>
        <v>42594.180717592593</v>
      </c>
    </row>
    <row r="174" spans="1:16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4"/>
        <v>42047.394942129627</v>
      </c>
      <c r="P174" s="11">
        <f t="shared" si="5"/>
        <v>42082.353275462963</v>
      </c>
    </row>
    <row r="175" spans="1:16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4"/>
        <v>42033.573009259257</v>
      </c>
      <c r="P175" s="11">
        <f t="shared" si="5"/>
        <v>42063.573009259257</v>
      </c>
    </row>
    <row r="176" spans="1:16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4"/>
        <v>42072.758981481486</v>
      </c>
      <c r="P176" s="11">
        <f t="shared" si="5"/>
        <v>42132.758981481486</v>
      </c>
    </row>
    <row r="177" spans="1:16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4"/>
        <v>41855.777905092589</v>
      </c>
      <c r="P177" s="11">
        <f t="shared" si="5"/>
        <v>41880.777905092589</v>
      </c>
    </row>
    <row r="178" spans="1:16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4"/>
        <v>42191.824062500003</v>
      </c>
      <c r="P178" s="11">
        <f t="shared" si="5"/>
        <v>42221.824062500003</v>
      </c>
    </row>
    <row r="179" spans="1:16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4"/>
        <v>42070.047754629632</v>
      </c>
      <c r="P179" s="11">
        <f t="shared" si="5"/>
        <v>42087.00608796296</v>
      </c>
    </row>
    <row r="180" spans="1:16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4"/>
        <v>42304.955381944441</v>
      </c>
      <c r="P180" s="11">
        <f t="shared" si="5"/>
        <v>42334.997048611112</v>
      </c>
    </row>
    <row r="181" spans="1:16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4"/>
        <v>42403.080497685187</v>
      </c>
      <c r="P181" s="11">
        <f t="shared" si="5"/>
        <v>42433.080497685187</v>
      </c>
    </row>
    <row r="182" spans="1:16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4"/>
        <v>42067.991238425922</v>
      </c>
      <c r="P182" s="11">
        <f t="shared" si="5"/>
        <v>42107.791666666672</v>
      </c>
    </row>
    <row r="183" spans="1:16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4"/>
        <v>42147.741840277777</v>
      </c>
      <c r="P183" s="11">
        <f t="shared" si="5"/>
        <v>42177.741840277777</v>
      </c>
    </row>
    <row r="184" spans="1:16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4"/>
        <v>42712.011944444443</v>
      </c>
      <c r="P184" s="11">
        <f t="shared" si="5"/>
        <v>42742.011944444443</v>
      </c>
    </row>
    <row r="185" spans="1:16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4"/>
        <v>41939.810300925928</v>
      </c>
      <c r="P185" s="11">
        <f t="shared" si="5"/>
        <v>41969.851967592593</v>
      </c>
    </row>
    <row r="186" spans="1:16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4"/>
        <v>41825.791226851856</v>
      </c>
      <c r="P186" s="11">
        <f t="shared" si="5"/>
        <v>41883.165972222225</v>
      </c>
    </row>
    <row r="187" spans="1:16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4"/>
        <v>42570.91133101852</v>
      </c>
      <c r="P187" s="11">
        <f t="shared" si="5"/>
        <v>42600.91133101852</v>
      </c>
    </row>
    <row r="188" spans="1:16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4"/>
        <v>42767.812893518523</v>
      </c>
      <c r="P188" s="11">
        <f t="shared" si="5"/>
        <v>42797.833333333328</v>
      </c>
    </row>
    <row r="189" spans="1:16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4"/>
        <v>42182.234456018516</v>
      </c>
      <c r="P189" s="11">
        <f t="shared" si="5"/>
        <v>42206.290972222225</v>
      </c>
    </row>
    <row r="190" spans="1:16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4"/>
        <v>41857.18304398148</v>
      </c>
      <c r="P190" s="11">
        <f t="shared" si="5"/>
        <v>41887.18304398148</v>
      </c>
    </row>
    <row r="191" spans="1:16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4"/>
        <v>42556.690706018519</v>
      </c>
      <c r="P191" s="11">
        <f t="shared" si="5"/>
        <v>42616.690706018519</v>
      </c>
    </row>
    <row r="192" spans="1:16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4"/>
        <v>42527.650995370372</v>
      </c>
      <c r="P192" s="11">
        <f t="shared" si="5"/>
        <v>42537.650995370372</v>
      </c>
    </row>
    <row r="193" spans="1:16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4"/>
        <v>42239.441412037035</v>
      </c>
      <c r="P193" s="11">
        <f t="shared" si="5"/>
        <v>42279.441412037035</v>
      </c>
    </row>
    <row r="194" spans="1:16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si="4"/>
        <v>41899.792037037041</v>
      </c>
      <c r="P194" s="11">
        <f t="shared" si="5"/>
        <v>41929.792037037041</v>
      </c>
    </row>
    <row r="195" spans="1:16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ref="O195:O258" si="6">(J195/86400)+DATE(1970,1,1)</f>
        <v>41911.934791666667</v>
      </c>
      <c r="P195" s="11">
        <f t="shared" ref="P195:P258" si="7">(I195/86400)+DATE(1970,1,1)</f>
        <v>41971.976458333331</v>
      </c>
    </row>
    <row r="196" spans="1:16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6"/>
        <v>42375.996886574074</v>
      </c>
      <c r="P196" s="11">
        <f t="shared" si="7"/>
        <v>42435.996886574074</v>
      </c>
    </row>
    <row r="197" spans="1:16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6"/>
        <v>42135.67050925926</v>
      </c>
      <c r="P197" s="11">
        <f t="shared" si="7"/>
        <v>42195.67050925926</v>
      </c>
    </row>
    <row r="198" spans="1:16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6"/>
        <v>42259.542800925927</v>
      </c>
      <c r="P198" s="11">
        <f t="shared" si="7"/>
        <v>42287.875</v>
      </c>
    </row>
    <row r="199" spans="1:16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6"/>
        <v>42741.848379629635</v>
      </c>
      <c r="P199" s="11">
        <f t="shared" si="7"/>
        <v>42783.875</v>
      </c>
    </row>
    <row r="200" spans="1:16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6"/>
        <v>41887.383356481485</v>
      </c>
      <c r="P200" s="11">
        <f t="shared" si="7"/>
        <v>41917.383356481485</v>
      </c>
    </row>
    <row r="201" spans="1:16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6"/>
        <v>42584.123865740738</v>
      </c>
      <c r="P201" s="11">
        <f t="shared" si="7"/>
        <v>42614.123865740738</v>
      </c>
    </row>
    <row r="202" spans="1:16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6"/>
        <v>41867.083368055552</v>
      </c>
      <c r="P202" s="11">
        <f t="shared" si="7"/>
        <v>41897.083368055552</v>
      </c>
    </row>
    <row r="203" spans="1:16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6"/>
        <v>42023.818622685183</v>
      </c>
      <c r="P203" s="11">
        <f t="shared" si="7"/>
        <v>42043.818622685183</v>
      </c>
    </row>
    <row r="204" spans="1:16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6"/>
        <v>42255.927824074075</v>
      </c>
      <c r="P204" s="11">
        <f t="shared" si="7"/>
        <v>42285.874305555553</v>
      </c>
    </row>
    <row r="205" spans="1:16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6"/>
        <v>41973.847962962958</v>
      </c>
      <c r="P205" s="11">
        <f t="shared" si="7"/>
        <v>42033.847962962958</v>
      </c>
    </row>
    <row r="206" spans="1:16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6"/>
        <v>42556.583368055552</v>
      </c>
      <c r="P206" s="11">
        <f t="shared" si="7"/>
        <v>42586.583368055552</v>
      </c>
    </row>
    <row r="207" spans="1:16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6"/>
        <v>42248.632199074069</v>
      </c>
      <c r="P207" s="11">
        <f t="shared" si="7"/>
        <v>42283.632199074069</v>
      </c>
    </row>
    <row r="208" spans="1:16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6"/>
        <v>42567.004432870366</v>
      </c>
      <c r="P208" s="11">
        <f t="shared" si="7"/>
        <v>42588.004432870366</v>
      </c>
    </row>
    <row r="209" spans="1:16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6"/>
        <v>41978.197199074071</v>
      </c>
      <c r="P209" s="11">
        <f t="shared" si="7"/>
        <v>42008.197199074071</v>
      </c>
    </row>
    <row r="210" spans="1:16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6"/>
        <v>41959.369988425926</v>
      </c>
      <c r="P210" s="11">
        <f t="shared" si="7"/>
        <v>41989.369988425926</v>
      </c>
    </row>
    <row r="211" spans="1:16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6"/>
        <v>42165.922858796301</v>
      </c>
      <c r="P211" s="11">
        <f t="shared" si="7"/>
        <v>42195.922858796301</v>
      </c>
    </row>
    <row r="212" spans="1:16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6"/>
        <v>42249.064722222218</v>
      </c>
      <c r="P212" s="11">
        <f t="shared" si="7"/>
        <v>42278.208333333328</v>
      </c>
    </row>
    <row r="213" spans="1:16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6"/>
        <v>42236.159918981481</v>
      </c>
      <c r="P213" s="11">
        <f t="shared" si="7"/>
        <v>42266.159918981481</v>
      </c>
    </row>
    <row r="214" spans="1:16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6"/>
        <v>42416.881018518514</v>
      </c>
      <c r="P214" s="11">
        <f t="shared" si="7"/>
        <v>42476.839351851857</v>
      </c>
    </row>
    <row r="215" spans="1:16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6"/>
        <v>42202.594293981485</v>
      </c>
      <c r="P215" s="11">
        <f t="shared" si="7"/>
        <v>42232.587974537033</v>
      </c>
    </row>
    <row r="216" spans="1:16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6"/>
        <v>42009.64061342593</v>
      </c>
      <c r="P216" s="11">
        <f t="shared" si="7"/>
        <v>42069.64061342593</v>
      </c>
    </row>
    <row r="217" spans="1:16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6"/>
        <v>42375.230115740742</v>
      </c>
      <c r="P217" s="11">
        <f t="shared" si="7"/>
        <v>42417.999305555553</v>
      </c>
    </row>
    <row r="218" spans="1:16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6"/>
        <v>42066.958761574075</v>
      </c>
      <c r="P218" s="11">
        <f t="shared" si="7"/>
        <v>42116.917094907403</v>
      </c>
    </row>
    <row r="219" spans="1:16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6"/>
        <v>41970.64061342593</v>
      </c>
      <c r="P219" s="11">
        <f t="shared" si="7"/>
        <v>42001.64061342593</v>
      </c>
    </row>
    <row r="220" spans="1:16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6"/>
        <v>42079.628344907411</v>
      </c>
      <c r="P220" s="11">
        <f t="shared" si="7"/>
        <v>42139.628344907411</v>
      </c>
    </row>
    <row r="221" spans="1:16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6"/>
        <v>42429.326678240745</v>
      </c>
      <c r="P221" s="11">
        <f t="shared" si="7"/>
        <v>42461.290972222225</v>
      </c>
    </row>
    <row r="222" spans="1:16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6"/>
        <v>42195.643865740742</v>
      </c>
      <c r="P222" s="11">
        <f t="shared" si="7"/>
        <v>42236.837500000001</v>
      </c>
    </row>
    <row r="223" spans="1:16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6"/>
        <v>42031.837546296301</v>
      </c>
      <c r="P223" s="11">
        <f t="shared" si="7"/>
        <v>42091.79587962963</v>
      </c>
    </row>
    <row r="224" spans="1:16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6"/>
        <v>42031.769884259258</v>
      </c>
      <c r="P224" s="11">
        <f t="shared" si="7"/>
        <v>42090.110416666663</v>
      </c>
    </row>
    <row r="225" spans="1:16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6"/>
        <v>42482.048032407409</v>
      </c>
      <c r="P225" s="11">
        <f t="shared" si="7"/>
        <v>42512.045138888891</v>
      </c>
    </row>
    <row r="226" spans="1:16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6"/>
        <v>42135.235254629632</v>
      </c>
      <c r="P226" s="11">
        <f t="shared" si="7"/>
        <v>42195.235254629632</v>
      </c>
    </row>
    <row r="227" spans="1:16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6"/>
        <v>42438.961273148147</v>
      </c>
      <c r="P227" s="11">
        <f t="shared" si="7"/>
        <v>42468.919606481482</v>
      </c>
    </row>
    <row r="228" spans="1:16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6"/>
        <v>42106.666018518517</v>
      </c>
      <c r="P228" s="11">
        <f t="shared" si="7"/>
        <v>42155.395138888889</v>
      </c>
    </row>
    <row r="229" spans="1:16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6"/>
        <v>42164.893993055557</v>
      </c>
      <c r="P229" s="11">
        <f t="shared" si="7"/>
        <v>42194.893993055557</v>
      </c>
    </row>
    <row r="230" spans="1:16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6"/>
        <v>42096.686400462961</v>
      </c>
      <c r="P230" s="11">
        <f t="shared" si="7"/>
        <v>42156.686400462961</v>
      </c>
    </row>
    <row r="231" spans="1:16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6"/>
        <v>42383.933993055558</v>
      </c>
      <c r="P231" s="11">
        <f t="shared" si="7"/>
        <v>42413.933993055558</v>
      </c>
    </row>
    <row r="232" spans="1:16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6"/>
        <v>42129.77721064815</v>
      </c>
      <c r="P232" s="11">
        <f t="shared" si="7"/>
        <v>42159.77721064815</v>
      </c>
    </row>
    <row r="233" spans="1:16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6"/>
        <v>42341.958923611106</v>
      </c>
      <c r="P233" s="11">
        <f t="shared" si="7"/>
        <v>42371.958923611106</v>
      </c>
    </row>
    <row r="234" spans="1:16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6"/>
        <v>42032.82576388889</v>
      </c>
      <c r="P234" s="11">
        <f t="shared" si="7"/>
        <v>42062.82576388889</v>
      </c>
    </row>
    <row r="235" spans="1:16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6"/>
        <v>42612.911712962959</v>
      </c>
      <c r="P235" s="11">
        <f t="shared" si="7"/>
        <v>42642.911712962959</v>
      </c>
    </row>
    <row r="236" spans="1:16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6"/>
        <v>42136.035405092596</v>
      </c>
      <c r="P236" s="11">
        <f t="shared" si="7"/>
        <v>42176.035405092596</v>
      </c>
    </row>
    <row r="237" spans="1:16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6"/>
        <v>42164.908530092594</v>
      </c>
      <c r="P237" s="11">
        <f t="shared" si="7"/>
        <v>42194.908530092594</v>
      </c>
    </row>
    <row r="238" spans="1:16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6"/>
        <v>42321.084479166668</v>
      </c>
      <c r="P238" s="11">
        <f t="shared" si="7"/>
        <v>42374</v>
      </c>
    </row>
    <row r="239" spans="1:16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6"/>
        <v>42377.577187499999</v>
      </c>
      <c r="P239" s="11">
        <f t="shared" si="7"/>
        <v>42437.577187499999</v>
      </c>
    </row>
    <row r="240" spans="1:16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6"/>
        <v>42713.962500000001</v>
      </c>
      <c r="P240" s="11">
        <f t="shared" si="7"/>
        <v>42734.375</v>
      </c>
    </row>
    <row r="241" spans="1:16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6"/>
        <v>42297.110300925924</v>
      </c>
      <c r="P241" s="11">
        <f t="shared" si="7"/>
        <v>42316.5</v>
      </c>
    </row>
    <row r="242" spans="1:16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6"/>
        <v>41354.708460648151</v>
      </c>
      <c r="P242" s="11">
        <f t="shared" si="7"/>
        <v>41399.708460648151</v>
      </c>
    </row>
    <row r="243" spans="1:16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6"/>
        <v>41949.697962962964</v>
      </c>
      <c r="P243" s="11">
        <f t="shared" si="7"/>
        <v>41994.697962962964</v>
      </c>
    </row>
    <row r="244" spans="1:16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6"/>
        <v>40862.492939814816</v>
      </c>
      <c r="P244" s="11">
        <f t="shared" si="7"/>
        <v>40897.492939814816</v>
      </c>
    </row>
    <row r="245" spans="1:16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6"/>
        <v>41662.047500000001</v>
      </c>
      <c r="P245" s="11">
        <f t="shared" si="7"/>
        <v>41692.047500000001</v>
      </c>
    </row>
    <row r="246" spans="1:16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6"/>
        <v>40213.323599537034</v>
      </c>
      <c r="P246" s="11">
        <f t="shared" si="7"/>
        <v>40253.295833333337</v>
      </c>
    </row>
    <row r="247" spans="1:16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6"/>
        <v>41107.053067129629</v>
      </c>
      <c r="P247" s="11">
        <f t="shared" si="7"/>
        <v>41137.053067129629</v>
      </c>
    </row>
    <row r="248" spans="1:16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6"/>
        <v>40480.363483796296</v>
      </c>
      <c r="P248" s="11">
        <f t="shared" si="7"/>
        <v>40530.405150462961</v>
      </c>
    </row>
    <row r="249" spans="1:16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6"/>
        <v>40430.604328703703</v>
      </c>
      <c r="P249" s="11">
        <f t="shared" si="7"/>
        <v>40467.152083333334</v>
      </c>
    </row>
    <row r="250" spans="1:16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6"/>
        <v>40870.774409722224</v>
      </c>
      <c r="P250" s="11">
        <f t="shared" si="7"/>
        <v>40915.774409722224</v>
      </c>
    </row>
    <row r="251" spans="1:16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6"/>
        <v>40332.923842592594</v>
      </c>
      <c r="P251" s="11">
        <f t="shared" si="7"/>
        <v>40412.736111111109</v>
      </c>
    </row>
    <row r="252" spans="1:16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6"/>
        <v>41401.565868055557</v>
      </c>
      <c r="P252" s="11">
        <f t="shared" si="7"/>
        <v>41431.565868055557</v>
      </c>
    </row>
    <row r="253" spans="1:16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6"/>
        <v>41013.787569444445</v>
      </c>
      <c r="P253" s="11">
        <f t="shared" si="7"/>
        <v>41045.791666666664</v>
      </c>
    </row>
    <row r="254" spans="1:16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6"/>
        <v>40266.66270833333</v>
      </c>
      <c r="P254" s="11">
        <f t="shared" si="7"/>
        <v>40330.165972222225</v>
      </c>
    </row>
    <row r="255" spans="1:16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6"/>
        <v>40924.650868055556</v>
      </c>
      <c r="P255" s="11">
        <f t="shared" si="7"/>
        <v>40954.650868055556</v>
      </c>
    </row>
    <row r="256" spans="1:16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6"/>
        <v>42263.952662037038</v>
      </c>
      <c r="P256" s="11">
        <f t="shared" si="7"/>
        <v>42294.083333333328</v>
      </c>
    </row>
    <row r="257" spans="1:16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6"/>
        <v>40588.526412037041</v>
      </c>
      <c r="P257" s="11">
        <f t="shared" si="7"/>
        <v>40618.48474537037</v>
      </c>
    </row>
    <row r="258" spans="1:16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si="6"/>
        <v>41319.769293981481</v>
      </c>
      <c r="P258" s="11">
        <f t="shared" si="7"/>
        <v>41349.769293981481</v>
      </c>
    </row>
    <row r="259" spans="1:16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ref="O259:O322" si="8">(J259/86400)+DATE(1970,1,1)</f>
        <v>42479.626875000002</v>
      </c>
      <c r="P259" s="11">
        <f t="shared" ref="P259:P322" si="9">(I259/86400)+DATE(1970,1,1)</f>
        <v>42509.626875000002</v>
      </c>
    </row>
    <row r="260" spans="1:16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8"/>
        <v>40682.051689814813</v>
      </c>
      <c r="P260" s="11">
        <f t="shared" si="9"/>
        <v>40712.051689814813</v>
      </c>
    </row>
    <row r="261" spans="1:16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8"/>
        <v>42072.738067129627</v>
      </c>
      <c r="P261" s="11">
        <f t="shared" si="9"/>
        <v>42102.738067129627</v>
      </c>
    </row>
    <row r="262" spans="1:16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8"/>
        <v>40330.755543981482</v>
      </c>
      <c r="P262" s="11">
        <f t="shared" si="9"/>
        <v>40376.415972222225</v>
      </c>
    </row>
    <row r="263" spans="1:16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8"/>
        <v>41017.885462962964</v>
      </c>
      <c r="P263" s="11">
        <f t="shared" si="9"/>
        <v>41067.621527777781</v>
      </c>
    </row>
    <row r="264" spans="1:16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8"/>
        <v>40555.24800925926</v>
      </c>
      <c r="P264" s="11">
        <f t="shared" si="9"/>
        <v>40600.24800925926</v>
      </c>
    </row>
    <row r="265" spans="1:16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8"/>
        <v>41149.954791666663</v>
      </c>
      <c r="P265" s="11">
        <f t="shared" si="9"/>
        <v>41179.954791666663</v>
      </c>
    </row>
    <row r="266" spans="1:16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8"/>
        <v>41010.620312500003</v>
      </c>
      <c r="P266" s="11">
        <f t="shared" si="9"/>
        <v>41040.620312500003</v>
      </c>
    </row>
    <row r="267" spans="1:16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8"/>
        <v>40267.245717592596</v>
      </c>
      <c r="P267" s="11">
        <f t="shared" si="9"/>
        <v>40308.844444444447</v>
      </c>
    </row>
    <row r="268" spans="1:16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8"/>
        <v>40205.174849537041</v>
      </c>
      <c r="P268" s="11">
        <f t="shared" si="9"/>
        <v>40291.160416666666</v>
      </c>
    </row>
    <row r="269" spans="1:16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8"/>
        <v>41785.452534722222</v>
      </c>
      <c r="P269" s="11">
        <f t="shared" si="9"/>
        <v>41815.452534722222</v>
      </c>
    </row>
    <row r="270" spans="1:16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8"/>
        <v>40809.15252314815</v>
      </c>
      <c r="P270" s="11">
        <f t="shared" si="9"/>
        <v>40854.194189814814</v>
      </c>
    </row>
    <row r="271" spans="1:16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8"/>
        <v>42758.197013888886</v>
      </c>
      <c r="P271" s="11">
        <f t="shared" si="9"/>
        <v>42788.197013888886</v>
      </c>
    </row>
    <row r="272" spans="1:16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8"/>
        <v>40637.86655092593</v>
      </c>
      <c r="P272" s="11">
        <f t="shared" si="9"/>
        <v>40688.166666666664</v>
      </c>
    </row>
    <row r="273" spans="1:16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8"/>
        <v>41612.100243055553</v>
      </c>
      <c r="P273" s="11">
        <f t="shared" si="9"/>
        <v>41641.333333333336</v>
      </c>
    </row>
    <row r="274" spans="1:16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8"/>
        <v>40235.900358796294</v>
      </c>
      <c r="P274" s="11">
        <f t="shared" si="9"/>
        <v>40296.78402777778</v>
      </c>
    </row>
    <row r="275" spans="1:16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8"/>
        <v>40697.498449074075</v>
      </c>
      <c r="P275" s="11">
        <f t="shared" si="9"/>
        <v>40727.498449074075</v>
      </c>
    </row>
    <row r="276" spans="1:16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8"/>
        <v>40969.912372685183</v>
      </c>
      <c r="P276" s="11">
        <f t="shared" si="9"/>
        <v>41004.290972222225</v>
      </c>
    </row>
    <row r="277" spans="1:16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8"/>
        <v>41193.032013888893</v>
      </c>
      <c r="P277" s="11">
        <f t="shared" si="9"/>
        <v>41223.073680555557</v>
      </c>
    </row>
    <row r="278" spans="1:16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8"/>
        <v>40967.081875000003</v>
      </c>
      <c r="P278" s="11">
        <f t="shared" si="9"/>
        <v>41027.040208333332</v>
      </c>
    </row>
    <row r="279" spans="1:16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8"/>
        <v>42117.891423611116</v>
      </c>
      <c r="P279" s="11">
        <f t="shared" si="9"/>
        <v>42147.891423611116</v>
      </c>
    </row>
    <row r="280" spans="1:16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8"/>
        <v>41164.040960648148</v>
      </c>
      <c r="P280" s="11">
        <f t="shared" si="9"/>
        <v>41194.040960648148</v>
      </c>
    </row>
    <row r="281" spans="1:16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8"/>
        <v>42759.244166666671</v>
      </c>
      <c r="P281" s="11">
        <f t="shared" si="9"/>
        <v>42793.084027777775</v>
      </c>
    </row>
    <row r="282" spans="1:16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8"/>
        <v>41744.590682870374</v>
      </c>
      <c r="P282" s="11">
        <f t="shared" si="9"/>
        <v>41789.590682870374</v>
      </c>
    </row>
    <row r="283" spans="1:16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8"/>
        <v>39950.163344907407</v>
      </c>
      <c r="P283" s="11">
        <f t="shared" si="9"/>
        <v>40035.80972222222</v>
      </c>
    </row>
    <row r="284" spans="1:16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8"/>
        <v>40194.920046296298</v>
      </c>
      <c r="P284" s="11">
        <f t="shared" si="9"/>
        <v>40231.916666666664</v>
      </c>
    </row>
    <row r="285" spans="1:16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8"/>
        <v>40675.71</v>
      </c>
      <c r="P285" s="11">
        <f t="shared" si="9"/>
        <v>40695.207638888889</v>
      </c>
    </row>
    <row r="286" spans="1:16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8"/>
        <v>40904.738194444442</v>
      </c>
      <c r="P286" s="11">
        <f t="shared" si="9"/>
        <v>40929.738194444442</v>
      </c>
    </row>
    <row r="287" spans="1:16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8"/>
        <v>41506.756111111114</v>
      </c>
      <c r="P287" s="11">
        <f t="shared" si="9"/>
        <v>41536.756111111114</v>
      </c>
    </row>
    <row r="288" spans="1:16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8"/>
        <v>41313.816250000003</v>
      </c>
      <c r="P288" s="11">
        <f t="shared" si="9"/>
        <v>41358.774583333332</v>
      </c>
    </row>
    <row r="289" spans="1:16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8"/>
        <v>41184.277986111112</v>
      </c>
      <c r="P289" s="11">
        <f t="shared" si="9"/>
        <v>41215.166666666664</v>
      </c>
    </row>
    <row r="290" spans="1:16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8"/>
        <v>41051.168900462959</v>
      </c>
      <c r="P290" s="11">
        <f t="shared" si="9"/>
        <v>41086.168900462959</v>
      </c>
    </row>
    <row r="291" spans="1:16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8"/>
        <v>41550.456412037034</v>
      </c>
      <c r="P291" s="11">
        <f t="shared" si="9"/>
        <v>41580.456412037034</v>
      </c>
    </row>
    <row r="292" spans="1:16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8"/>
        <v>40526.36917824074</v>
      </c>
      <c r="P292" s="11">
        <f t="shared" si="9"/>
        <v>40576.332638888889</v>
      </c>
    </row>
    <row r="293" spans="1:16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8"/>
        <v>41376.769050925926</v>
      </c>
      <c r="P293" s="11">
        <f t="shared" si="9"/>
        <v>41395.000694444447</v>
      </c>
    </row>
    <row r="294" spans="1:16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8"/>
        <v>40812.803229166668</v>
      </c>
      <c r="P294" s="11">
        <f t="shared" si="9"/>
        <v>40845.165972222225</v>
      </c>
    </row>
    <row r="295" spans="1:16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8"/>
        <v>41719.667986111112</v>
      </c>
      <c r="P295" s="11">
        <f t="shared" si="9"/>
        <v>41749.667986111112</v>
      </c>
    </row>
    <row r="296" spans="1:16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8"/>
        <v>40343.084421296298</v>
      </c>
      <c r="P296" s="11">
        <f t="shared" si="9"/>
        <v>40378.666666666664</v>
      </c>
    </row>
    <row r="297" spans="1:16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8"/>
        <v>41519.004733796297</v>
      </c>
      <c r="P297" s="11">
        <f t="shared" si="9"/>
        <v>41579</v>
      </c>
    </row>
    <row r="298" spans="1:16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8"/>
        <v>41134.475497685184</v>
      </c>
      <c r="P298" s="11">
        <f t="shared" si="9"/>
        <v>41159.475497685184</v>
      </c>
    </row>
    <row r="299" spans="1:16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8"/>
        <v>42089.728020833332</v>
      </c>
      <c r="P299" s="11">
        <f t="shared" si="9"/>
        <v>42125.165972222225</v>
      </c>
    </row>
    <row r="300" spans="1:16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8"/>
        <v>41709.463518518518</v>
      </c>
      <c r="P300" s="11">
        <f t="shared" si="9"/>
        <v>41768.875</v>
      </c>
    </row>
    <row r="301" spans="1:16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8"/>
        <v>40469.225231481483</v>
      </c>
      <c r="P301" s="11">
        <f t="shared" si="9"/>
        <v>40499.266898148147</v>
      </c>
    </row>
    <row r="302" spans="1:16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8"/>
        <v>40626.959930555553</v>
      </c>
      <c r="P302" s="11">
        <f t="shared" si="9"/>
        <v>40657.959930555553</v>
      </c>
    </row>
    <row r="303" spans="1:16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8"/>
        <v>41312.737673611111</v>
      </c>
      <c r="P303" s="11">
        <f t="shared" si="9"/>
        <v>41352.696006944447</v>
      </c>
    </row>
    <row r="304" spans="1:16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8"/>
        <v>40933.856921296298</v>
      </c>
      <c r="P304" s="11">
        <f t="shared" si="9"/>
        <v>40963.856921296298</v>
      </c>
    </row>
    <row r="305" spans="1:16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8"/>
        <v>41032.071134259255</v>
      </c>
      <c r="P305" s="11">
        <f t="shared" si="9"/>
        <v>41062.071134259255</v>
      </c>
    </row>
    <row r="306" spans="1:16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8"/>
        <v>41114.094872685186</v>
      </c>
      <c r="P306" s="11">
        <f t="shared" si="9"/>
        <v>41153.083333333336</v>
      </c>
    </row>
    <row r="307" spans="1:16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8"/>
        <v>40948.630196759259</v>
      </c>
      <c r="P307" s="11">
        <f t="shared" si="9"/>
        <v>40978.630196759259</v>
      </c>
    </row>
    <row r="308" spans="1:16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8"/>
        <v>41333.837187500001</v>
      </c>
      <c r="P308" s="11">
        <f t="shared" si="9"/>
        <v>41353.79552083333</v>
      </c>
    </row>
    <row r="309" spans="1:16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8"/>
        <v>41282.944456018522</v>
      </c>
      <c r="P309" s="11">
        <f t="shared" si="9"/>
        <v>41312.944456018522</v>
      </c>
    </row>
    <row r="310" spans="1:16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8"/>
        <v>40567.694560185184</v>
      </c>
      <c r="P310" s="11">
        <f t="shared" si="9"/>
        <v>40612.694560185184</v>
      </c>
    </row>
    <row r="311" spans="1:16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8"/>
        <v>41134.751550925925</v>
      </c>
      <c r="P311" s="11">
        <f t="shared" si="9"/>
        <v>41155.751550925925</v>
      </c>
    </row>
    <row r="312" spans="1:16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8"/>
        <v>40821.183136574073</v>
      </c>
      <c r="P312" s="11">
        <f t="shared" si="9"/>
        <v>40836.083333333336</v>
      </c>
    </row>
    <row r="313" spans="1:16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8"/>
        <v>40868.219814814816</v>
      </c>
      <c r="P313" s="11">
        <f t="shared" si="9"/>
        <v>40909.332638888889</v>
      </c>
    </row>
    <row r="314" spans="1:16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8"/>
        <v>41348.877685185187</v>
      </c>
      <c r="P314" s="11">
        <f t="shared" si="9"/>
        <v>41378.877685185187</v>
      </c>
    </row>
    <row r="315" spans="1:16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8"/>
        <v>40357.227939814817</v>
      </c>
      <c r="P315" s="11">
        <f t="shared" si="9"/>
        <v>40401.665972222225</v>
      </c>
    </row>
    <row r="316" spans="1:16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8"/>
        <v>41304.833194444444</v>
      </c>
      <c r="P316" s="11">
        <f t="shared" si="9"/>
        <v>41334.833194444444</v>
      </c>
    </row>
    <row r="317" spans="1:16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8"/>
        <v>41113.77238425926</v>
      </c>
      <c r="P317" s="11">
        <f t="shared" si="9"/>
        <v>41143.77238425926</v>
      </c>
    </row>
    <row r="318" spans="1:16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8"/>
        <v>41950.923576388886</v>
      </c>
      <c r="P318" s="11">
        <f t="shared" si="9"/>
        <v>41984.207638888889</v>
      </c>
    </row>
    <row r="319" spans="1:16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8"/>
        <v>41589.676886574074</v>
      </c>
      <c r="P319" s="11">
        <f t="shared" si="9"/>
        <v>41619.676886574074</v>
      </c>
    </row>
    <row r="320" spans="1:16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8"/>
        <v>41330.038784722223</v>
      </c>
      <c r="P320" s="11">
        <f t="shared" si="9"/>
        <v>41359.997118055559</v>
      </c>
    </row>
    <row r="321" spans="1:16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8"/>
        <v>40123.83829861111</v>
      </c>
      <c r="P321" s="11">
        <f t="shared" si="9"/>
        <v>40211.332638888889</v>
      </c>
    </row>
    <row r="322" spans="1:16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si="8"/>
        <v>42331.551307870366</v>
      </c>
      <c r="P322" s="11">
        <f t="shared" si="9"/>
        <v>42360.958333333328</v>
      </c>
    </row>
    <row r="323" spans="1:16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ref="O323:O386" si="10">(J323/86400)+DATE(1970,1,1)</f>
        <v>42647.446597222224</v>
      </c>
      <c r="P323" s="11">
        <f t="shared" ref="P323:P386" si="11">(I323/86400)+DATE(1970,1,1)</f>
        <v>42682.488263888888</v>
      </c>
    </row>
    <row r="324" spans="1:16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10"/>
        <v>42473.57</v>
      </c>
      <c r="P324" s="11">
        <f t="shared" si="11"/>
        <v>42503.57</v>
      </c>
    </row>
    <row r="325" spans="1:16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10"/>
        <v>42697.32136574074</v>
      </c>
      <c r="P325" s="11">
        <f t="shared" si="11"/>
        <v>42725.332638888889</v>
      </c>
    </row>
    <row r="326" spans="1:16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10"/>
        <v>42184.626250000001</v>
      </c>
      <c r="P326" s="11">
        <f t="shared" si="11"/>
        <v>42217.626250000001</v>
      </c>
    </row>
    <row r="327" spans="1:16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10"/>
        <v>42689.187881944439</v>
      </c>
      <c r="P327" s="11">
        <f t="shared" si="11"/>
        <v>42724.187881944439</v>
      </c>
    </row>
    <row r="328" spans="1:16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10"/>
        <v>42775.314884259264</v>
      </c>
      <c r="P328" s="11">
        <f t="shared" si="11"/>
        <v>42808.956250000003</v>
      </c>
    </row>
    <row r="329" spans="1:16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10"/>
        <v>42058.235289351855</v>
      </c>
      <c r="P329" s="11">
        <f t="shared" si="11"/>
        <v>42085.333333333328</v>
      </c>
    </row>
    <row r="330" spans="1:16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10"/>
        <v>42278.946620370371</v>
      </c>
      <c r="P330" s="11">
        <f t="shared" si="11"/>
        <v>42309.166666666672</v>
      </c>
    </row>
    <row r="331" spans="1:16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10"/>
        <v>42291.46674768519</v>
      </c>
      <c r="P331" s="11">
        <f t="shared" si="11"/>
        <v>42315.166666666672</v>
      </c>
    </row>
    <row r="332" spans="1:16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10"/>
        <v>41379.515775462962</v>
      </c>
      <c r="P332" s="11">
        <f t="shared" si="11"/>
        <v>41411.165972222225</v>
      </c>
    </row>
    <row r="333" spans="1:16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10"/>
        <v>42507.581412037034</v>
      </c>
      <c r="P333" s="11">
        <f t="shared" si="11"/>
        <v>42538.581412037034</v>
      </c>
    </row>
    <row r="334" spans="1:16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10"/>
        <v>42263.680289351847</v>
      </c>
      <c r="P334" s="11">
        <f t="shared" si="11"/>
        <v>42305.333333333328</v>
      </c>
    </row>
    <row r="335" spans="1:16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10"/>
        <v>42437.636469907404</v>
      </c>
      <c r="P335" s="11">
        <f t="shared" si="11"/>
        <v>42467.59480324074</v>
      </c>
    </row>
    <row r="336" spans="1:16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10"/>
        <v>42101.682372685187</v>
      </c>
      <c r="P336" s="11">
        <f t="shared" si="11"/>
        <v>42139.791666666672</v>
      </c>
    </row>
    <row r="337" spans="1:16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10"/>
        <v>42101.737442129626</v>
      </c>
      <c r="P337" s="11">
        <f t="shared" si="11"/>
        <v>42132.916666666672</v>
      </c>
    </row>
    <row r="338" spans="1:16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10"/>
        <v>42291.596273148149</v>
      </c>
      <c r="P338" s="11">
        <f t="shared" si="11"/>
        <v>42321.637939814813</v>
      </c>
    </row>
    <row r="339" spans="1:16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10"/>
        <v>42047.128564814819</v>
      </c>
      <c r="P339" s="11">
        <f t="shared" si="11"/>
        <v>42077.086898148147</v>
      </c>
    </row>
    <row r="340" spans="1:16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10"/>
        <v>42559.755671296298</v>
      </c>
      <c r="P340" s="11">
        <f t="shared" si="11"/>
        <v>42616.041666666672</v>
      </c>
    </row>
    <row r="341" spans="1:16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10"/>
        <v>42093.760046296295</v>
      </c>
      <c r="P341" s="11">
        <f t="shared" si="11"/>
        <v>42123.760046296295</v>
      </c>
    </row>
    <row r="342" spans="1:16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10"/>
        <v>42772.669062500005</v>
      </c>
      <c r="P342" s="11">
        <f t="shared" si="11"/>
        <v>42802.875</v>
      </c>
    </row>
    <row r="343" spans="1:16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10"/>
        <v>41894.879606481481</v>
      </c>
      <c r="P343" s="11">
        <f t="shared" si="11"/>
        <v>41913.165972222225</v>
      </c>
    </row>
    <row r="344" spans="1:16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10"/>
        <v>42459.780844907407</v>
      </c>
      <c r="P344" s="11">
        <f t="shared" si="11"/>
        <v>42489.780844907407</v>
      </c>
    </row>
    <row r="345" spans="1:16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10"/>
        <v>41926.73778935185</v>
      </c>
      <c r="P345" s="11">
        <f t="shared" si="11"/>
        <v>41957.125</v>
      </c>
    </row>
    <row r="346" spans="1:16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10"/>
        <v>42111.970995370371</v>
      </c>
      <c r="P346" s="11">
        <f t="shared" si="11"/>
        <v>42156.097222222219</v>
      </c>
    </row>
    <row r="347" spans="1:16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10"/>
        <v>42114.944328703699</v>
      </c>
      <c r="P347" s="11">
        <f t="shared" si="11"/>
        <v>42144.944328703699</v>
      </c>
    </row>
    <row r="348" spans="1:16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10"/>
        <v>42261.500243055554</v>
      </c>
      <c r="P348" s="11">
        <f t="shared" si="11"/>
        <v>42291.500243055554</v>
      </c>
    </row>
    <row r="349" spans="1:16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10"/>
        <v>42292.495474537034</v>
      </c>
      <c r="P349" s="11">
        <f t="shared" si="11"/>
        <v>42322.537141203706</v>
      </c>
    </row>
    <row r="350" spans="1:16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10"/>
        <v>42207.58699074074</v>
      </c>
      <c r="P350" s="11">
        <f t="shared" si="11"/>
        <v>42237.58699074074</v>
      </c>
    </row>
    <row r="351" spans="1:16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10"/>
        <v>42760.498935185184</v>
      </c>
      <c r="P351" s="11">
        <f t="shared" si="11"/>
        <v>42790.498935185184</v>
      </c>
    </row>
    <row r="352" spans="1:16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10"/>
        <v>42586.066076388888</v>
      </c>
      <c r="P352" s="11">
        <f t="shared" si="11"/>
        <v>42624.165972222225</v>
      </c>
    </row>
    <row r="353" spans="1:16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10"/>
        <v>42427.964745370366</v>
      </c>
      <c r="P353" s="11">
        <f t="shared" si="11"/>
        <v>42467.923078703709</v>
      </c>
    </row>
    <row r="354" spans="1:16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10"/>
        <v>41890.167453703703</v>
      </c>
      <c r="P354" s="11">
        <f t="shared" si="11"/>
        <v>41920.167453703703</v>
      </c>
    </row>
    <row r="355" spans="1:16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10"/>
        <v>42297.791886574079</v>
      </c>
      <c r="P355" s="11">
        <f t="shared" si="11"/>
        <v>42327.833553240736</v>
      </c>
    </row>
    <row r="356" spans="1:16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10"/>
        <v>42438.827789351853</v>
      </c>
      <c r="P356" s="11">
        <f t="shared" si="11"/>
        <v>42468.786122685182</v>
      </c>
    </row>
    <row r="357" spans="1:16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10"/>
        <v>41943.293912037036</v>
      </c>
      <c r="P357" s="11">
        <f t="shared" si="11"/>
        <v>41974.3355787037</v>
      </c>
    </row>
    <row r="358" spans="1:16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10"/>
        <v>42415.803159722222</v>
      </c>
      <c r="P358" s="11">
        <f t="shared" si="11"/>
        <v>42445.761493055557</v>
      </c>
    </row>
    <row r="359" spans="1:16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10"/>
        <v>42078.222187499996</v>
      </c>
      <c r="P359" s="11">
        <f t="shared" si="11"/>
        <v>42118.222187499996</v>
      </c>
    </row>
    <row r="360" spans="1:16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10"/>
        <v>42507.860196759255</v>
      </c>
      <c r="P360" s="11">
        <f t="shared" si="11"/>
        <v>42536.625</v>
      </c>
    </row>
    <row r="361" spans="1:16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10"/>
        <v>41935.070486111115</v>
      </c>
      <c r="P361" s="11">
        <f t="shared" si="11"/>
        <v>41957.216666666667</v>
      </c>
    </row>
    <row r="362" spans="1:16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10"/>
        <v>42163.897916666669</v>
      </c>
      <c r="P362" s="11">
        <f t="shared" si="11"/>
        <v>42208.132638888885</v>
      </c>
    </row>
    <row r="363" spans="1:16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10"/>
        <v>41936.001226851848</v>
      </c>
      <c r="P363" s="11">
        <f t="shared" si="11"/>
        <v>41966.042893518519</v>
      </c>
    </row>
    <row r="364" spans="1:16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10"/>
        <v>41837.210543981484</v>
      </c>
      <c r="P364" s="11">
        <f t="shared" si="11"/>
        <v>41859</v>
      </c>
    </row>
    <row r="365" spans="1:16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10"/>
        <v>40255.744629629626</v>
      </c>
      <c r="P365" s="11">
        <f t="shared" si="11"/>
        <v>40300.806944444441</v>
      </c>
    </row>
    <row r="366" spans="1:16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10"/>
        <v>41780.859629629631</v>
      </c>
      <c r="P366" s="11">
        <f t="shared" si="11"/>
        <v>41811.165972222225</v>
      </c>
    </row>
    <row r="367" spans="1:16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10"/>
        <v>41668.606469907405</v>
      </c>
      <c r="P367" s="11">
        <f t="shared" si="11"/>
        <v>41698.606469907405</v>
      </c>
    </row>
    <row r="368" spans="1:16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10"/>
        <v>41019.793032407411</v>
      </c>
      <c r="P368" s="11">
        <f t="shared" si="11"/>
        <v>41049.793032407411</v>
      </c>
    </row>
    <row r="369" spans="1:16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10"/>
        <v>41355.577291666668</v>
      </c>
      <c r="P369" s="11">
        <f t="shared" si="11"/>
        <v>41395.207638888889</v>
      </c>
    </row>
    <row r="370" spans="1:16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10"/>
        <v>42043.605578703704</v>
      </c>
      <c r="P370" s="11">
        <f t="shared" si="11"/>
        <v>42078.563912037032</v>
      </c>
    </row>
    <row r="371" spans="1:16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10"/>
        <v>40893.551724537036</v>
      </c>
      <c r="P371" s="11">
        <f t="shared" si="11"/>
        <v>40923.551724537036</v>
      </c>
    </row>
    <row r="372" spans="1:16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10"/>
        <v>42711.795138888891</v>
      </c>
      <c r="P372" s="11">
        <f t="shared" si="11"/>
        <v>42741.795138888891</v>
      </c>
    </row>
    <row r="373" spans="1:16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10"/>
        <v>41261.767812500002</v>
      </c>
      <c r="P373" s="11">
        <f t="shared" si="11"/>
        <v>41306.767812500002</v>
      </c>
    </row>
    <row r="374" spans="1:16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10"/>
        <v>42425.576898148152</v>
      </c>
      <c r="P374" s="11">
        <f t="shared" si="11"/>
        <v>42465.666666666672</v>
      </c>
    </row>
    <row r="375" spans="1:16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10"/>
        <v>41078.91201388889</v>
      </c>
      <c r="P375" s="11">
        <f t="shared" si="11"/>
        <v>41108.91201388889</v>
      </c>
    </row>
    <row r="376" spans="1:16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10"/>
        <v>40757.889247685183</v>
      </c>
      <c r="P376" s="11">
        <f t="shared" si="11"/>
        <v>40802.889247685183</v>
      </c>
    </row>
    <row r="377" spans="1:16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10"/>
        <v>41657.985081018516</v>
      </c>
      <c r="P377" s="11">
        <f t="shared" si="11"/>
        <v>41699.720833333333</v>
      </c>
    </row>
    <row r="378" spans="1:16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10"/>
        <v>42576.452731481477</v>
      </c>
      <c r="P378" s="11">
        <f t="shared" si="11"/>
        <v>42607.452731481477</v>
      </c>
    </row>
    <row r="379" spans="1:16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10"/>
        <v>42292.250787037032</v>
      </c>
      <c r="P379" s="11">
        <f t="shared" si="11"/>
        <v>42322.292361111111</v>
      </c>
    </row>
    <row r="380" spans="1:16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10"/>
        <v>42370.571851851855</v>
      </c>
      <c r="P380" s="11">
        <f t="shared" si="11"/>
        <v>42394.994444444441</v>
      </c>
    </row>
    <row r="381" spans="1:16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10"/>
        <v>40987.688333333332</v>
      </c>
      <c r="P381" s="11">
        <f t="shared" si="11"/>
        <v>41032.688333333332</v>
      </c>
    </row>
    <row r="382" spans="1:16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10"/>
        <v>42367.719814814816</v>
      </c>
      <c r="P382" s="11">
        <f t="shared" si="11"/>
        <v>42392.719814814816</v>
      </c>
    </row>
    <row r="383" spans="1:16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10"/>
        <v>41085.698113425926</v>
      </c>
      <c r="P383" s="11">
        <f t="shared" si="11"/>
        <v>41120.208333333336</v>
      </c>
    </row>
    <row r="384" spans="1:16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10"/>
        <v>41144.709490740745</v>
      </c>
      <c r="P384" s="11">
        <f t="shared" si="11"/>
        <v>41158.709490740745</v>
      </c>
    </row>
    <row r="385" spans="1:16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10"/>
        <v>41755.117581018516</v>
      </c>
      <c r="P385" s="11">
        <f t="shared" si="11"/>
        <v>41778.117581018516</v>
      </c>
    </row>
    <row r="386" spans="1:16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si="10"/>
        <v>41980.781793981485</v>
      </c>
      <c r="P386" s="11">
        <f t="shared" si="11"/>
        <v>42010.781793981485</v>
      </c>
    </row>
    <row r="387" spans="1:16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ref="O387:O450" si="12">(J387/86400)+DATE(1970,1,1)</f>
        <v>41934.584502314814</v>
      </c>
      <c r="P387" s="11">
        <f t="shared" ref="P387:P450" si="13">(I387/86400)+DATE(1970,1,1)</f>
        <v>41964.626168981486</v>
      </c>
    </row>
    <row r="388" spans="1:16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12"/>
        <v>42211.951284722221</v>
      </c>
      <c r="P388" s="11">
        <f t="shared" si="13"/>
        <v>42226.951284722221</v>
      </c>
    </row>
    <row r="389" spans="1:16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12"/>
        <v>42200.67659722222</v>
      </c>
      <c r="P389" s="11">
        <f t="shared" si="13"/>
        <v>42231.25</v>
      </c>
    </row>
    <row r="390" spans="1:16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12"/>
        <v>42549.076157407406</v>
      </c>
      <c r="P390" s="11">
        <f t="shared" si="13"/>
        <v>42579.076157407406</v>
      </c>
    </row>
    <row r="391" spans="1:16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12"/>
        <v>41674.063078703708</v>
      </c>
      <c r="P391" s="11">
        <f t="shared" si="13"/>
        <v>41705.957638888889</v>
      </c>
    </row>
    <row r="392" spans="1:16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12"/>
        <v>42112.036712962959</v>
      </c>
      <c r="P392" s="11">
        <f t="shared" si="13"/>
        <v>42132.036712962959</v>
      </c>
    </row>
    <row r="393" spans="1:16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12"/>
        <v>40865.042256944442</v>
      </c>
      <c r="P393" s="11">
        <f t="shared" si="13"/>
        <v>40895.040972222225</v>
      </c>
    </row>
    <row r="394" spans="1:16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12"/>
        <v>40763.717256944445</v>
      </c>
      <c r="P394" s="11">
        <f t="shared" si="13"/>
        <v>40794.125</v>
      </c>
    </row>
    <row r="395" spans="1:16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12"/>
        <v>41526.708935185183</v>
      </c>
      <c r="P395" s="11">
        <f t="shared" si="13"/>
        <v>41557.708935185183</v>
      </c>
    </row>
    <row r="396" spans="1:16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12"/>
        <v>42417.818078703705</v>
      </c>
      <c r="P396" s="11">
        <f t="shared" si="13"/>
        <v>42477.776412037041</v>
      </c>
    </row>
    <row r="397" spans="1:16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12"/>
        <v>40990.909259259257</v>
      </c>
      <c r="P397" s="11">
        <f t="shared" si="13"/>
        <v>41026.897222222222</v>
      </c>
    </row>
    <row r="398" spans="1:16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12"/>
        <v>41082.564884259264</v>
      </c>
      <c r="P398" s="11">
        <f t="shared" si="13"/>
        <v>41097.564884259264</v>
      </c>
    </row>
    <row r="399" spans="1:16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12"/>
        <v>40379.776435185187</v>
      </c>
      <c r="P399" s="11">
        <f t="shared" si="13"/>
        <v>40422.155555555553</v>
      </c>
    </row>
    <row r="400" spans="1:16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12"/>
        <v>42078.793124999997</v>
      </c>
      <c r="P400" s="11">
        <f t="shared" si="13"/>
        <v>42123.793124999997</v>
      </c>
    </row>
    <row r="401" spans="1:16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12"/>
        <v>42687.875775462962</v>
      </c>
      <c r="P401" s="11">
        <f t="shared" si="13"/>
        <v>42718.5</v>
      </c>
    </row>
    <row r="402" spans="1:16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12"/>
        <v>41745.635960648149</v>
      </c>
      <c r="P402" s="11">
        <f t="shared" si="13"/>
        <v>41776.145833333336</v>
      </c>
    </row>
    <row r="403" spans="1:16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12"/>
        <v>40732.842245370368</v>
      </c>
      <c r="P403" s="11">
        <f t="shared" si="13"/>
        <v>40762.842245370368</v>
      </c>
    </row>
    <row r="404" spans="1:16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12"/>
        <v>42292.539548611108</v>
      </c>
      <c r="P404" s="11">
        <f t="shared" si="13"/>
        <v>42313.58121527778</v>
      </c>
    </row>
    <row r="405" spans="1:16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12"/>
        <v>40718.310659722221</v>
      </c>
      <c r="P405" s="11">
        <f t="shared" si="13"/>
        <v>40765.297222222223</v>
      </c>
    </row>
    <row r="406" spans="1:16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12"/>
        <v>41646.628032407403</v>
      </c>
      <c r="P406" s="11">
        <f t="shared" si="13"/>
        <v>41675.961111111115</v>
      </c>
    </row>
    <row r="407" spans="1:16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12"/>
        <v>41674.08494212963</v>
      </c>
      <c r="P407" s="11">
        <f t="shared" si="13"/>
        <v>41704.08494212963</v>
      </c>
    </row>
    <row r="408" spans="1:16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12"/>
        <v>40638.162465277775</v>
      </c>
      <c r="P408" s="11">
        <f t="shared" si="13"/>
        <v>40672.249305555553</v>
      </c>
    </row>
    <row r="409" spans="1:16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12"/>
        <v>40806.870949074073</v>
      </c>
      <c r="P409" s="11">
        <f t="shared" si="13"/>
        <v>40866.912615740745</v>
      </c>
    </row>
    <row r="410" spans="1:16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12"/>
        <v>41543.735995370371</v>
      </c>
      <c r="P410" s="11">
        <f t="shared" si="13"/>
        <v>41583.777662037035</v>
      </c>
    </row>
    <row r="411" spans="1:16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12"/>
        <v>42543.862777777773</v>
      </c>
      <c r="P411" s="11">
        <f t="shared" si="13"/>
        <v>42573.862777777773</v>
      </c>
    </row>
    <row r="412" spans="1:16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12"/>
        <v>42113.981446759259</v>
      </c>
      <c r="P412" s="11">
        <f t="shared" si="13"/>
        <v>42173.981446759259</v>
      </c>
    </row>
    <row r="413" spans="1:16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12"/>
        <v>41598.17597222222</v>
      </c>
      <c r="P413" s="11">
        <f t="shared" si="13"/>
        <v>41630.208333333336</v>
      </c>
    </row>
    <row r="414" spans="1:16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12"/>
        <v>41099.742800925924</v>
      </c>
      <c r="P414" s="11">
        <f t="shared" si="13"/>
        <v>41115.742800925924</v>
      </c>
    </row>
    <row r="415" spans="1:16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12"/>
        <v>41079.877442129626</v>
      </c>
      <c r="P415" s="11">
        <f t="shared" si="13"/>
        <v>41109.877442129626</v>
      </c>
    </row>
    <row r="416" spans="1:16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12"/>
        <v>41529.063252314816</v>
      </c>
      <c r="P416" s="11">
        <f t="shared" si="13"/>
        <v>41559.063252314816</v>
      </c>
    </row>
    <row r="417" spans="1:16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12"/>
        <v>41904.851875</v>
      </c>
      <c r="P417" s="11">
        <f t="shared" si="13"/>
        <v>41929.5</v>
      </c>
    </row>
    <row r="418" spans="1:16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12"/>
        <v>41648.396192129629</v>
      </c>
      <c r="P418" s="11">
        <f t="shared" si="13"/>
        <v>41678.396192129629</v>
      </c>
    </row>
    <row r="419" spans="1:16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12"/>
        <v>41360.970601851848</v>
      </c>
      <c r="P419" s="11">
        <f t="shared" si="13"/>
        <v>41372.189583333333</v>
      </c>
    </row>
    <row r="420" spans="1:16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12"/>
        <v>42178.282372685186</v>
      </c>
      <c r="P420" s="11">
        <f t="shared" si="13"/>
        <v>42208.282372685186</v>
      </c>
    </row>
    <row r="421" spans="1:16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12"/>
        <v>41394.842442129629</v>
      </c>
      <c r="P421" s="11">
        <f t="shared" si="13"/>
        <v>41454.842442129629</v>
      </c>
    </row>
    <row r="422" spans="1:16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12"/>
        <v>41682.23646990741</v>
      </c>
      <c r="P422" s="11">
        <f t="shared" si="13"/>
        <v>41712.194803240738</v>
      </c>
    </row>
    <row r="423" spans="1:16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12"/>
        <v>42177.491388888884</v>
      </c>
      <c r="P423" s="11">
        <f t="shared" si="13"/>
        <v>42237.491388888884</v>
      </c>
    </row>
    <row r="424" spans="1:16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12"/>
        <v>41863.260381944448</v>
      </c>
      <c r="P424" s="11">
        <f t="shared" si="13"/>
        <v>41893.260381944448</v>
      </c>
    </row>
    <row r="425" spans="1:16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12"/>
        <v>41400.92627314815</v>
      </c>
      <c r="P425" s="11">
        <f t="shared" si="13"/>
        <v>41430.92627314815</v>
      </c>
    </row>
    <row r="426" spans="1:16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12"/>
        <v>40934.376145833332</v>
      </c>
      <c r="P426" s="11">
        <f t="shared" si="13"/>
        <v>40994.334479166668</v>
      </c>
    </row>
    <row r="427" spans="1:16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12"/>
        <v>42275.861157407402</v>
      </c>
      <c r="P427" s="11">
        <f t="shared" si="13"/>
        <v>42335.902824074074</v>
      </c>
    </row>
    <row r="428" spans="1:16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12"/>
        <v>42400.711967592593</v>
      </c>
      <c r="P428" s="11">
        <f t="shared" si="13"/>
        <v>42430.711967592593</v>
      </c>
    </row>
    <row r="429" spans="1:16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12"/>
        <v>42285.90902777778</v>
      </c>
      <c r="P429" s="11">
        <f t="shared" si="13"/>
        <v>42299.790972222225</v>
      </c>
    </row>
    <row r="430" spans="1:16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12"/>
        <v>41778.766724537039</v>
      </c>
      <c r="P430" s="11">
        <f t="shared" si="13"/>
        <v>41806.916666666664</v>
      </c>
    </row>
    <row r="431" spans="1:16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12"/>
        <v>40070.901412037041</v>
      </c>
      <c r="P431" s="11">
        <f t="shared" si="13"/>
        <v>40144.207638888889</v>
      </c>
    </row>
    <row r="432" spans="1:16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12"/>
        <v>41513.107256944444</v>
      </c>
      <c r="P432" s="11">
        <f t="shared" si="13"/>
        <v>41528.107256944444</v>
      </c>
    </row>
    <row r="433" spans="1:16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12"/>
        <v>42526.871331018519</v>
      </c>
      <c r="P433" s="11">
        <f t="shared" si="13"/>
        <v>42556.871331018519</v>
      </c>
    </row>
    <row r="434" spans="1:16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12"/>
        <v>42238.726631944446</v>
      </c>
      <c r="P434" s="11">
        <f t="shared" si="13"/>
        <v>42298.726631944446</v>
      </c>
    </row>
    <row r="435" spans="1:16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12"/>
        <v>42228.629884259259</v>
      </c>
      <c r="P435" s="11">
        <f t="shared" si="13"/>
        <v>42288.629884259259</v>
      </c>
    </row>
    <row r="436" spans="1:16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12"/>
        <v>41576.834513888891</v>
      </c>
      <c r="P436" s="11">
        <f t="shared" si="13"/>
        <v>41609.876180555555</v>
      </c>
    </row>
    <row r="437" spans="1:16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12"/>
        <v>41500.747453703705</v>
      </c>
      <c r="P437" s="11">
        <f t="shared" si="13"/>
        <v>41530.747453703705</v>
      </c>
    </row>
    <row r="438" spans="1:16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12"/>
        <v>41456.36241898148</v>
      </c>
      <c r="P438" s="11">
        <f t="shared" si="13"/>
        <v>41486.36241898148</v>
      </c>
    </row>
    <row r="439" spans="1:16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12"/>
        <v>42591.31858796296</v>
      </c>
      <c r="P439" s="11">
        <f t="shared" si="13"/>
        <v>42651.31858796296</v>
      </c>
    </row>
    <row r="440" spans="1:16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12"/>
        <v>42296.261087962965</v>
      </c>
      <c r="P440" s="11">
        <f t="shared" si="13"/>
        <v>42326.302754629629</v>
      </c>
    </row>
    <row r="441" spans="1:16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12"/>
        <v>41919.761782407411</v>
      </c>
      <c r="P441" s="11">
        <f t="shared" si="13"/>
        <v>41929.761782407411</v>
      </c>
    </row>
    <row r="442" spans="1:16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12"/>
        <v>42423.985567129625</v>
      </c>
      <c r="P442" s="11">
        <f t="shared" si="13"/>
        <v>42453.943900462968</v>
      </c>
    </row>
    <row r="443" spans="1:16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12"/>
        <v>41550.793935185182</v>
      </c>
      <c r="P443" s="11">
        <f t="shared" si="13"/>
        <v>41580.793935185182</v>
      </c>
    </row>
    <row r="444" spans="1:16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12"/>
        <v>42024.888692129629</v>
      </c>
      <c r="P444" s="11">
        <f t="shared" si="13"/>
        <v>42054.888692129629</v>
      </c>
    </row>
    <row r="445" spans="1:16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12"/>
        <v>41650.015057870369</v>
      </c>
      <c r="P445" s="11">
        <f t="shared" si="13"/>
        <v>41680.015057870369</v>
      </c>
    </row>
    <row r="446" spans="1:16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12"/>
        <v>40894.906956018516</v>
      </c>
      <c r="P446" s="11">
        <f t="shared" si="13"/>
        <v>40954.906956018516</v>
      </c>
    </row>
    <row r="447" spans="1:16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12"/>
        <v>42130.335358796292</v>
      </c>
      <c r="P447" s="11">
        <f t="shared" si="13"/>
        <v>42145.335358796292</v>
      </c>
    </row>
    <row r="448" spans="1:16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12"/>
        <v>42037.083564814813</v>
      </c>
      <c r="P448" s="11">
        <f t="shared" si="13"/>
        <v>42067.083564814813</v>
      </c>
    </row>
    <row r="449" spans="1:16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12"/>
        <v>41331.555127314816</v>
      </c>
      <c r="P449" s="11">
        <f t="shared" si="13"/>
        <v>41356.513460648144</v>
      </c>
    </row>
    <row r="450" spans="1:16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si="12"/>
        <v>41753.758043981477</v>
      </c>
      <c r="P450" s="11">
        <f t="shared" si="13"/>
        <v>41773.758043981477</v>
      </c>
    </row>
    <row r="451" spans="1:16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ref="O451:O514" si="14">(J451/86400)+DATE(1970,1,1)</f>
        <v>41534.568113425928</v>
      </c>
      <c r="P451" s="11">
        <f t="shared" ref="P451:P514" si="15">(I451/86400)+DATE(1970,1,1)</f>
        <v>41564.568113425928</v>
      </c>
    </row>
    <row r="452" spans="1:16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14"/>
        <v>41654.946759259255</v>
      </c>
      <c r="P452" s="11">
        <f t="shared" si="15"/>
        <v>41684.946759259255</v>
      </c>
    </row>
    <row r="453" spans="1:16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14"/>
        <v>41634.715173611112</v>
      </c>
      <c r="P453" s="11">
        <f t="shared" si="15"/>
        <v>41664.715173611112</v>
      </c>
    </row>
    <row r="454" spans="1:16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14"/>
        <v>42107.703877314816</v>
      </c>
      <c r="P454" s="11">
        <f t="shared" si="15"/>
        <v>42137.703877314816</v>
      </c>
    </row>
    <row r="455" spans="1:16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14"/>
        <v>42038.824988425928</v>
      </c>
      <c r="P455" s="11">
        <f t="shared" si="15"/>
        <v>42054.824988425928</v>
      </c>
    </row>
    <row r="456" spans="1:16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14"/>
        <v>41938.717256944445</v>
      </c>
      <c r="P456" s="11">
        <f t="shared" si="15"/>
        <v>41969.551388888889</v>
      </c>
    </row>
    <row r="457" spans="1:16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14"/>
        <v>40971.002569444448</v>
      </c>
      <c r="P457" s="11">
        <f t="shared" si="15"/>
        <v>41016.021527777775</v>
      </c>
    </row>
    <row r="458" spans="1:16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14"/>
        <v>41547.694456018522</v>
      </c>
      <c r="P458" s="11">
        <f t="shared" si="15"/>
        <v>41569.165972222225</v>
      </c>
    </row>
    <row r="459" spans="1:16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14"/>
        <v>41837.767500000002</v>
      </c>
      <c r="P459" s="11">
        <f t="shared" si="15"/>
        <v>41867.767500000002</v>
      </c>
    </row>
    <row r="460" spans="1:16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14"/>
        <v>41378.69976851852</v>
      </c>
      <c r="P460" s="11">
        <f t="shared" si="15"/>
        <v>41408.69976851852</v>
      </c>
    </row>
    <row r="461" spans="1:16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14"/>
        <v>40800.6403587963</v>
      </c>
      <c r="P461" s="11">
        <f t="shared" si="15"/>
        <v>40860.682025462964</v>
      </c>
    </row>
    <row r="462" spans="1:16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14"/>
        <v>41759.542534722219</v>
      </c>
      <c r="P462" s="11">
        <f t="shared" si="15"/>
        <v>41791.166666666664</v>
      </c>
    </row>
    <row r="463" spans="1:16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14"/>
        <v>41407.84684027778</v>
      </c>
      <c r="P463" s="11">
        <f t="shared" si="15"/>
        <v>41427.84684027778</v>
      </c>
    </row>
    <row r="464" spans="1:16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14"/>
        <v>40705.12663194444</v>
      </c>
      <c r="P464" s="11">
        <f t="shared" si="15"/>
        <v>40765.12663194444</v>
      </c>
    </row>
    <row r="465" spans="1:16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14"/>
        <v>40750.710104166668</v>
      </c>
      <c r="P465" s="11">
        <f t="shared" si="15"/>
        <v>40810.710104166668</v>
      </c>
    </row>
    <row r="466" spans="1:16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14"/>
        <v>42488.84878472222</v>
      </c>
      <c r="P466" s="11">
        <f t="shared" si="15"/>
        <v>42508.84878472222</v>
      </c>
    </row>
    <row r="467" spans="1:16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14"/>
        <v>41801.120069444441</v>
      </c>
      <c r="P467" s="11">
        <f t="shared" si="15"/>
        <v>41817.120069444441</v>
      </c>
    </row>
    <row r="468" spans="1:16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14"/>
        <v>41129.942870370374</v>
      </c>
      <c r="P468" s="11">
        <f t="shared" si="15"/>
        <v>41159.942870370374</v>
      </c>
    </row>
    <row r="469" spans="1:16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14"/>
        <v>41135.679791666669</v>
      </c>
      <c r="P469" s="11">
        <f t="shared" si="15"/>
        <v>41180.679791666669</v>
      </c>
    </row>
    <row r="470" spans="1:16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14"/>
        <v>41041.167627314819</v>
      </c>
      <c r="P470" s="11">
        <f t="shared" si="15"/>
        <v>41101.160474537035</v>
      </c>
    </row>
    <row r="471" spans="1:16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14"/>
        <v>41827.989861111113</v>
      </c>
      <c r="P471" s="11">
        <f t="shared" si="15"/>
        <v>41887.989861111113</v>
      </c>
    </row>
    <row r="472" spans="1:16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14"/>
        <v>41605.167696759258</v>
      </c>
      <c r="P472" s="11">
        <f t="shared" si="15"/>
        <v>41655.166666666664</v>
      </c>
    </row>
    <row r="473" spans="1:16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14"/>
        <v>41703.721979166665</v>
      </c>
      <c r="P473" s="11">
        <f t="shared" si="15"/>
        <v>41748.680312500001</v>
      </c>
    </row>
    <row r="474" spans="1:16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14"/>
        <v>41844.922662037039</v>
      </c>
      <c r="P474" s="11">
        <f t="shared" si="15"/>
        <v>41874.922662037039</v>
      </c>
    </row>
    <row r="475" spans="1:16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14"/>
        <v>41869.698136574072</v>
      </c>
      <c r="P475" s="11">
        <f t="shared" si="15"/>
        <v>41899.698136574072</v>
      </c>
    </row>
    <row r="476" spans="1:16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14"/>
        <v>42753.329039351855</v>
      </c>
      <c r="P476" s="11">
        <f t="shared" si="15"/>
        <v>42783.329039351855</v>
      </c>
    </row>
    <row r="477" spans="1:16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14"/>
        <v>42100.086145833338</v>
      </c>
      <c r="P477" s="11">
        <f t="shared" si="15"/>
        <v>42130.086145833338</v>
      </c>
    </row>
    <row r="478" spans="1:16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14"/>
        <v>41757.975011574075</v>
      </c>
      <c r="P478" s="11">
        <f t="shared" si="15"/>
        <v>41793.165972222225</v>
      </c>
    </row>
    <row r="479" spans="1:16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14"/>
        <v>40987.83488425926</v>
      </c>
      <c r="P479" s="11">
        <f t="shared" si="15"/>
        <v>41047.83488425926</v>
      </c>
    </row>
    <row r="480" spans="1:16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14"/>
        <v>42065.910983796297</v>
      </c>
      <c r="P480" s="11">
        <f t="shared" si="15"/>
        <v>42095.869317129633</v>
      </c>
    </row>
    <row r="481" spans="1:16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14"/>
        <v>41904.407812500001</v>
      </c>
      <c r="P481" s="11">
        <f t="shared" si="15"/>
        <v>41964.449479166666</v>
      </c>
    </row>
    <row r="482" spans="1:16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14"/>
        <v>41465.500173611115</v>
      </c>
      <c r="P482" s="11">
        <f t="shared" si="15"/>
        <v>41495.500173611115</v>
      </c>
    </row>
    <row r="483" spans="1:16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14"/>
        <v>41162.672326388885</v>
      </c>
      <c r="P483" s="11">
        <f t="shared" si="15"/>
        <v>41192.672326388885</v>
      </c>
    </row>
    <row r="484" spans="1:16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14"/>
        <v>42447.896874999999</v>
      </c>
      <c r="P484" s="11">
        <f t="shared" si="15"/>
        <v>42474.606944444444</v>
      </c>
    </row>
    <row r="485" spans="1:16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14"/>
        <v>41243.197592592594</v>
      </c>
      <c r="P485" s="11">
        <f t="shared" si="15"/>
        <v>41303.197592592594</v>
      </c>
    </row>
    <row r="486" spans="1:16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14"/>
        <v>42272.93949074074</v>
      </c>
      <c r="P486" s="11">
        <f t="shared" si="15"/>
        <v>42313.981157407412</v>
      </c>
    </row>
    <row r="487" spans="1:16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14"/>
        <v>41381.505775462967</v>
      </c>
      <c r="P487" s="11">
        <f t="shared" si="15"/>
        <v>41411.505775462967</v>
      </c>
    </row>
    <row r="488" spans="1:16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14"/>
        <v>41761.94258101852</v>
      </c>
      <c r="P488" s="11">
        <f t="shared" si="15"/>
        <v>41791.94258101852</v>
      </c>
    </row>
    <row r="489" spans="1:16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14"/>
        <v>42669.594837962963</v>
      </c>
      <c r="P489" s="11">
        <f t="shared" si="15"/>
        <v>42729.636504629627</v>
      </c>
    </row>
    <row r="490" spans="1:16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14"/>
        <v>42714.054398148146</v>
      </c>
      <c r="P490" s="11">
        <f t="shared" si="15"/>
        <v>42744.054398148146</v>
      </c>
    </row>
    <row r="491" spans="1:16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14"/>
        <v>40882.481666666667</v>
      </c>
      <c r="P491" s="11">
        <f t="shared" si="15"/>
        <v>40913.481249999997</v>
      </c>
    </row>
    <row r="492" spans="1:16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14"/>
        <v>41113.968576388885</v>
      </c>
      <c r="P492" s="11">
        <f t="shared" si="15"/>
        <v>41143.968576388885</v>
      </c>
    </row>
    <row r="493" spans="1:16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14"/>
        <v>42366.982627314814</v>
      </c>
      <c r="P493" s="11">
        <f t="shared" si="15"/>
        <v>42396.982627314814</v>
      </c>
    </row>
    <row r="494" spans="1:16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14"/>
        <v>42596.03506944445</v>
      </c>
      <c r="P494" s="11">
        <f t="shared" si="15"/>
        <v>42656.03506944445</v>
      </c>
    </row>
    <row r="495" spans="1:16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14"/>
        <v>42114.726134259261</v>
      </c>
      <c r="P495" s="11">
        <f t="shared" si="15"/>
        <v>42144.726134259261</v>
      </c>
    </row>
    <row r="496" spans="1:16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14"/>
        <v>41799.830613425926</v>
      </c>
      <c r="P496" s="11">
        <f t="shared" si="15"/>
        <v>41823.125</v>
      </c>
    </row>
    <row r="497" spans="1:16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14"/>
        <v>42171.827604166669</v>
      </c>
      <c r="P497" s="11">
        <f t="shared" si="15"/>
        <v>42201.827604166669</v>
      </c>
    </row>
    <row r="498" spans="1:16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14"/>
        <v>41620.93141203704</v>
      </c>
      <c r="P498" s="11">
        <f t="shared" si="15"/>
        <v>41680.93141203704</v>
      </c>
    </row>
    <row r="499" spans="1:16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14"/>
        <v>41945.037789351853</v>
      </c>
      <c r="P499" s="11">
        <f t="shared" si="15"/>
        <v>41998.208333333328</v>
      </c>
    </row>
    <row r="500" spans="1:16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14"/>
        <v>40858.762141203704</v>
      </c>
      <c r="P500" s="11">
        <f t="shared" si="15"/>
        <v>40900.762141203704</v>
      </c>
    </row>
    <row r="501" spans="1:16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14"/>
        <v>40043.895462962959</v>
      </c>
      <c r="P501" s="11">
        <f t="shared" si="15"/>
        <v>40098.874305555553</v>
      </c>
    </row>
    <row r="502" spans="1:16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14"/>
        <v>40247.886006944442</v>
      </c>
      <c r="P502" s="11">
        <f t="shared" si="15"/>
        <v>40306.927777777775</v>
      </c>
    </row>
    <row r="503" spans="1:16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14"/>
        <v>40703.234386574077</v>
      </c>
      <c r="P503" s="11">
        <f t="shared" si="15"/>
        <v>40733.234386574077</v>
      </c>
    </row>
    <row r="504" spans="1:16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14"/>
        <v>40956.553530092591</v>
      </c>
      <c r="P504" s="11">
        <f t="shared" si="15"/>
        <v>40986.511863425927</v>
      </c>
    </row>
    <row r="505" spans="1:16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14"/>
        <v>41991.526655092588</v>
      </c>
      <c r="P505" s="11">
        <f t="shared" si="15"/>
        <v>42021.526655092588</v>
      </c>
    </row>
    <row r="506" spans="1:16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14"/>
        <v>40949.98364583333</v>
      </c>
      <c r="P506" s="11">
        <f t="shared" si="15"/>
        <v>41009.941979166666</v>
      </c>
    </row>
    <row r="507" spans="1:16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14"/>
        <v>42318.098217592589</v>
      </c>
      <c r="P507" s="11">
        <f t="shared" si="15"/>
        <v>42363.098217592589</v>
      </c>
    </row>
    <row r="508" spans="1:16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14"/>
        <v>41466.552314814813</v>
      </c>
      <c r="P508" s="11">
        <f t="shared" si="15"/>
        <v>41496.552314814813</v>
      </c>
    </row>
    <row r="509" spans="1:16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14"/>
        <v>41156.958993055552</v>
      </c>
      <c r="P509" s="11">
        <f t="shared" si="15"/>
        <v>41201.958993055552</v>
      </c>
    </row>
    <row r="510" spans="1:16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14"/>
        <v>40995.024317129632</v>
      </c>
      <c r="P510" s="11">
        <f t="shared" si="15"/>
        <v>41054.593055555553</v>
      </c>
    </row>
    <row r="511" spans="1:16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14"/>
        <v>42153.631597222222</v>
      </c>
      <c r="P511" s="11">
        <f t="shared" si="15"/>
        <v>42183.631597222222</v>
      </c>
    </row>
    <row r="512" spans="1:16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14"/>
        <v>42400.176377314812</v>
      </c>
      <c r="P512" s="11">
        <f t="shared" si="15"/>
        <v>42430.176377314812</v>
      </c>
    </row>
    <row r="513" spans="1:16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14"/>
        <v>41340.303032407406</v>
      </c>
      <c r="P513" s="11">
        <f t="shared" si="15"/>
        <v>41370.261365740742</v>
      </c>
    </row>
    <row r="514" spans="1:16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si="14"/>
        <v>42649.742210648154</v>
      </c>
      <c r="P514" s="11">
        <f t="shared" si="15"/>
        <v>42694.783877314811</v>
      </c>
    </row>
    <row r="515" spans="1:16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ref="O515:O578" si="16">(J515/86400)+DATE(1970,1,1)</f>
        <v>42552.653993055559</v>
      </c>
      <c r="P515" s="11">
        <f t="shared" ref="P515:P578" si="17">(I515/86400)+DATE(1970,1,1)</f>
        <v>42597.291666666672</v>
      </c>
    </row>
    <row r="516" spans="1:16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16"/>
        <v>41830.613969907405</v>
      </c>
      <c r="P516" s="11">
        <f t="shared" si="17"/>
        <v>41860.613969907405</v>
      </c>
    </row>
    <row r="517" spans="1:16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16"/>
        <v>42327.490752314814</v>
      </c>
      <c r="P517" s="11">
        <f t="shared" si="17"/>
        <v>42367.490752314814</v>
      </c>
    </row>
    <row r="518" spans="1:16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16"/>
        <v>42091.778703703705</v>
      </c>
      <c r="P518" s="11">
        <f t="shared" si="17"/>
        <v>42151.778703703705</v>
      </c>
    </row>
    <row r="519" spans="1:16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16"/>
        <v>42738.615289351852</v>
      </c>
      <c r="P519" s="11">
        <f t="shared" si="17"/>
        <v>42768.615289351852</v>
      </c>
    </row>
    <row r="520" spans="1:16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16"/>
        <v>42223.616018518514</v>
      </c>
      <c r="P520" s="11">
        <f t="shared" si="17"/>
        <v>42253.615277777775</v>
      </c>
    </row>
    <row r="521" spans="1:16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16"/>
        <v>41218.391446759255</v>
      </c>
      <c r="P521" s="11">
        <f t="shared" si="17"/>
        <v>41248.391446759255</v>
      </c>
    </row>
    <row r="522" spans="1:16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16"/>
        <v>42318.702094907407</v>
      </c>
      <c r="P522" s="11">
        <f t="shared" si="17"/>
        <v>42348.702094907407</v>
      </c>
    </row>
    <row r="523" spans="1:16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16"/>
        <v>42646.092812499999</v>
      </c>
      <c r="P523" s="11">
        <f t="shared" si="17"/>
        <v>42675.207638888889</v>
      </c>
    </row>
    <row r="524" spans="1:16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16"/>
        <v>42430.040798611109</v>
      </c>
      <c r="P524" s="11">
        <f t="shared" si="17"/>
        <v>42449.999131944445</v>
      </c>
    </row>
    <row r="525" spans="1:16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16"/>
        <v>42238.13282407407</v>
      </c>
      <c r="P525" s="11">
        <f t="shared" si="17"/>
        <v>42268.13282407407</v>
      </c>
    </row>
    <row r="526" spans="1:16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16"/>
        <v>42492.717233796298</v>
      </c>
      <c r="P526" s="11">
        <f t="shared" si="17"/>
        <v>42522.717233796298</v>
      </c>
    </row>
    <row r="527" spans="1:16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16"/>
        <v>41850.400937500002</v>
      </c>
      <c r="P527" s="11">
        <f t="shared" si="17"/>
        <v>41895.400937500002</v>
      </c>
    </row>
    <row r="528" spans="1:16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16"/>
        <v>42192.591944444444</v>
      </c>
      <c r="P528" s="11">
        <f t="shared" si="17"/>
        <v>42223.708333333328</v>
      </c>
    </row>
    <row r="529" spans="1:16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16"/>
        <v>42753.205625000002</v>
      </c>
      <c r="P529" s="11">
        <f t="shared" si="17"/>
        <v>42783.670138888891</v>
      </c>
    </row>
    <row r="530" spans="1:16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16"/>
        <v>42155.920219907406</v>
      </c>
      <c r="P530" s="11">
        <f t="shared" si="17"/>
        <v>42176.888888888891</v>
      </c>
    </row>
    <row r="531" spans="1:16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16"/>
        <v>42725.031180555554</v>
      </c>
      <c r="P531" s="11">
        <f t="shared" si="17"/>
        <v>42746.208333333328</v>
      </c>
    </row>
    <row r="532" spans="1:16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16"/>
        <v>42157.591064814813</v>
      </c>
      <c r="P532" s="11">
        <f t="shared" si="17"/>
        <v>42179.083333333328</v>
      </c>
    </row>
    <row r="533" spans="1:16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16"/>
        <v>42676.065150462964</v>
      </c>
      <c r="P533" s="11">
        <f t="shared" si="17"/>
        <v>42721.290972222225</v>
      </c>
    </row>
    <row r="534" spans="1:16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16"/>
        <v>42473.007037037038</v>
      </c>
      <c r="P534" s="11">
        <f t="shared" si="17"/>
        <v>42503.007037037038</v>
      </c>
    </row>
    <row r="535" spans="1:16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16"/>
        <v>42482.43478009259</v>
      </c>
      <c r="P535" s="11">
        <f t="shared" si="17"/>
        <v>42506.43478009259</v>
      </c>
    </row>
    <row r="536" spans="1:16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16"/>
        <v>42270.810995370368</v>
      </c>
      <c r="P536" s="11">
        <f t="shared" si="17"/>
        <v>42309.958333333328</v>
      </c>
    </row>
    <row r="537" spans="1:16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16"/>
        <v>42711.54519675926</v>
      </c>
      <c r="P537" s="11">
        <f t="shared" si="17"/>
        <v>42741.54519675926</v>
      </c>
    </row>
    <row r="538" spans="1:16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16"/>
        <v>42179.344988425924</v>
      </c>
      <c r="P538" s="11">
        <f t="shared" si="17"/>
        <v>42219.75</v>
      </c>
    </row>
    <row r="539" spans="1:16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16"/>
        <v>42282.768414351856</v>
      </c>
      <c r="P539" s="11">
        <f t="shared" si="17"/>
        <v>42312.810081018513</v>
      </c>
    </row>
    <row r="540" spans="1:16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16"/>
        <v>42473.794710648144</v>
      </c>
      <c r="P540" s="11">
        <f t="shared" si="17"/>
        <v>42503.794710648144</v>
      </c>
    </row>
    <row r="541" spans="1:16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16"/>
        <v>42535.049849537041</v>
      </c>
      <c r="P541" s="11">
        <f t="shared" si="17"/>
        <v>42556.049849537041</v>
      </c>
    </row>
    <row r="542" spans="1:16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16"/>
        <v>42009.817199074074</v>
      </c>
      <c r="P542" s="11">
        <f t="shared" si="17"/>
        <v>42039.817199074074</v>
      </c>
    </row>
    <row r="543" spans="1:16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16"/>
        <v>42276.046689814815</v>
      </c>
      <c r="P543" s="11">
        <f t="shared" si="17"/>
        <v>42306.046689814815</v>
      </c>
    </row>
    <row r="544" spans="1:16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16"/>
        <v>42433.737453703703</v>
      </c>
      <c r="P544" s="11">
        <f t="shared" si="17"/>
        <v>42493.695787037039</v>
      </c>
    </row>
    <row r="545" spans="1:16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16"/>
        <v>41914.092152777775</v>
      </c>
      <c r="P545" s="11">
        <f t="shared" si="17"/>
        <v>41944.092152777775</v>
      </c>
    </row>
    <row r="546" spans="1:16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16"/>
        <v>42525.656944444447</v>
      </c>
      <c r="P546" s="11">
        <f t="shared" si="17"/>
        <v>42555.656944444447</v>
      </c>
    </row>
    <row r="547" spans="1:16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16"/>
        <v>42283.592465277776</v>
      </c>
      <c r="P547" s="11">
        <f t="shared" si="17"/>
        <v>42323.634131944447</v>
      </c>
    </row>
    <row r="548" spans="1:16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16"/>
        <v>42249.667997685188</v>
      </c>
      <c r="P548" s="11">
        <f t="shared" si="17"/>
        <v>42294.667997685188</v>
      </c>
    </row>
    <row r="549" spans="1:16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16"/>
        <v>42380.696342592593</v>
      </c>
      <c r="P549" s="11">
        <f t="shared" si="17"/>
        <v>42410.696342592593</v>
      </c>
    </row>
    <row r="550" spans="1:16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16"/>
        <v>42276.903333333335</v>
      </c>
      <c r="P550" s="11">
        <f t="shared" si="17"/>
        <v>42306.903333333335</v>
      </c>
    </row>
    <row r="551" spans="1:16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16"/>
        <v>42163.636828703704</v>
      </c>
      <c r="P551" s="11">
        <f t="shared" si="17"/>
        <v>42193.636828703704</v>
      </c>
    </row>
    <row r="552" spans="1:16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16"/>
        <v>42753.678761574076</v>
      </c>
      <c r="P552" s="11">
        <f t="shared" si="17"/>
        <v>42766.208333333328</v>
      </c>
    </row>
    <row r="553" spans="1:16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16"/>
        <v>42173.275740740741</v>
      </c>
      <c r="P553" s="11">
        <f t="shared" si="17"/>
        <v>42217.745138888888</v>
      </c>
    </row>
    <row r="554" spans="1:16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16"/>
        <v>42318.616851851853</v>
      </c>
      <c r="P554" s="11">
        <f t="shared" si="17"/>
        <v>42378.616851851853</v>
      </c>
    </row>
    <row r="555" spans="1:16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16"/>
        <v>41927.71980324074</v>
      </c>
      <c r="P555" s="11">
        <f t="shared" si="17"/>
        <v>41957.761469907404</v>
      </c>
    </row>
    <row r="556" spans="1:16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16"/>
        <v>41901.684861111113</v>
      </c>
      <c r="P556" s="11">
        <f t="shared" si="17"/>
        <v>41931.684861111113</v>
      </c>
    </row>
    <row r="557" spans="1:16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16"/>
        <v>42503.353506944448</v>
      </c>
      <c r="P557" s="11">
        <f t="shared" si="17"/>
        <v>42533.353506944448</v>
      </c>
    </row>
    <row r="558" spans="1:16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16"/>
        <v>42345.860150462962</v>
      </c>
      <c r="P558" s="11">
        <f t="shared" si="17"/>
        <v>42375.860150462962</v>
      </c>
    </row>
    <row r="559" spans="1:16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16"/>
        <v>42676.942164351851</v>
      </c>
      <c r="P559" s="11">
        <f t="shared" si="17"/>
        <v>42706.983831018515</v>
      </c>
    </row>
    <row r="560" spans="1:16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16"/>
        <v>42057.883159722223</v>
      </c>
      <c r="P560" s="11">
        <f t="shared" si="17"/>
        <v>42087.841493055559</v>
      </c>
    </row>
    <row r="561" spans="1:16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16"/>
        <v>42321.283101851848</v>
      </c>
      <c r="P561" s="11">
        <f t="shared" si="17"/>
        <v>42351.283101851848</v>
      </c>
    </row>
    <row r="562" spans="1:16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16"/>
        <v>41960.771354166667</v>
      </c>
      <c r="P562" s="11">
        <f t="shared" si="17"/>
        <v>41990.771354166667</v>
      </c>
    </row>
    <row r="563" spans="1:16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16"/>
        <v>42268.658715277779</v>
      </c>
      <c r="P563" s="11">
        <f t="shared" si="17"/>
        <v>42303.658715277779</v>
      </c>
    </row>
    <row r="564" spans="1:16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16"/>
        <v>42692.389062499999</v>
      </c>
      <c r="P564" s="11">
        <f t="shared" si="17"/>
        <v>42722.389062499999</v>
      </c>
    </row>
    <row r="565" spans="1:16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16"/>
        <v>42022.069988425923</v>
      </c>
      <c r="P565" s="11">
        <f t="shared" si="17"/>
        <v>42052.069988425923</v>
      </c>
    </row>
    <row r="566" spans="1:16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16"/>
        <v>42411.942997685182</v>
      </c>
      <c r="P566" s="11">
        <f t="shared" si="17"/>
        <v>42441.942997685182</v>
      </c>
    </row>
    <row r="567" spans="1:16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16"/>
        <v>42165.78528935185</v>
      </c>
      <c r="P567" s="11">
        <f t="shared" si="17"/>
        <v>42195.78528935185</v>
      </c>
    </row>
    <row r="568" spans="1:16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16"/>
        <v>42535.68440972222</v>
      </c>
      <c r="P568" s="11">
        <f t="shared" si="17"/>
        <v>42565.68440972222</v>
      </c>
    </row>
    <row r="569" spans="1:16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16"/>
        <v>41975.842523148152</v>
      </c>
      <c r="P569" s="11">
        <f t="shared" si="17"/>
        <v>42005.842523148152</v>
      </c>
    </row>
    <row r="570" spans="1:16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16"/>
        <v>42348.9215625</v>
      </c>
      <c r="P570" s="11">
        <f t="shared" si="17"/>
        <v>42385.458333333328</v>
      </c>
    </row>
    <row r="571" spans="1:16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16"/>
        <v>42340.847361111111</v>
      </c>
      <c r="P571" s="11">
        <f t="shared" si="17"/>
        <v>42370.847361111111</v>
      </c>
    </row>
    <row r="572" spans="1:16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16"/>
        <v>42388.798252314809</v>
      </c>
      <c r="P572" s="11">
        <f t="shared" si="17"/>
        <v>42418.798252314809</v>
      </c>
    </row>
    <row r="573" spans="1:16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16"/>
        <v>42192.816238425927</v>
      </c>
      <c r="P573" s="11">
        <f t="shared" si="17"/>
        <v>42212.165972222225</v>
      </c>
    </row>
    <row r="574" spans="1:16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16"/>
        <v>42282.716296296298</v>
      </c>
      <c r="P574" s="11">
        <f t="shared" si="17"/>
        <v>42312.757962962962</v>
      </c>
    </row>
    <row r="575" spans="1:16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16"/>
        <v>41963.050127314811</v>
      </c>
      <c r="P575" s="11">
        <f t="shared" si="17"/>
        <v>42022.05</v>
      </c>
    </row>
    <row r="576" spans="1:16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16"/>
        <v>42632.443368055552</v>
      </c>
      <c r="P576" s="11">
        <f t="shared" si="17"/>
        <v>42662.443368055552</v>
      </c>
    </row>
    <row r="577" spans="1:16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16"/>
        <v>42138.692627314813</v>
      </c>
      <c r="P577" s="11">
        <f t="shared" si="17"/>
        <v>42168.692627314813</v>
      </c>
    </row>
    <row r="578" spans="1:16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si="16"/>
        <v>42031.471666666665</v>
      </c>
      <c r="P578" s="11">
        <f t="shared" si="17"/>
        <v>42091.43</v>
      </c>
    </row>
    <row r="579" spans="1:16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ref="O579:O642" si="18">(J579/86400)+DATE(1970,1,1)</f>
        <v>42450.589143518519</v>
      </c>
      <c r="P579" s="11">
        <f t="shared" ref="P579:P642" si="19">(I579/86400)+DATE(1970,1,1)</f>
        <v>42510.589143518519</v>
      </c>
    </row>
    <row r="580" spans="1:16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18"/>
        <v>42230.578622685185</v>
      </c>
      <c r="P580" s="11">
        <f t="shared" si="19"/>
        <v>42254.578622685185</v>
      </c>
    </row>
    <row r="581" spans="1:16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18"/>
        <v>41968.852118055554</v>
      </c>
      <c r="P581" s="11">
        <f t="shared" si="19"/>
        <v>41998.852118055554</v>
      </c>
    </row>
    <row r="582" spans="1:16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18"/>
        <v>42605.908182870371</v>
      </c>
      <c r="P582" s="11">
        <f t="shared" si="19"/>
        <v>42635.908182870371</v>
      </c>
    </row>
    <row r="583" spans="1:16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18"/>
        <v>42188.012777777782</v>
      </c>
      <c r="P583" s="11">
        <f t="shared" si="19"/>
        <v>42218.012777777782</v>
      </c>
    </row>
    <row r="584" spans="1:16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18"/>
        <v>42055.739803240736</v>
      </c>
      <c r="P584" s="11">
        <f t="shared" si="19"/>
        <v>42078.75</v>
      </c>
    </row>
    <row r="585" spans="1:16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18"/>
        <v>42052.93850694444</v>
      </c>
      <c r="P585" s="11">
        <f t="shared" si="19"/>
        <v>42082.896840277783</v>
      </c>
    </row>
    <row r="586" spans="1:16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18"/>
        <v>42049.716620370367</v>
      </c>
      <c r="P586" s="11">
        <f t="shared" si="19"/>
        <v>42079.674953703703</v>
      </c>
    </row>
    <row r="587" spans="1:16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18"/>
        <v>42283.3909375</v>
      </c>
      <c r="P587" s="11">
        <f t="shared" si="19"/>
        <v>42339</v>
      </c>
    </row>
    <row r="588" spans="1:16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18"/>
        <v>42020.854247685187</v>
      </c>
      <c r="P588" s="11">
        <f t="shared" si="19"/>
        <v>42050.854247685187</v>
      </c>
    </row>
    <row r="589" spans="1:16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18"/>
        <v>42080.757326388892</v>
      </c>
      <c r="P589" s="11">
        <f t="shared" si="19"/>
        <v>42110.757326388892</v>
      </c>
    </row>
    <row r="590" spans="1:16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18"/>
        <v>42631.769513888888</v>
      </c>
      <c r="P590" s="11">
        <f t="shared" si="19"/>
        <v>42691.811180555553</v>
      </c>
    </row>
    <row r="591" spans="1:16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18"/>
        <v>42178.614571759259</v>
      </c>
      <c r="P591" s="11">
        <f t="shared" si="19"/>
        <v>42193.614571759259</v>
      </c>
    </row>
    <row r="592" spans="1:16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18"/>
        <v>42377.554756944446</v>
      </c>
      <c r="P592" s="11">
        <f t="shared" si="19"/>
        <v>42408.542361111111</v>
      </c>
    </row>
    <row r="593" spans="1:16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18"/>
        <v>42177.543171296296</v>
      </c>
      <c r="P593" s="11">
        <f t="shared" si="19"/>
        <v>42207.543171296296</v>
      </c>
    </row>
    <row r="594" spans="1:16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18"/>
        <v>41946.232175925928</v>
      </c>
      <c r="P594" s="11">
        <f t="shared" si="19"/>
        <v>41976.232175925921</v>
      </c>
    </row>
    <row r="595" spans="1:16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18"/>
        <v>42070.677604166667</v>
      </c>
      <c r="P595" s="11">
        <f t="shared" si="19"/>
        <v>42100.635937500003</v>
      </c>
    </row>
    <row r="596" spans="1:16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18"/>
        <v>42446.780162037037</v>
      </c>
      <c r="P596" s="11">
        <f t="shared" si="19"/>
        <v>42476.780162037037</v>
      </c>
    </row>
    <row r="597" spans="1:16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18"/>
        <v>42083.069884259261</v>
      </c>
      <c r="P597" s="11">
        <f t="shared" si="19"/>
        <v>42128.069884259261</v>
      </c>
    </row>
    <row r="598" spans="1:16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18"/>
        <v>42646.896898148145</v>
      </c>
      <c r="P598" s="11">
        <f t="shared" si="19"/>
        <v>42676.896898148145</v>
      </c>
    </row>
    <row r="599" spans="1:16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18"/>
        <v>42545.705266203702</v>
      </c>
      <c r="P599" s="11">
        <f t="shared" si="19"/>
        <v>42582.666666666672</v>
      </c>
    </row>
    <row r="600" spans="1:16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18"/>
        <v>41948.00209490741</v>
      </c>
      <c r="P600" s="11">
        <f t="shared" si="19"/>
        <v>41978.00209490741</v>
      </c>
    </row>
    <row r="601" spans="1:16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18"/>
        <v>42047.812523148154</v>
      </c>
      <c r="P601" s="11">
        <f t="shared" si="19"/>
        <v>42071.636111111111</v>
      </c>
    </row>
    <row r="602" spans="1:16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18"/>
        <v>42073.798171296294</v>
      </c>
      <c r="P602" s="11">
        <f t="shared" si="19"/>
        <v>42133.798171296294</v>
      </c>
    </row>
    <row r="603" spans="1:16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18"/>
        <v>41969.858090277776</v>
      </c>
      <c r="P603" s="11">
        <f t="shared" si="19"/>
        <v>41999.858090277776</v>
      </c>
    </row>
    <row r="604" spans="1:16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18"/>
        <v>42143.79415509259</v>
      </c>
      <c r="P604" s="11">
        <f t="shared" si="19"/>
        <v>42173.79415509259</v>
      </c>
    </row>
    <row r="605" spans="1:16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18"/>
        <v>41835.639155092591</v>
      </c>
      <c r="P605" s="11">
        <f t="shared" si="19"/>
        <v>41865.639155092591</v>
      </c>
    </row>
    <row r="606" spans="1:16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18"/>
        <v>41849.035370370373</v>
      </c>
      <c r="P606" s="11">
        <f t="shared" si="19"/>
        <v>41879.035370370373</v>
      </c>
    </row>
    <row r="607" spans="1:16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18"/>
        <v>42194.357731481483</v>
      </c>
      <c r="P607" s="11">
        <f t="shared" si="19"/>
        <v>42239.357731481483</v>
      </c>
    </row>
    <row r="608" spans="1:16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18"/>
        <v>42102.650567129633</v>
      </c>
      <c r="P608" s="11">
        <f t="shared" si="19"/>
        <v>42148.625</v>
      </c>
    </row>
    <row r="609" spans="1:16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18"/>
        <v>42300.825648148151</v>
      </c>
      <c r="P609" s="11">
        <f t="shared" si="19"/>
        <v>42330.867314814815</v>
      </c>
    </row>
    <row r="610" spans="1:16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18"/>
        <v>42140.921064814815</v>
      </c>
      <c r="P610" s="11">
        <f t="shared" si="19"/>
        <v>42170.921064814815</v>
      </c>
    </row>
    <row r="611" spans="1:16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18"/>
        <v>42307.034074074079</v>
      </c>
      <c r="P611" s="11">
        <f t="shared" si="19"/>
        <v>42337.075740740736</v>
      </c>
    </row>
    <row r="612" spans="1:16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18"/>
        <v>42086.83085648148</v>
      </c>
      <c r="P612" s="11">
        <f t="shared" si="19"/>
        <v>42116.83085648148</v>
      </c>
    </row>
    <row r="613" spans="1:16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18"/>
        <v>42328.560613425929</v>
      </c>
      <c r="P613" s="11">
        <f t="shared" si="19"/>
        <v>42388.560613425929</v>
      </c>
    </row>
    <row r="614" spans="1:16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18"/>
        <v>42585.031782407408</v>
      </c>
      <c r="P614" s="11">
        <f t="shared" si="19"/>
        <v>42615.031782407408</v>
      </c>
    </row>
    <row r="615" spans="1:16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18"/>
        <v>42247.496759259258</v>
      </c>
      <c r="P615" s="11">
        <f t="shared" si="19"/>
        <v>42278.207638888889</v>
      </c>
    </row>
    <row r="616" spans="1:16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18"/>
        <v>42515.061805555553</v>
      </c>
      <c r="P616" s="11">
        <f t="shared" si="19"/>
        <v>42545.061805555553</v>
      </c>
    </row>
    <row r="617" spans="1:16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18"/>
        <v>42242.122210648144</v>
      </c>
      <c r="P617" s="11">
        <f t="shared" si="19"/>
        <v>42272.122210648144</v>
      </c>
    </row>
    <row r="618" spans="1:16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18"/>
        <v>42761.376238425924</v>
      </c>
      <c r="P618" s="11">
        <f t="shared" si="19"/>
        <v>42791.376238425924</v>
      </c>
    </row>
    <row r="619" spans="1:16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18"/>
        <v>42087.343090277776</v>
      </c>
      <c r="P619" s="11">
        <f t="shared" si="19"/>
        <v>42132.343090277776</v>
      </c>
    </row>
    <row r="620" spans="1:16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18"/>
        <v>42317.810219907406</v>
      </c>
      <c r="P620" s="11">
        <f t="shared" si="19"/>
        <v>42347.810219907406</v>
      </c>
    </row>
    <row r="621" spans="1:16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18"/>
        <v>41908.650347222225</v>
      </c>
      <c r="P621" s="11">
        <f t="shared" si="19"/>
        <v>41968.692013888889</v>
      </c>
    </row>
    <row r="622" spans="1:16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18"/>
        <v>41831.716874999998</v>
      </c>
      <c r="P622" s="11">
        <f t="shared" si="19"/>
        <v>41876.716874999998</v>
      </c>
    </row>
    <row r="623" spans="1:16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18"/>
        <v>42528.987696759257</v>
      </c>
      <c r="P623" s="11">
        <f t="shared" si="19"/>
        <v>42558.987696759257</v>
      </c>
    </row>
    <row r="624" spans="1:16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18"/>
        <v>42532.774745370371</v>
      </c>
      <c r="P624" s="11">
        <f t="shared" si="19"/>
        <v>42552.774745370371</v>
      </c>
    </row>
    <row r="625" spans="1:16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18"/>
        <v>42122.009224537032</v>
      </c>
      <c r="P625" s="11">
        <f t="shared" si="19"/>
        <v>42152.009224537032</v>
      </c>
    </row>
    <row r="626" spans="1:16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18"/>
        <v>42108.988900462966</v>
      </c>
      <c r="P626" s="11">
        <f t="shared" si="19"/>
        <v>42138.988900462966</v>
      </c>
    </row>
    <row r="627" spans="1:16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18"/>
        <v>42790.895567129628</v>
      </c>
      <c r="P627" s="11">
        <f t="shared" si="19"/>
        <v>42820.853900462964</v>
      </c>
    </row>
    <row r="628" spans="1:16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18"/>
        <v>42198.559479166666</v>
      </c>
      <c r="P628" s="11">
        <f t="shared" si="19"/>
        <v>42231.556944444441</v>
      </c>
    </row>
    <row r="629" spans="1:16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18"/>
        <v>42384.306840277779</v>
      </c>
      <c r="P629" s="11">
        <f t="shared" si="19"/>
        <v>42443.958333333328</v>
      </c>
    </row>
    <row r="630" spans="1:16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18"/>
        <v>41803.692789351851</v>
      </c>
      <c r="P630" s="11">
        <f t="shared" si="19"/>
        <v>41833.692789351851</v>
      </c>
    </row>
    <row r="631" spans="1:16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18"/>
        <v>42474.637824074074</v>
      </c>
      <c r="P631" s="11">
        <f t="shared" si="19"/>
        <v>42504.637824074074</v>
      </c>
    </row>
    <row r="632" spans="1:16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18"/>
        <v>42223.619456018518</v>
      </c>
      <c r="P632" s="11">
        <f t="shared" si="19"/>
        <v>42253.215277777781</v>
      </c>
    </row>
    <row r="633" spans="1:16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18"/>
        <v>42489.772326388891</v>
      </c>
      <c r="P633" s="11">
        <f t="shared" si="19"/>
        <v>42518.772326388891</v>
      </c>
    </row>
    <row r="634" spans="1:16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18"/>
        <v>42303.659317129626</v>
      </c>
      <c r="P634" s="11">
        <f t="shared" si="19"/>
        <v>42333.700983796298</v>
      </c>
    </row>
    <row r="635" spans="1:16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18"/>
        <v>42507.299328703702</v>
      </c>
      <c r="P635" s="11">
        <f t="shared" si="19"/>
        <v>42538.958333333328</v>
      </c>
    </row>
    <row r="636" spans="1:16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18"/>
        <v>42031.928576388891</v>
      </c>
      <c r="P636" s="11">
        <f t="shared" si="19"/>
        <v>42061.928576388891</v>
      </c>
    </row>
    <row r="637" spans="1:16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18"/>
        <v>42076.092152777783</v>
      </c>
      <c r="P637" s="11">
        <f t="shared" si="19"/>
        <v>42106.092152777783</v>
      </c>
    </row>
    <row r="638" spans="1:16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18"/>
        <v>42131.455439814818</v>
      </c>
      <c r="P638" s="11">
        <f t="shared" si="19"/>
        <v>42161.44930555555</v>
      </c>
    </row>
    <row r="639" spans="1:16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18"/>
        <v>42762.962013888886</v>
      </c>
      <c r="P639" s="11">
        <f t="shared" si="19"/>
        <v>42791.961111111115</v>
      </c>
    </row>
    <row r="640" spans="1:16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18"/>
        <v>42759.593310185184</v>
      </c>
      <c r="P640" s="11">
        <f t="shared" si="19"/>
        <v>42819.55164351852</v>
      </c>
    </row>
    <row r="641" spans="1:16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18"/>
        <v>41865.583275462966</v>
      </c>
      <c r="P641" s="11">
        <f t="shared" si="19"/>
        <v>41925.583275462966</v>
      </c>
    </row>
    <row r="642" spans="1:16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si="18"/>
        <v>42683.420312499999</v>
      </c>
      <c r="P642" s="11">
        <f t="shared" si="19"/>
        <v>42698.958333333328</v>
      </c>
    </row>
    <row r="643" spans="1:16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ref="O643:O706" si="20">(J643/86400)+DATE(1970,1,1)</f>
        <v>42199.57</v>
      </c>
      <c r="P643" s="11">
        <f t="shared" ref="P643:P706" si="21">(I643/86400)+DATE(1970,1,1)</f>
        <v>42229.57</v>
      </c>
    </row>
    <row r="644" spans="1:16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20"/>
        <v>42199.651319444441</v>
      </c>
      <c r="P644" s="11">
        <f t="shared" si="21"/>
        <v>42235.651319444441</v>
      </c>
    </row>
    <row r="645" spans="1:16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20"/>
        <v>42100.642071759255</v>
      </c>
      <c r="P645" s="11">
        <f t="shared" si="21"/>
        <v>42155.642071759255</v>
      </c>
    </row>
    <row r="646" spans="1:16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20"/>
        <v>41898.665960648148</v>
      </c>
      <c r="P646" s="11">
        <f t="shared" si="21"/>
        <v>41941.041666666664</v>
      </c>
    </row>
    <row r="647" spans="1:16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20"/>
        <v>42564.026319444441</v>
      </c>
      <c r="P647" s="11">
        <f t="shared" si="21"/>
        <v>42594.026319444441</v>
      </c>
    </row>
    <row r="648" spans="1:16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20"/>
        <v>41832.852627314816</v>
      </c>
      <c r="P648" s="11">
        <f t="shared" si="21"/>
        <v>41862.852627314816</v>
      </c>
    </row>
    <row r="649" spans="1:16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20"/>
        <v>42416.767928240741</v>
      </c>
      <c r="P649" s="11">
        <f t="shared" si="21"/>
        <v>42446.726261574076</v>
      </c>
    </row>
    <row r="650" spans="1:16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20"/>
        <v>41891.693379629629</v>
      </c>
      <c r="P650" s="11">
        <f t="shared" si="21"/>
        <v>41926.693379629629</v>
      </c>
    </row>
    <row r="651" spans="1:16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20"/>
        <v>41877.912187499998</v>
      </c>
      <c r="P651" s="11">
        <f t="shared" si="21"/>
        <v>41898.912187499998</v>
      </c>
    </row>
    <row r="652" spans="1:16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20"/>
        <v>41932.036851851852</v>
      </c>
      <c r="P652" s="11">
        <f t="shared" si="21"/>
        <v>41992.078518518523</v>
      </c>
    </row>
    <row r="653" spans="1:16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20"/>
        <v>41956.017488425925</v>
      </c>
      <c r="P653" s="11">
        <f t="shared" si="21"/>
        <v>41986.017488425925</v>
      </c>
    </row>
    <row r="654" spans="1:16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20"/>
        <v>42675.690393518518</v>
      </c>
      <c r="P654" s="11">
        <f t="shared" si="21"/>
        <v>42705.732060185182</v>
      </c>
    </row>
    <row r="655" spans="1:16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20"/>
        <v>42199.618518518517</v>
      </c>
      <c r="P655" s="11">
        <f t="shared" si="21"/>
        <v>42236.618518518517</v>
      </c>
    </row>
    <row r="656" spans="1:16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20"/>
        <v>42163.957326388889</v>
      </c>
      <c r="P656" s="11">
        <f t="shared" si="21"/>
        <v>42193.957326388889</v>
      </c>
    </row>
    <row r="657" spans="1:16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20"/>
        <v>42045.957314814819</v>
      </c>
      <c r="P657" s="11">
        <f t="shared" si="21"/>
        <v>42075.915648148148</v>
      </c>
    </row>
    <row r="658" spans="1:16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20"/>
        <v>42417.804618055554</v>
      </c>
      <c r="P658" s="11">
        <f t="shared" si="21"/>
        <v>42477.76295138889</v>
      </c>
    </row>
    <row r="659" spans="1:16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20"/>
        <v>42331.84574074074</v>
      </c>
      <c r="P659" s="11">
        <f t="shared" si="21"/>
        <v>42361.84574074074</v>
      </c>
    </row>
    <row r="660" spans="1:16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20"/>
        <v>42179.160752314812</v>
      </c>
      <c r="P660" s="11">
        <f t="shared" si="21"/>
        <v>42211.75</v>
      </c>
    </row>
    <row r="661" spans="1:16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20"/>
        <v>42209.593692129631</v>
      </c>
      <c r="P661" s="11">
        <f t="shared" si="21"/>
        <v>42239.593692129631</v>
      </c>
    </row>
    <row r="662" spans="1:16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20"/>
        <v>41922.741655092592</v>
      </c>
      <c r="P662" s="11">
        <f t="shared" si="21"/>
        <v>41952.783321759256</v>
      </c>
    </row>
    <row r="663" spans="1:16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20"/>
        <v>42636.645358796297</v>
      </c>
      <c r="P663" s="11">
        <f t="shared" si="21"/>
        <v>42666.645358796297</v>
      </c>
    </row>
    <row r="664" spans="1:16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20"/>
        <v>41990.438043981485</v>
      </c>
      <c r="P664" s="11">
        <f t="shared" si="21"/>
        <v>42020.438043981485</v>
      </c>
    </row>
    <row r="665" spans="1:16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20"/>
        <v>42173.843240740738</v>
      </c>
      <c r="P665" s="11">
        <f t="shared" si="21"/>
        <v>42203.843240740738</v>
      </c>
    </row>
    <row r="666" spans="1:16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20"/>
        <v>42077.666377314818</v>
      </c>
      <c r="P666" s="11">
        <f t="shared" si="21"/>
        <v>42107.666377314818</v>
      </c>
    </row>
    <row r="667" spans="1:16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20"/>
        <v>42688.711354166662</v>
      </c>
      <c r="P667" s="11">
        <f t="shared" si="21"/>
        <v>42748.711354166662</v>
      </c>
    </row>
    <row r="668" spans="1:16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20"/>
        <v>41838.832152777773</v>
      </c>
      <c r="P668" s="11">
        <f t="shared" si="21"/>
        <v>41868.832152777773</v>
      </c>
    </row>
    <row r="669" spans="1:16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20"/>
        <v>42632.373414351852</v>
      </c>
      <c r="P669" s="11">
        <f t="shared" si="21"/>
        <v>42672.373414351852</v>
      </c>
    </row>
    <row r="670" spans="1:16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20"/>
        <v>42090.831273148149</v>
      </c>
      <c r="P670" s="11">
        <f t="shared" si="21"/>
        <v>42135.831273148149</v>
      </c>
    </row>
    <row r="671" spans="1:16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20"/>
        <v>42527.625671296293</v>
      </c>
      <c r="P671" s="11">
        <f t="shared" si="21"/>
        <v>42557.625671296293</v>
      </c>
    </row>
    <row r="672" spans="1:16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20"/>
        <v>42506.709722222222</v>
      </c>
      <c r="P672" s="11">
        <f t="shared" si="21"/>
        <v>42540.340277777781</v>
      </c>
    </row>
    <row r="673" spans="1:16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20"/>
        <v>41984.692731481482</v>
      </c>
      <c r="P673" s="11">
        <f t="shared" si="21"/>
        <v>42018.166666666672</v>
      </c>
    </row>
    <row r="674" spans="1:16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20"/>
        <v>41974.219490740739</v>
      </c>
      <c r="P674" s="11">
        <f t="shared" si="21"/>
        <v>42005.207638888889</v>
      </c>
    </row>
    <row r="675" spans="1:16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20"/>
        <v>41838.840474537035</v>
      </c>
      <c r="P675" s="11">
        <f t="shared" si="21"/>
        <v>41883.840474537035</v>
      </c>
    </row>
    <row r="676" spans="1:16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20"/>
        <v>41803.116053240738</v>
      </c>
      <c r="P676" s="11">
        <f t="shared" si="21"/>
        <v>41863.116053240738</v>
      </c>
    </row>
    <row r="677" spans="1:16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20"/>
        <v>41975.930601851855</v>
      </c>
      <c r="P677" s="11">
        <f t="shared" si="21"/>
        <v>42005.290972222225</v>
      </c>
    </row>
    <row r="678" spans="1:16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20"/>
        <v>42012.76829861111</v>
      </c>
      <c r="P678" s="11">
        <f t="shared" si="21"/>
        <v>42042.76829861111</v>
      </c>
    </row>
    <row r="679" spans="1:16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20"/>
        <v>42504.403877314813</v>
      </c>
      <c r="P679" s="11">
        <f t="shared" si="21"/>
        <v>42549.403877314813</v>
      </c>
    </row>
    <row r="680" spans="1:16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20"/>
        <v>42481.376597222217</v>
      </c>
      <c r="P680" s="11">
        <f t="shared" si="21"/>
        <v>42511.376597222217</v>
      </c>
    </row>
    <row r="681" spans="1:16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20"/>
        <v>42556.695706018523</v>
      </c>
      <c r="P681" s="11">
        <f t="shared" si="21"/>
        <v>42616.695706018523</v>
      </c>
    </row>
    <row r="682" spans="1:16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20"/>
        <v>41864.501516203702</v>
      </c>
      <c r="P682" s="11">
        <f t="shared" si="21"/>
        <v>41899.501516203702</v>
      </c>
    </row>
    <row r="683" spans="1:16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20"/>
        <v>42639.805601851855</v>
      </c>
      <c r="P683" s="11">
        <f t="shared" si="21"/>
        <v>42669.805601851855</v>
      </c>
    </row>
    <row r="684" spans="1:16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20"/>
        <v>42778.765300925923</v>
      </c>
      <c r="P684" s="11">
        <f t="shared" si="21"/>
        <v>42808.723634259259</v>
      </c>
    </row>
    <row r="685" spans="1:16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20"/>
        <v>42634.900046296301</v>
      </c>
      <c r="P685" s="11">
        <f t="shared" si="21"/>
        <v>42674.900046296301</v>
      </c>
    </row>
    <row r="686" spans="1:16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20"/>
        <v>41809.473275462966</v>
      </c>
      <c r="P686" s="11">
        <f t="shared" si="21"/>
        <v>41845.125</v>
      </c>
    </row>
    <row r="687" spans="1:16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20"/>
        <v>41971.866574074069</v>
      </c>
      <c r="P687" s="11">
        <f t="shared" si="21"/>
        <v>42016.866574074069</v>
      </c>
    </row>
    <row r="688" spans="1:16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20"/>
        <v>42189.673263888893</v>
      </c>
      <c r="P688" s="11">
        <f t="shared" si="21"/>
        <v>42219.673263888893</v>
      </c>
    </row>
    <row r="689" spans="1:16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20"/>
        <v>42711.750613425931</v>
      </c>
      <c r="P689" s="11">
        <f t="shared" si="21"/>
        <v>42771.750613425931</v>
      </c>
    </row>
    <row r="690" spans="1:16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20"/>
        <v>42262.104780092588</v>
      </c>
      <c r="P690" s="11">
        <f t="shared" si="21"/>
        <v>42292.104780092588</v>
      </c>
    </row>
    <row r="691" spans="1:16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20"/>
        <v>42675.66778935185</v>
      </c>
      <c r="P691" s="11">
        <f t="shared" si="21"/>
        <v>42712.207638888889</v>
      </c>
    </row>
    <row r="692" spans="1:16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20"/>
        <v>42579.634733796294</v>
      </c>
      <c r="P692" s="11">
        <f t="shared" si="21"/>
        <v>42622.25</v>
      </c>
    </row>
    <row r="693" spans="1:16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20"/>
        <v>42158.028310185182</v>
      </c>
      <c r="P693" s="11">
        <f t="shared" si="21"/>
        <v>42186.028310185182</v>
      </c>
    </row>
    <row r="694" spans="1:16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20"/>
        <v>42696.37572916667</v>
      </c>
      <c r="P694" s="11">
        <f t="shared" si="21"/>
        <v>42726.37572916667</v>
      </c>
    </row>
    <row r="695" spans="1:16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20"/>
        <v>42094.808182870373</v>
      </c>
      <c r="P695" s="11">
        <f t="shared" si="21"/>
        <v>42124.808182870373</v>
      </c>
    </row>
    <row r="696" spans="1:16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20"/>
        <v>42737.663877314815</v>
      </c>
      <c r="P696" s="11">
        <f t="shared" si="21"/>
        <v>42767.663877314815</v>
      </c>
    </row>
    <row r="697" spans="1:16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20"/>
        <v>41913.521064814813</v>
      </c>
      <c r="P697" s="11">
        <f t="shared" si="21"/>
        <v>41943.521064814813</v>
      </c>
    </row>
    <row r="698" spans="1:16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20"/>
        <v>41815.927106481482</v>
      </c>
      <c r="P698" s="11">
        <f t="shared" si="21"/>
        <v>41845.927106481482</v>
      </c>
    </row>
    <row r="699" spans="1:16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20"/>
        <v>42388.523020833338</v>
      </c>
      <c r="P699" s="11">
        <f t="shared" si="21"/>
        <v>42403.523020833338</v>
      </c>
    </row>
    <row r="700" spans="1:16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20"/>
        <v>41866.931076388893</v>
      </c>
      <c r="P700" s="11">
        <f t="shared" si="21"/>
        <v>41900.083333333336</v>
      </c>
    </row>
    <row r="701" spans="1:16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20"/>
        <v>41563.485509259262</v>
      </c>
      <c r="P701" s="11">
        <f t="shared" si="21"/>
        <v>41600.666666666664</v>
      </c>
    </row>
    <row r="702" spans="1:16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20"/>
        <v>42715.688437500001</v>
      </c>
      <c r="P702" s="11">
        <f t="shared" si="21"/>
        <v>42745.688437500001</v>
      </c>
    </row>
    <row r="703" spans="1:16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20"/>
        <v>41813.662962962961</v>
      </c>
      <c r="P703" s="11">
        <f t="shared" si="21"/>
        <v>41843.662962962961</v>
      </c>
    </row>
    <row r="704" spans="1:16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20"/>
        <v>42668.726701388892</v>
      </c>
      <c r="P704" s="11">
        <f t="shared" si="21"/>
        <v>42698.768368055556</v>
      </c>
    </row>
    <row r="705" spans="1:16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20"/>
        <v>42711.950798611113</v>
      </c>
      <c r="P705" s="11">
        <f t="shared" si="21"/>
        <v>42766.98055555555</v>
      </c>
    </row>
    <row r="706" spans="1:16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si="20"/>
        <v>42726.192916666667</v>
      </c>
      <c r="P706" s="11">
        <f t="shared" si="21"/>
        <v>42786.192916666667</v>
      </c>
    </row>
    <row r="707" spans="1:16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ref="O707:O770" si="22">(J707/86400)+DATE(1970,1,1)</f>
        <v>42726.491643518515</v>
      </c>
      <c r="P707" s="11">
        <f t="shared" ref="P707:P770" si="23">(I707/86400)+DATE(1970,1,1)</f>
        <v>42756.491643518515</v>
      </c>
    </row>
    <row r="708" spans="1:16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22"/>
        <v>42676.995173611111</v>
      </c>
      <c r="P708" s="11">
        <f t="shared" si="23"/>
        <v>42718.777083333334</v>
      </c>
    </row>
    <row r="709" spans="1:16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22"/>
        <v>42696.663506944446</v>
      </c>
      <c r="P709" s="11">
        <f t="shared" si="23"/>
        <v>42736.663506944446</v>
      </c>
    </row>
    <row r="710" spans="1:16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22"/>
        <v>41835.581018518518</v>
      </c>
      <c r="P710" s="11">
        <f t="shared" si="23"/>
        <v>41895.581018518518</v>
      </c>
    </row>
    <row r="711" spans="1:16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22"/>
        <v>41948.041192129633</v>
      </c>
      <c r="P711" s="11">
        <f t="shared" si="23"/>
        <v>41978.041192129633</v>
      </c>
    </row>
    <row r="712" spans="1:16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22"/>
        <v>41837.984976851854</v>
      </c>
      <c r="P712" s="11">
        <f t="shared" si="23"/>
        <v>41871.030555555553</v>
      </c>
    </row>
    <row r="713" spans="1:16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22"/>
        <v>42678.459120370375</v>
      </c>
      <c r="P713" s="11">
        <f t="shared" si="23"/>
        <v>42718.500787037032</v>
      </c>
    </row>
    <row r="714" spans="1:16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22"/>
        <v>42384.680925925924</v>
      </c>
      <c r="P714" s="11">
        <f t="shared" si="23"/>
        <v>42414.680925925924</v>
      </c>
    </row>
    <row r="715" spans="1:16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22"/>
        <v>42496.529305555552</v>
      </c>
      <c r="P715" s="11">
        <f t="shared" si="23"/>
        <v>42526.529305555552</v>
      </c>
    </row>
    <row r="716" spans="1:16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22"/>
        <v>42734.787986111114</v>
      </c>
      <c r="P716" s="11">
        <f t="shared" si="23"/>
        <v>42794.787986111114</v>
      </c>
    </row>
    <row r="717" spans="1:16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22"/>
        <v>42273.090740740736</v>
      </c>
      <c r="P717" s="11">
        <f t="shared" si="23"/>
        <v>42313.132407407407</v>
      </c>
    </row>
    <row r="718" spans="1:16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22"/>
        <v>41940.658645833333</v>
      </c>
      <c r="P718" s="11">
        <f t="shared" si="23"/>
        <v>41974</v>
      </c>
    </row>
    <row r="719" spans="1:16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22"/>
        <v>41857.854189814811</v>
      </c>
      <c r="P719" s="11">
        <f t="shared" si="23"/>
        <v>41887.854189814811</v>
      </c>
    </row>
    <row r="720" spans="1:16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22"/>
        <v>42752.845451388886</v>
      </c>
      <c r="P720" s="11">
        <f t="shared" si="23"/>
        <v>42784.249305555553</v>
      </c>
    </row>
    <row r="721" spans="1:16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22"/>
        <v>42409.040231481486</v>
      </c>
      <c r="P721" s="11">
        <f t="shared" si="23"/>
        <v>42423.040231481486</v>
      </c>
    </row>
    <row r="722" spans="1:16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22"/>
        <v>40909.649201388893</v>
      </c>
      <c r="P722" s="11">
        <f t="shared" si="23"/>
        <v>40937.649201388893</v>
      </c>
    </row>
    <row r="723" spans="1:16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22"/>
        <v>41807.571840277778</v>
      </c>
      <c r="P723" s="11">
        <f t="shared" si="23"/>
        <v>41852.571840277778</v>
      </c>
    </row>
    <row r="724" spans="1:16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22"/>
        <v>40977.805300925924</v>
      </c>
      <c r="P724" s="11">
        <f t="shared" si="23"/>
        <v>41007.76363425926</v>
      </c>
    </row>
    <row r="725" spans="1:16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22"/>
        <v>42184.81653935185</v>
      </c>
      <c r="P725" s="11">
        <f t="shared" si="23"/>
        <v>42215.165972222225</v>
      </c>
    </row>
    <row r="726" spans="1:16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22"/>
        <v>40694.638460648144</v>
      </c>
      <c r="P726" s="11">
        <f t="shared" si="23"/>
        <v>40724.638460648144</v>
      </c>
    </row>
    <row r="727" spans="1:16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22"/>
        <v>42321.626296296294</v>
      </c>
      <c r="P727" s="11">
        <f t="shared" si="23"/>
        <v>42351.626296296294</v>
      </c>
    </row>
    <row r="728" spans="1:16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22"/>
        <v>41346.042673611111</v>
      </c>
      <c r="P728" s="11">
        <f t="shared" si="23"/>
        <v>41376.042673611111</v>
      </c>
    </row>
    <row r="729" spans="1:16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22"/>
        <v>41247.020243055558</v>
      </c>
      <c r="P729" s="11">
        <f t="shared" si="23"/>
        <v>41288.888888888891</v>
      </c>
    </row>
    <row r="730" spans="1:16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22"/>
        <v>40731.837465277778</v>
      </c>
      <c r="P730" s="11">
        <f t="shared" si="23"/>
        <v>40776.837465277778</v>
      </c>
    </row>
    <row r="731" spans="1:16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22"/>
        <v>41111.185891203706</v>
      </c>
      <c r="P731" s="11">
        <f t="shared" si="23"/>
        <v>41171.185891203706</v>
      </c>
    </row>
    <row r="732" spans="1:16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22"/>
        <v>40854.745266203703</v>
      </c>
      <c r="P732" s="11">
        <f t="shared" si="23"/>
        <v>40884.745266203703</v>
      </c>
    </row>
    <row r="733" spans="1:16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22"/>
        <v>40879.795682870368</v>
      </c>
      <c r="P733" s="11">
        <f t="shared" si="23"/>
        <v>40930.25</v>
      </c>
    </row>
    <row r="734" spans="1:16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22"/>
        <v>41486.424317129626</v>
      </c>
      <c r="P734" s="11">
        <f t="shared" si="23"/>
        <v>41546.424317129626</v>
      </c>
    </row>
    <row r="735" spans="1:16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22"/>
        <v>41598.420046296298</v>
      </c>
      <c r="P735" s="11">
        <f t="shared" si="23"/>
        <v>41628.420046296298</v>
      </c>
    </row>
    <row r="736" spans="1:16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22"/>
        <v>42102.164583333331</v>
      </c>
      <c r="P736" s="11">
        <f t="shared" si="23"/>
        <v>42133.208333333328</v>
      </c>
    </row>
    <row r="737" spans="1:16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22"/>
        <v>41946.029467592591</v>
      </c>
      <c r="P737" s="11">
        <f t="shared" si="23"/>
        <v>41977.027083333334</v>
      </c>
    </row>
    <row r="738" spans="1:16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22"/>
        <v>41579.734259259261</v>
      </c>
      <c r="P738" s="11">
        <f t="shared" si="23"/>
        <v>41599.207638888889</v>
      </c>
    </row>
    <row r="739" spans="1:16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22"/>
        <v>41667.275312500002</v>
      </c>
      <c r="P739" s="11">
        <f t="shared" si="23"/>
        <v>41684.833333333336</v>
      </c>
    </row>
    <row r="740" spans="1:16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22"/>
        <v>41943.604097222225</v>
      </c>
      <c r="P740" s="11">
        <f t="shared" si="23"/>
        <v>41974.207638888889</v>
      </c>
    </row>
    <row r="741" spans="1:16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22"/>
        <v>41829.502650462964</v>
      </c>
      <c r="P741" s="11">
        <f t="shared" si="23"/>
        <v>41862.502650462964</v>
      </c>
    </row>
    <row r="742" spans="1:16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22"/>
        <v>42162.146782407406</v>
      </c>
      <c r="P742" s="11">
        <f t="shared" si="23"/>
        <v>42176.146782407406</v>
      </c>
    </row>
    <row r="743" spans="1:16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22"/>
        <v>41401.648217592592</v>
      </c>
      <c r="P743" s="11">
        <f t="shared" si="23"/>
        <v>41436.648217592592</v>
      </c>
    </row>
    <row r="744" spans="1:16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22"/>
        <v>41689.917962962965</v>
      </c>
      <c r="P744" s="11">
        <f t="shared" si="23"/>
        <v>41719.876296296294</v>
      </c>
    </row>
    <row r="745" spans="1:16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22"/>
        <v>40990.709317129629</v>
      </c>
      <c r="P745" s="11">
        <f t="shared" si="23"/>
        <v>41015.875</v>
      </c>
    </row>
    <row r="746" spans="1:16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22"/>
        <v>41226.95721064815</v>
      </c>
      <c r="P746" s="11">
        <f t="shared" si="23"/>
        <v>41256.95721064815</v>
      </c>
    </row>
    <row r="747" spans="1:16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22"/>
        <v>41367.572280092594</v>
      </c>
      <c r="P747" s="11">
        <f t="shared" si="23"/>
        <v>41397.572280092594</v>
      </c>
    </row>
    <row r="748" spans="1:16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22"/>
        <v>41157.042928240742</v>
      </c>
      <c r="P748" s="11">
        <f t="shared" si="23"/>
        <v>41175.165972222225</v>
      </c>
    </row>
    <row r="749" spans="1:16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22"/>
        <v>41988.548831018517</v>
      </c>
      <c r="P749" s="11">
        <f t="shared" si="23"/>
        <v>42019.454166666663</v>
      </c>
    </row>
    <row r="750" spans="1:16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22"/>
        <v>41831.846828703703</v>
      </c>
      <c r="P750" s="11">
        <f t="shared" si="23"/>
        <v>41861.846828703703</v>
      </c>
    </row>
    <row r="751" spans="1:16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22"/>
        <v>42733.94131944445</v>
      </c>
      <c r="P751" s="11">
        <f t="shared" si="23"/>
        <v>42763.94131944445</v>
      </c>
    </row>
    <row r="752" spans="1:16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22"/>
        <v>41299.878148148149</v>
      </c>
      <c r="P752" s="11">
        <f t="shared" si="23"/>
        <v>41329.878148148149</v>
      </c>
    </row>
    <row r="753" spans="1:16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22"/>
        <v>40713.630497685182</v>
      </c>
      <c r="P753" s="11">
        <f t="shared" si="23"/>
        <v>40759.630497685182</v>
      </c>
    </row>
    <row r="754" spans="1:16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22"/>
        <v>42639.421493055561</v>
      </c>
      <c r="P754" s="11">
        <f t="shared" si="23"/>
        <v>42659.458333333328</v>
      </c>
    </row>
    <row r="755" spans="1:16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22"/>
        <v>42019.590173611112</v>
      </c>
      <c r="P755" s="11">
        <f t="shared" si="23"/>
        <v>42049.590173611112</v>
      </c>
    </row>
    <row r="756" spans="1:16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22"/>
        <v>41249.749085648145</v>
      </c>
      <c r="P756" s="11">
        <f t="shared" si="23"/>
        <v>41279.749085648145</v>
      </c>
    </row>
    <row r="757" spans="1:16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22"/>
        <v>41383.605057870373</v>
      </c>
      <c r="P757" s="11">
        <f t="shared" si="23"/>
        <v>41414.02847222222</v>
      </c>
    </row>
    <row r="758" spans="1:16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22"/>
        <v>40590.766886574071</v>
      </c>
      <c r="P758" s="11">
        <f t="shared" si="23"/>
        <v>40651.725219907406</v>
      </c>
    </row>
    <row r="759" spans="1:16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22"/>
        <v>41235.054560185185</v>
      </c>
      <c r="P759" s="11">
        <f t="shared" si="23"/>
        <v>41249.054560185185</v>
      </c>
    </row>
    <row r="760" spans="1:16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22"/>
        <v>40429.836435185185</v>
      </c>
      <c r="P760" s="11">
        <f t="shared" si="23"/>
        <v>40459.836435185185</v>
      </c>
    </row>
    <row r="761" spans="1:16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22"/>
        <v>41789.330312500002</v>
      </c>
      <c r="P761" s="11">
        <f t="shared" si="23"/>
        <v>41829.330312500002</v>
      </c>
    </row>
    <row r="762" spans="1:16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22"/>
        <v>42670.764039351852</v>
      </c>
      <c r="P762" s="11">
        <f t="shared" si="23"/>
        <v>42700.805706018524</v>
      </c>
    </row>
    <row r="763" spans="1:16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22"/>
        <v>41642.751458333332</v>
      </c>
      <c r="P763" s="11">
        <f t="shared" si="23"/>
        <v>41672.751458333332</v>
      </c>
    </row>
    <row r="764" spans="1:16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22"/>
        <v>42690.858449074076</v>
      </c>
      <c r="P764" s="11">
        <f t="shared" si="23"/>
        <v>42708.25</v>
      </c>
    </row>
    <row r="765" spans="1:16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22"/>
        <v>41471.446851851855</v>
      </c>
      <c r="P765" s="11">
        <f t="shared" si="23"/>
        <v>41501.446851851855</v>
      </c>
    </row>
    <row r="766" spans="1:16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22"/>
        <v>42227.173159722224</v>
      </c>
      <c r="P766" s="11">
        <f t="shared" si="23"/>
        <v>42257.173159722224</v>
      </c>
    </row>
    <row r="767" spans="1:16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22"/>
        <v>41901.542638888888</v>
      </c>
      <c r="P767" s="11">
        <f t="shared" si="23"/>
        <v>41931.542638888888</v>
      </c>
    </row>
    <row r="768" spans="1:16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22"/>
        <v>42021.783368055556</v>
      </c>
      <c r="P768" s="11">
        <f t="shared" si="23"/>
        <v>42051.783368055556</v>
      </c>
    </row>
    <row r="769" spans="1:16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22"/>
        <v>42115.143634259264</v>
      </c>
      <c r="P769" s="11">
        <f t="shared" si="23"/>
        <v>42145.143634259264</v>
      </c>
    </row>
    <row r="770" spans="1:16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si="22"/>
        <v>41594.207060185188</v>
      </c>
      <c r="P770" s="11">
        <f t="shared" si="23"/>
        <v>41624.207060185188</v>
      </c>
    </row>
    <row r="771" spans="1:16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ref="O771:O834" si="24">(J771/86400)+DATE(1970,1,1)</f>
        <v>41604.996458333335</v>
      </c>
      <c r="P771" s="11">
        <f t="shared" ref="P771:P834" si="25">(I771/86400)+DATE(1970,1,1)</f>
        <v>41634.996458333335</v>
      </c>
    </row>
    <row r="772" spans="1:16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24"/>
        <v>41289.9996412037</v>
      </c>
      <c r="P772" s="11">
        <f t="shared" si="25"/>
        <v>41329.9996412037</v>
      </c>
    </row>
    <row r="773" spans="1:16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24"/>
        <v>42349.824097222227</v>
      </c>
      <c r="P773" s="11">
        <f t="shared" si="25"/>
        <v>42399.824097222227</v>
      </c>
    </row>
    <row r="774" spans="1:16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24"/>
        <v>40068.056932870371</v>
      </c>
      <c r="P774" s="11">
        <f t="shared" si="25"/>
        <v>40118.165972222225</v>
      </c>
    </row>
    <row r="775" spans="1:16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24"/>
        <v>42100.735937500001</v>
      </c>
      <c r="P775" s="11">
        <f t="shared" si="25"/>
        <v>42134.959027777775</v>
      </c>
    </row>
    <row r="776" spans="1:16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24"/>
        <v>41663.780300925922</v>
      </c>
      <c r="P776" s="11">
        <f t="shared" si="25"/>
        <v>41693.780300925922</v>
      </c>
    </row>
    <row r="777" spans="1:16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24"/>
        <v>40863.060127314813</v>
      </c>
      <c r="P777" s="11">
        <f t="shared" si="25"/>
        <v>40893.060127314813</v>
      </c>
    </row>
    <row r="778" spans="1:16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24"/>
        <v>42250.685706018514</v>
      </c>
      <c r="P778" s="11">
        <f t="shared" si="25"/>
        <v>42288.208333333328</v>
      </c>
    </row>
    <row r="779" spans="1:16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24"/>
        <v>41456.981215277774</v>
      </c>
      <c r="P779" s="11">
        <f t="shared" si="25"/>
        <v>41486.981215277774</v>
      </c>
    </row>
    <row r="780" spans="1:16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24"/>
        <v>41729.702314814815</v>
      </c>
      <c r="P780" s="11">
        <f t="shared" si="25"/>
        <v>41759.702314814815</v>
      </c>
    </row>
    <row r="781" spans="1:16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24"/>
        <v>40436.68408564815</v>
      </c>
      <c r="P781" s="11">
        <f t="shared" si="25"/>
        <v>40466.166666666664</v>
      </c>
    </row>
    <row r="782" spans="1:16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24"/>
        <v>40636.673900462964</v>
      </c>
      <c r="P782" s="11">
        <f t="shared" si="25"/>
        <v>40666.673900462964</v>
      </c>
    </row>
    <row r="783" spans="1:16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24"/>
        <v>41403.000856481478</v>
      </c>
      <c r="P783" s="11">
        <f t="shared" si="25"/>
        <v>41433.000856481478</v>
      </c>
    </row>
    <row r="784" spans="1:16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24"/>
        <v>41116.758125</v>
      </c>
      <c r="P784" s="11">
        <f t="shared" si="25"/>
        <v>41146.758125</v>
      </c>
    </row>
    <row r="785" spans="1:16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24"/>
        <v>40987.773715277777</v>
      </c>
      <c r="P785" s="11">
        <f t="shared" si="25"/>
        <v>41026.916666666664</v>
      </c>
    </row>
    <row r="786" spans="1:16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24"/>
        <v>41675.149525462963</v>
      </c>
      <c r="P786" s="11">
        <f t="shared" si="25"/>
        <v>41715.107858796298</v>
      </c>
    </row>
    <row r="787" spans="1:16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24"/>
        <v>41303.593923611115</v>
      </c>
      <c r="P787" s="11">
        <f t="shared" si="25"/>
        <v>41333.593923611115</v>
      </c>
    </row>
    <row r="788" spans="1:16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24"/>
        <v>40983.055949074071</v>
      </c>
      <c r="P788" s="11">
        <f t="shared" si="25"/>
        <v>41040.657638888893</v>
      </c>
    </row>
    <row r="789" spans="1:16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24"/>
        <v>41549.627615740741</v>
      </c>
      <c r="P789" s="11">
        <f t="shared" si="25"/>
        <v>41579.627615740741</v>
      </c>
    </row>
    <row r="790" spans="1:16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24"/>
        <v>41059.006805555553</v>
      </c>
      <c r="P790" s="11">
        <f t="shared" si="25"/>
        <v>41097.165972222225</v>
      </c>
    </row>
    <row r="791" spans="1:16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24"/>
        <v>41277.186111111107</v>
      </c>
      <c r="P791" s="11">
        <f t="shared" si="25"/>
        <v>41295.332638888889</v>
      </c>
    </row>
    <row r="792" spans="1:16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24"/>
        <v>41276.047905092593</v>
      </c>
      <c r="P792" s="11">
        <f t="shared" si="25"/>
        <v>41306.047905092593</v>
      </c>
    </row>
    <row r="793" spans="1:16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24"/>
        <v>41557.780624999999</v>
      </c>
      <c r="P793" s="11">
        <f t="shared" si="25"/>
        <v>41591.249305555553</v>
      </c>
    </row>
    <row r="794" spans="1:16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24"/>
        <v>41555.87364583333</v>
      </c>
      <c r="P794" s="11">
        <f t="shared" si="25"/>
        <v>41585.915312500001</v>
      </c>
    </row>
    <row r="795" spans="1:16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24"/>
        <v>41442.741249999999</v>
      </c>
      <c r="P795" s="11">
        <f t="shared" si="25"/>
        <v>41458.207638888889</v>
      </c>
    </row>
    <row r="796" spans="1:16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24"/>
        <v>40736.115011574075</v>
      </c>
      <c r="P796" s="11">
        <f t="shared" si="25"/>
        <v>40791.712500000001</v>
      </c>
    </row>
    <row r="797" spans="1:16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24"/>
        <v>40963.613032407404</v>
      </c>
      <c r="P797" s="11">
        <f t="shared" si="25"/>
        <v>41006.207638888889</v>
      </c>
    </row>
    <row r="798" spans="1:16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24"/>
        <v>41502.882928240739</v>
      </c>
      <c r="P798" s="11">
        <f t="shared" si="25"/>
        <v>41532.881944444445</v>
      </c>
    </row>
    <row r="799" spans="1:16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24"/>
        <v>40996.994074074071</v>
      </c>
      <c r="P799" s="11">
        <f t="shared" si="25"/>
        <v>41028.166666666664</v>
      </c>
    </row>
    <row r="800" spans="1:16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24"/>
        <v>41882.590127314819</v>
      </c>
      <c r="P800" s="11">
        <f t="shared" si="25"/>
        <v>41912.590127314819</v>
      </c>
    </row>
    <row r="801" spans="1:16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24"/>
        <v>40996.667199074072</v>
      </c>
      <c r="P801" s="11">
        <f t="shared" si="25"/>
        <v>41026.667199074072</v>
      </c>
    </row>
    <row r="802" spans="1:16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24"/>
        <v>41863.433495370373</v>
      </c>
      <c r="P802" s="11">
        <f t="shared" si="25"/>
        <v>41893.433495370373</v>
      </c>
    </row>
    <row r="803" spans="1:16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24"/>
        <v>40695.795370370368</v>
      </c>
      <c r="P803" s="11">
        <f t="shared" si="25"/>
        <v>40725.795370370368</v>
      </c>
    </row>
    <row r="804" spans="1:16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24"/>
        <v>41123.022268518514</v>
      </c>
      <c r="P804" s="11">
        <f t="shared" si="25"/>
        <v>41169.170138888891</v>
      </c>
    </row>
    <row r="805" spans="1:16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24"/>
        <v>40665.949976851851</v>
      </c>
      <c r="P805" s="11">
        <f t="shared" si="25"/>
        <v>40692.041666666664</v>
      </c>
    </row>
    <row r="806" spans="1:16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24"/>
        <v>40730.105624999997</v>
      </c>
      <c r="P806" s="11">
        <f t="shared" si="25"/>
        <v>40747.165972222225</v>
      </c>
    </row>
    <row r="807" spans="1:16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24"/>
        <v>40690.823055555556</v>
      </c>
      <c r="P807" s="11">
        <f t="shared" si="25"/>
        <v>40740.958333333336</v>
      </c>
    </row>
    <row r="808" spans="1:16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24"/>
        <v>40763.691423611112</v>
      </c>
      <c r="P808" s="11">
        <f t="shared" si="25"/>
        <v>40793.691423611112</v>
      </c>
    </row>
    <row r="809" spans="1:16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24"/>
        <v>42759.628599537042</v>
      </c>
      <c r="P809" s="11">
        <f t="shared" si="25"/>
        <v>42795.083333333328</v>
      </c>
    </row>
    <row r="810" spans="1:16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24"/>
        <v>41962.100532407407</v>
      </c>
      <c r="P810" s="11">
        <f t="shared" si="25"/>
        <v>41995.207638888889</v>
      </c>
    </row>
    <row r="811" spans="1:16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24"/>
        <v>41628.833680555559</v>
      </c>
      <c r="P811" s="11">
        <f t="shared" si="25"/>
        <v>41658.833680555559</v>
      </c>
    </row>
    <row r="812" spans="1:16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24"/>
        <v>41123.056273148148</v>
      </c>
      <c r="P812" s="11">
        <f t="shared" si="25"/>
        <v>41153.056273148148</v>
      </c>
    </row>
    <row r="813" spans="1:16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24"/>
        <v>41443.643541666665</v>
      </c>
      <c r="P813" s="11">
        <f t="shared" si="25"/>
        <v>41465.702777777777</v>
      </c>
    </row>
    <row r="814" spans="1:16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24"/>
        <v>41282.017962962964</v>
      </c>
      <c r="P814" s="11">
        <f t="shared" si="25"/>
        <v>41334.581944444442</v>
      </c>
    </row>
    <row r="815" spans="1:16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24"/>
        <v>41080.960243055553</v>
      </c>
      <c r="P815" s="11">
        <f t="shared" si="25"/>
        <v>41110.960243055553</v>
      </c>
    </row>
    <row r="816" spans="1:16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24"/>
        <v>40679.743067129632</v>
      </c>
      <c r="P816" s="11">
        <f t="shared" si="25"/>
        <v>40694.75277777778</v>
      </c>
    </row>
    <row r="817" spans="1:16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24"/>
        <v>41914.917858796296</v>
      </c>
      <c r="P817" s="11">
        <f t="shared" si="25"/>
        <v>41944.917858796296</v>
      </c>
    </row>
    <row r="818" spans="1:16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24"/>
        <v>41341.870868055557</v>
      </c>
      <c r="P818" s="11">
        <f t="shared" si="25"/>
        <v>41373.270833333336</v>
      </c>
    </row>
    <row r="819" spans="1:16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24"/>
        <v>40925.599664351852</v>
      </c>
      <c r="P819" s="11">
        <f t="shared" si="25"/>
        <v>40979.207638888889</v>
      </c>
    </row>
    <row r="820" spans="1:16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24"/>
        <v>41120.882881944446</v>
      </c>
      <c r="P820" s="11">
        <f t="shared" si="25"/>
        <v>41128.709027777775</v>
      </c>
    </row>
    <row r="821" spans="1:16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24"/>
        <v>41619.998310185183</v>
      </c>
      <c r="P821" s="11">
        <f t="shared" si="25"/>
        <v>41629.197222222225</v>
      </c>
    </row>
    <row r="822" spans="1:16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24"/>
        <v>41768.841921296298</v>
      </c>
      <c r="P822" s="11">
        <f t="shared" si="25"/>
        <v>41799.208333333336</v>
      </c>
    </row>
    <row r="823" spans="1:16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24"/>
        <v>42093.922048611115</v>
      </c>
      <c r="P823" s="11">
        <f t="shared" si="25"/>
        <v>42128.167361111111</v>
      </c>
    </row>
    <row r="824" spans="1:16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24"/>
        <v>41157.947337962964</v>
      </c>
      <c r="P824" s="11">
        <f t="shared" si="25"/>
        <v>41187.947337962964</v>
      </c>
    </row>
    <row r="825" spans="1:16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24"/>
        <v>42055.972824074073</v>
      </c>
      <c r="P825" s="11">
        <f t="shared" si="25"/>
        <v>42085.931157407409</v>
      </c>
    </row>
    <row r="826" spans="1:16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24"/>
        <v>40250.242106481484</v>
      </c>
      <c r="P826" s="11">
        <f t="shared" si="25"/>
        <v>40286.290972222225</v>
      </c>
    </row>
    <row r="827" spans="1:16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24"/>
        <v>41186.306527777779</v>
      </c>
      <c r="P827" s="11">
        <f t="shared" si="25"/>
        <v>41211.306527777779</v>
      </c>
    </row>
    <row r="828" spans="1:16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24"/>
        <v>40973.038541666669</v>
      </c>
      <c r="P828" s="11">
        <f t="shared" si="25"/>
        <v>40993.996874999997</v>
      </c>
    </row>
    <row r="829" spans="1:16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24"/>
        <v>40927.473460648151</v>
      </c>
      <c r="P829" s="11">
        <f t="shared" si="25"/>
        <v>40953.825694444444</v>
      </c>
    </row>
    <row r="830" spans="1:16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24"/>
        <v>41073.050717592589</v>
      </c>
      <c r="P830" s="11">
        <f t="shared" si="25"/>
        <v>41085.683333333334</v>
      </c>
    </row>
    <row r="831" spans="1:16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24"/>
        <v>42504.801388888889</v>
      </c>
      <c r="P831" s="11">
        <f t="shared" si="25"/>
        <v>42564.801388888889</v>
      </c>
    </row>
    <row r="832" spans="1:16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24"/>
        <v>41325.525752314818</v>
      </c>
      <c r="P832" s="11">
        <f t="shared" si="25"/>
        <v>41355.484085648146</v>
      </c>
    </row>
    <row r="833" spans="1:16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24"/>
        <v>40996.646921296298</v>
      </c>
      <c r="P833" s="11">
        <f t="shared" si="25"/>
        <v>41026.646921296298</v>
      </c>
    </row>
    <row r="834" spans="1:16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si="24"/>
        <v>40869.675173611111</v>
      </c>
      <c r="P834" s="11">
        <f t="shared" si="25"/>
        <v>40929.342361111107</v>
      </c>
    </row>
    <row r="835" spans="1:16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ref="O835:O898" si="26">(J835/86400)+DATE(1970,1,1)</f>
        <v>41718.878182870372</v>
      </c>
      <c r="P835" s="11">
        <f t="shared" ref="P835:P898" si="27">(I835/86400)+DATE(1970,1,1)</f>
        <v>41748.878182870372</v>
      </c>
    </row>
    <row r="836" spans="1:16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26"/>
        <v>41422.822824074072</v>
      </c>
      <c r="P836" s="11">
        <f t="shared" si="27"/>
        <v>41456.165972222225</v>
      </c>
    </row>
    <row r="837" spans="1:16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26"/>
        <v>41005.45784722222</v>
      </c>
      <c r="P837" s="11">
        <f t="shared" si="27"/>
        <v>41048.125</v>
      </c>
    </row>
    <row r="838" spans="1:16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26"/>
        <v>41524.056921296295</v>
      </c>
      <c r="P838" s="11">
        <f t="shared" si="27"/>
        <v>41554.056921296295</v>
      </c>
    </row>
    <row r="839" spans="1:16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26"/>
        <v>41730.998402777775</v>
      </c>
      <c r="P839" s="11">
        <f t="shared" si="27"/>
        <v>41760.998402777775</v>
      </c>
    </row>
    <row r="840" spans="1:16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26"/>
        <v>40895.897974537038</v>
      </c>
      <c r="P840" s="11">
        <f t="shared" si="27"/>
        <v>40925.897974537038</v>
      </c>
    </row>
    <row r="841" spans="1:16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26"/>
        <v>41144.763379629629</v>
      </c>
      <c r="P841" s="11">
        <f t="shared" si="27"/>
        <v>41174.763379629629</v>
      </c>
    </row>
    <row r="842" spans="1:16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26"/>
        <v>42607.226701388892</v>
      </c>
      <c r="P842" s="11">
        <f t="shared" si="27"/>
        <v>42637.226701388892</v>
      </c>
    </row>
    <row r="843" spans="1:16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26"/>
        <v>41923.838692129633</v>
      </c>
      <c r="P843" s="11">
        <f t="shared" si="27"/>
        <v>41953.880358796298</v>
      </c>
    </row>
    <row r="844" spans="1:16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26"/>
        <v>41526.59239583333</v>
      </c>
      <c r="P844" s="11">
        <f t="shared" si="27"/>
        <v>41561.165972222225</v>
      </c>
    </row>
    <row r="845" spans="1:16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26"/>
        <v>42695.257870370369</v>
      </c>
      <c r="P845" s="11">
        <f t="shared" si="27"/>
        <v>42712.333333333328</v>
      </c>
    </row>
    <row r="846" spans="1:16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26"/>
        <v>41905.684629629628</v>
      </c>
      <c r="P846" s="11">
        <f t="shared" si="27"/>
        <v>41944.207638888889</v>
      </c>
    </row>
    <row r="847" spans="1:16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26"/>
        <v>42578.205972222218</v>
      </c>
      <c r="P847" s="11">
        <f t="shared" si="27"/>
        <v>42618.165972222225</v>
      </c>
    </row>
    <row r="848" spans="1:16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26"/>
        <v>41694.391840277778</v>
      </c>
      <c r="P848" s="11">
        <f t="shared" si="27"/>
        <v>41708.583333333336</v>
      </c>
    </row>
    <row r="849" spans="1:16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26"/>
        <v>42165.798333333332</v>
      </c>
      <c r="P849" s="11">
        <f t="shared" si="27"/>
        <v>42195.798333333332</v>
      </c>
    </row>
    <row r="850" spans="1:16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26"/>
        <v>42078.792048611111</v>
      </c>
      <c r="P850" s="11">
        <f t="shared" si="27"/>
        <v>42108.792048611111</v>
      </c>
    </row>
    <row r="851" spans="1:16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26"/>
        <v>42051.148888888885</v>
      </c>
      <c r="P851" s="11">
        <f t="shared" si="27"/>
        <v>42079.107222222221</v>
      </c>
    </row>
    <row r="852" spans="1:16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26"/>
        <v>42452.827743055561</v>
      </c>
      <c r="P852" s="11">
        <f t="shared" si="27"/>
        <v>42485.207638888889</v>
      </c>
    </row>
    <row r="853" spans="1:16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26"/>
        <v>42522.880243055552</v>
      </c>
      <c r="P853" s="11">
        <f t="shared" si="27"/>
        <v>42582.822916666672</v>
      </c>
    </row>
    <row r="854" spans="1:16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26"/>
        <v>42656.805497685185</v>
      </c>
      <c r="P854" s="11">
        <f t="shared" si="27"/>
        <v>42667.875</v>
      </c>
    </row>
    <row r="855" spans="1:16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26"/>
        <v>42021.832280092596</v>
      </c>
      <c r="P855" s="11">
        <f t="shared" si="27"/>
        <v>42051.832280092596</v>
      </c>
    </row>
    <row r="856" spans="1:16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26"/>
        <v>42702.212337962963</v>
      </c>
      <c r="P856" s="11">
        <f t="shared" si="27"/>
        <v>42732.212337962963</v>
      </c>
    </row>
    <row r="857" spans="1:16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26"/>
        <v>42545.125196759254</v>
      </c>
      <c r="P857" s="11">
        <f t="shared" si="27"/>
        <v>42575.125196759254</v>
      </c>
    </row>
    <row r="858" spans="1:16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26"/>
        <v>42609.311990740738</v>
      </c>
      <c r="P858" s="11">
        <f t="shared" si="27"/>
        <v>42668.791666666672</v>
      </c>
    </row>
    <row r="859" spans="1:16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26"/>
        <v>42291.581377314811</v>
      </c>
      <c r="P859" s="11">
        <f t="shared" si="27"/>
        <v>42333.623043981483</v>
      </c>
    </row>
    <row r="860" spans="1:16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26"/>
        <v>42079.745578703703</v>
      </c>
      <c r="P860" s="11">
        <f t="shared" si="27"/>
        <v>42109.957638888889</v>
      </c>
    </row>
    <row r="861" spans="1:16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26"/>
        <v>42128.820231481484</v>
      </c>
      <c r="P861" s="11">
        <f t="shared" si="27"/>
        <v>42159</v>
      </c>
    </row>
    <row r="862" spans="1:16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26"/>
        <v>41570.482789351852</v>
      </c>
      <c r="P862" s="11">
        <f t="shared" si="27"/>
        <v>41600.524456018517</v>
      </c>
    </row>
    <row r="863" spans="1:16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26"/>
        <v>42599.965324074074</v>
      </c>
      <c r="P863" s="11">
        <f t="shared" si="27"/>
        <v>42629.965324074074</v>
      </c>
    </row>
    <row r="864" spans="1:16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26"/>
        <v>41559.5549537037</v>
      </c>
      <c r="P864" s="11">
        <f t="shared" si="27"/>
        <v>41589.596620370372</v>
      </c>
    </row>
    <row r="865" spans="1:16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26"/>
        <v>40921.117662037039</v>
      </c>
      <c r="P865" s="11">
        <f t="shared" si="27"/>
        <v>40951.117662037039</v>
      </c>
    </row>
    <row r="866" spans="1:16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26"/>
        <v>41541.106921296298</v>
      </c>
      <c r="P866" s="11">
        <f t="shared" si="27"/>
        <v>41563.415972222225</v>
      </c>
    </row>
    <row r="867" spans="1:16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26"/>
        <v>41230.773113425923</v>
      </c>
      <c r="P867" s="11">
        <f t="shared" si="27"/>
        <v>41290.773113425923</v>
      </c>
    </row>
    <row r="868" spans="1:16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26"/>
        <v>42025.637939814813</v>
      </c>
      <c r="P868" s="11">
        <f t="shared" si="27"/>
        <v>42063.631944444445</v>
      </c>
    </row>
    <row r="869" spans="1:16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26"/>
        <v>40088.105393518519</v>
      </c>
      <c r="P869" s="11">
        <f t="shared" si="27"/>
        <v>40148.207638888889</v>
      </c>
    </row>
    <row r="870" spans="1:16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26"/>
        <v>41616.027754629627</v>
      </c>
      <c r="P870" s="11">
        <f t="shared" si="27"/>
        <v>41646.027754629627</v>
      </c>
    </row>
    <row r="871" spans="1:16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26"/>
        <v>41342.845567129625</v>
      </c>
      <c r="P871" s="11">
        <f t="shared" si="27"/>
        <v>41372.803900462961</v>
      </c>
    </row>
    <row r="872" spans="1:16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26"/>
        <v>41488.022256944445</v>
      </c>
      <c r="P872" s="11">
        <f t="shared" si="27"/>
        <v>41518.022256944445</v>
      </c>
    </row>
    <row r="873" spans="1:16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26"/>
        <v>41577.561284722222</v>
      </c>
      <c r="P873" s="11">
        <f t="shared" si="27"/>
        <v>41607.602951388893</v>
      </c>
    </row>
    <row r="874" spans="1:16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26"/>
        <v>40567.825543981482</v>
      </c>
      <c r="P874" s="11">
        <f t="shared" si="27"/>
        <v>40612.825543981482</v>
      </c>
    </row>
    <row r="875" spans="1:16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26"/>
        <v>41184.167129629626</v>
      </c>
      <c r="P875" s="11">
        <f t="shared" si="27"/>
        <v>41224.208796296298</v>
      </c>
    </row>
    <row r="876" spans="1:16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26"/>
        <v>41368.583726851852</v>
      </c>
      <c r="P876" s="11">
        <f t="shared" si="27"/>
        <v>41398.583726851852</v>
      </c>
    </row>
    <row r="877" spans="1:16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26"/>
        <v>42248.723738425921</v>
      </c>
      <c r="P877" s="11">
        <f t="shared" si="27"/>
        <v>42268.723738425921</v>
      </c>
    </row>
    <row r="878" spans="1:16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26"/>
        <v>41276.496840277774</v>
      </c>
      <c r="P878" s="11">
        <f t="shared" si="27"/>
        <v>41309.496840277774</v>
      </c>
    </row>
    <row r="879" spans="1:16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26"/>
        <v>41597.788888888885</v>
      </c>
      <c r="P879" s="11">
        <f t="shared" si="27"/>
        <v>41627.788888888885</v>
      </c>
    </row>
    <row r="880" spans="1:16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26"/>
        <v>40505.232916666668</v>
      </c>
      <c r="P880" s="11">
        <f t="shared" si="27"/>
        <v>40535.232916666668</v>
      </c>
    </row>
    <row r="881" spans="1:16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26"/>
        <v>41037.829918981479</v>
      </c>
      <c r="P881" s="11">
        <f t="shared" si="27"/>
        <v>41058.829918981479</v>
      </c>
    </row>
    <row r="882" spans="1:16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26"/>
        <v>41179.32104166667</v>
      </c>
      <c r="P882" s="11">
        <f t="shared" si="27"/>
        <v>41212.32104166667</v>
      </c>
    </row>
    <row r="883" spans="1:16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26"/>
        <v>40877.25099537037</v>
      </c>
      <c r="P883" s="11">
        <f t="shared" si="27"/>
        <v>40922.25099537037</v>
      </c>
    </row>
    <row r="884" spans="1:16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26"/>
        <v>40759.860532407409</v>
      </c>
      <c r="P884" s="11">
        <f t="shared" si="27"/>
        <v>40792.860532407409</v>
      </c>
    </row>
    <row r="885" spans="1:16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26"/>
        <v>42371.935590277775</v>
      </c>
      <c r="P885" s="11">
        <f t="shared" si="27"/>
        <v>42431.935590277775</v>
      </c>
    </row>
    <row r="886" spans="1:16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26"/>
        <v>40981.802615740744</v>
      </c>
      <c r="P886" s="11">
        <f t="shared" si="27"/>
        <v>41041.104861111111</v>
      </c>
    </row>
    <row r="887" spans="1:16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26"/>
        <v>42713.941099537042</v>
      </c>
      <c r="P887" s="11">
        <f t="shared" si="27"/>
        <v>42734.941099537042</v>
      </c>
    </row>
    <row r="888" spans="1:16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26"/>
        <v>42603.870520833334</v>
      </c>
      <c r="P888" s="11">
        <f t="shared" si="27"/>
        <v>42628.870520833334</v>
      </c>
    </row>
    <row r="889" spans="1:16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26"/>
        <v>41026.958969907406</v>
      </c>
      <c r="P889" s="11">
        <f t="shared" si="27"/>
        <v>41056.958969907406</v>
      </c>
    </row>
    <row r="890" spans="1:16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26"/>
        <v>40751.753298611111</v>
      </c>
      <c r="P890" s="11">
        <f t="shared" si="27"/>
        <v>40787.25</v>
      </c>
    </row>
    <row r="891" spans="1:16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26"/>
        <v>41887.784062500003</v>
      </c>
      <c r="P891" s="11">
        <f t="shared" si="27"/>
        <v>41917.784062500003</v>
      </c>
    </row>
    <row r="892" spans="1:16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26"/>
        <v>41569.698831018519</v>
      </c>
      <c r="P892" s="11">
        <f t="shared" si="27"/>
        <v>41599.740497685183</v>
      </c>
    </row>
    <row r="893" spans="1:16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26"/>
        <v>41842.031597222223</v>
      </c>
      <c r="P893" s="11">
        <f t="shared" si="27"/>
        <v>41872.031597222223</v>
      </c>
    </row>
    <row r="894" spans="1:16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26"/>
        <v>40304.20003472222</v>
      </c>
      <c r="P894" s="11">
        <f t="shared" si="27"/>
        <v>40391.166666666664</v>
      </c>
    </row>
    <row r="895" spans="1:16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26"/>
        <v>42065.897719907407</v>
      </c>
      <c r="P895" s="11">
        <f t="shared" si="27"/>
        <v>42095.856053240743</v>
      </c>
    </row>
    <row r="896" spans="1:16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26"/>
        <v>42496.98159722222</v>
      </c>
      <c r="P896" s="11">
        <f t="shared" si="27"/>
        <v>42526.98159722222</v>
      </c>
    </row>
    <row r="897" spans="1:16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26"/>
        <v>40431.127650462964</v>
      </c>
      <c r="P897" s="11">
        <f t="shared" si="27"/>
        <v>40476.127650462964</v>
      </c>
    </row>
    <row r="898" spans="1:16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si="26"/>
        <v>42218.872986111106</v>
      </c>
      <c r="P898" s="11">
        <f t="shared" si="27"/>
        <v>42244.166666666672</v>
      </c>
    </row>
    <row r="899" spans="1:16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ref="O899:O962" si="28">(J899/86400)+DATE(1970,1,1)</f>
        <v>41211.688750000001</v>
      </c>
      <c r="P899" s="11">
        <f t="shared" ref="P899:P962" si="29">(I899/86400)+DATE(1970,1,1)</f>
        <v>41241.730416666665</v>
      </c>
    </row>
    <row r="900" spans="1:16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28"/>
        <v>40878.758217592593</v>
      </c>
      <c r="P900" s="11">
        <f t="shared" si="29"/>
        <v>40923.758217592593</v>
      </c>
    </row>
    <row r="901" spans="1:16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28"/>
        <v>40646.099097222221</v>
      </c>
      <c r="P901" s="11">
        <f t="shared" si="29"/>
        <v>40691.099097222221</v>
      </c>
    </row>
    <row r="902" spans="1:16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28"/>
        <v>42429.84956018519</v>
      </c>
      <c r="P902" s="11">
        <f t="shared" si="29"/>
        <v>42459.807893518519</v>
      </c>
    </row>
    <row r="903" spans="1:16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28"/>
        <v>40291.81150462963</v>
      </c>
      <c r="P903" s="11">
        <f t="shared" si="29"/>
        <v>40337.799305555556</v>
      </c>
    </row>
    <row r="904" spans="1:16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28"/>
        <v>41829.965532407405</v>
      </c>
      <c r="P904" s="11">
        <f t="shared" si="29"/>
        <v>41881.645833333336</v>
      </c>
    </row>
    <row r="905" spans="1:16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28"/>
        <v>41149.796064814815</v>
      </c>
      <c r="P905" s="11">
        <f t="shared" si="29"/>
        <v>41175.100694444445</v>
      </c>
    </row>
    <row r="906" spans="1:16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28"/>
        <v>42342.080289351856</v>
      </c>
      <c r="P906" s="11">
        <f t="shared" si="29"/>
        <v>42372.080289351856</v>
      </c>
    </row>
    <row r="907" spans="1:16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28"/>
        <v>40507.239884259259</v>
      </c>
      <c r="P907" s="11">
        <f t="shared" si="29"/>
        <v>40567.239884259259</v>
      </c>
    </row>
    <row r="908" spans="1:16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28"/>
        <v>41681.189699074072</v>
      </c>
      <c r="P908" s="11">
        <f t="shared" si="29"/>
        <v>41711.148032407407</v>
      </c>
    </row>
    <row r="909" spans="1:16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28"/>
        <v>40767.192395833335</v>
      </c>
      <c r="P909" s="11">
        <f t="shared" si="29"/>
        <v>40797.192395833335</v>
      </c>
    </row>
    <row r="910" spans="1:16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28"/>
        <v>40340.801562499997</v>
      </c>
      <c r="P910" s="11">
        <f t="shared" si="29"/>
        <v>40386.207638888889</v>
      </c>
    </row>
    <row r="911" spans="1:16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28"/>
        <v>41081.69027777778</v>
      </c>
      <c r="P911" s="11">
        <f t="shared" si="29"/>
        <v>41113.166666666664</v>
      </c>
    </row>
    <row r="912" spans="1:16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28"/>
        <v>42737.545358796298</v>
      </c>
      <c r="P912" s="11">
        <f t="shared" si="29"/>
        <v>42797.545358796298</v>
      </c>
    </row>
    <row r="913" spans="1:16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28"/>
        <v>41642.005150462966</v>
      </c>
      <c r="P913" s="11">
        <f t="shared" si="29"/>
        <v>41663.005150462966</v>
      </c>
    </row>
    <row r="914" spans="1:16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28"/>
        <v>41194.109340277777</v>
      </c>
      <c r="P914" s="11">
        <f t="shared" si="29"/>
        <v>41254.151006944448</v>
      </c>
    </row>
    <row r="915" spans="1:16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28"/>
        <v>41004.139108796298</v>
      </c>
      <c r="P915" s="11">
        <f t="shared" si="29"/>
        <v>41034.139108796298</v>
      </c>
    </row>
    <row r="916" spans="1:16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28"/>
        <v>41116.763275462959</v>
      </c>
      <c r="P916" s="11">
        <f t="shared" si="29"/>
        <v>41146.763275462959</v>
      </c>
    </row>
    <row r="917" spans="1:16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28"/>
        <v>40937.679560185185</v>
      </c>
      <c r="P917" s="11">
        <f t="shared" si="29"/>
        <v>40969.207638888889</v>
      </c>
    </row>
    <row r="918" spans="1:16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28"/>
        <v>40434.853402777779</v>
      </c>
      <c r="P918" s="11">
        <f t="shared" si="29"/>
        <v>40473.208333333336</v>
      </c>
    </row>
    <row r="919" spans="1:16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28"/>
        <v>41802.94363425926</v>
      </c>
      <c r="P919" s="11">
        <f t="shared" si="29"/>
        <v>41834.104166666664</v>
      </c>
    </row>
    <row r="920" spans="1:16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28"/>
        <v>41944.916215277779</v>
      </c>
      <c r="P920" s="11">
        <f t="shared" si="29"/>
        <v>41974.957881944443</v>
      </c>
    </row>
    <row r="921" spans="1:16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28"/>
        <v>41227.641724537039</v>
      </c>
      <c r="P921" s="11">
        <f t="shared" si="29"/>
        <v>41262.641724537039</v>
      </c>
    </row>
    <row r="922" spans="1:16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28"/>
        <v>41562.671550925923</v>
      </c>
      <c r="P922" s="11">
        <f t="shared" si="29"/>
        <v>41592.713217592594</v>
      </c>
    </row>
    <row r="923" spans="1:16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28"/>
        <v>40847.171018518522</v>
      </c>
      <c r="P923" s="11">
        <f t="shared" si="29"/>
        <v>40889.212685185186</v>
      </c>
    </row>
    <row r="924" spans="1:16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28"/>
        <v>41878.530011574076</v>
      </c>
      <c r="P924" s="11">
        <f t="shared" si="29"/>
        <v>41913.530011574076</v>
      </c>
    </row>
    <row r="925" spans="1:16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28"/>
        <v>41934.959756944445</v>
      </c>
      <c r="P925" s="11">
        <f t="shared" si="29"/>
        <v>41965.001423611116</v>
      </c>
    </row>
    <row r="926" spans="1:16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28"/>
        <v>41288.942928240736</v>
      </c>
      <c r="P926" s="11">
        <f t="shared" si="29"/>
        <v>41318.942928240736</v>
      </c>
    </row>
    <row r="927" spans="1:16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28"/>
        <v>41575.880914351852</v>
      </c>
      <c r="P927" s="11">
        <f t="shared" si="29"/>
        <v>41605.922581018516</v>
      </c>
    </row>
    <row r="928" spans="1:16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28"/>
        <v>40338.02002314815</v>
      </c>
      <c r="P928" s="11">
        <f t="shared" si="29"/>
        <v>40367.944444444445</v>
      </c>
    </row>
    <row r="929" spans="1:16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28"/>
        <v>41013.822858796295</v>
      </c>
      <c r="P929" s="11">
        <f t="shared" si="29"/>
        <v>41043.822858796295</v>
      </c>
    </row>
    <row r="930" spans="1:16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28"/>
        <v>41180.86241898148</v>
      </c>
      <c r="P930" s="11">
        <f t="shared" si="29"/>
        <v>41231</v>
      </c>
    </row>
    <row r="931" spans="1:16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28"/>
        <v>40978.238067129627</v>
      </c>
      <c r="P931" s="11">
        <f t="shared" si="29"/>
        <v>41008.196400462963</v>
      </c>
    </row>
    <row r="932" spans="1:16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28"/>
        <v>40312.915578703702</v>
      </c>
      <c r="P932" s="11">
        <f t="shared" si="29"/>
        <v>40354.897222222222</v>
      </c>
    </row>
    <row r="933" spans="1:16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28"/>
        <v>41680.359976851854</v>
      </c>
      <c r="P933" s="11">
        <f t="shared" si="29"/>
        <v>41714.916666666664</v>
      </c>
    </row>
    <row r="934" spans="1:16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28"/>
        <v>41310.969270833331</v>
      </c>
      <c r="P934" s="11">
        <f t="shared" si="29"/>
        <v>41355.927604166667</v>
      </c>
    </row>
    <row r="935" spans="1:16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28"/>
        <v>41711.169085648144</v>
      </c>
      <c r="P935" s="11">
        <f t="shared" si="29"/>
        <v>41771.169085648144</v>
      </c>
    </row>
    <row r="936" spans="1:16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28"/>
        <v>41733.737083333333</v>
      </c>
      <c r="P936" s="11">
        <f t="shared" si="29"/>
        <v>41763.25</v>
      </c>
    </row>
    <row r="937" spans="1:16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28"/>
        <v>42368.333668981482</v>
      </c>
      <c r="P937" s="11">
        <f t="shared" si="29"/>
        <v>42398.333668981482</v>
      </c>
    </row>
    <row r="938" spans="1:16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28"/>
        <v>40883.024178240739</v>
      </c>
      <c r="P938" s="11">
        <f t="shared" si="29"/>
        <v>40926.833333333336</v>
      </c>
    </row>
    <row r="939" spans="1:16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28"/>
        <v>41551.798113425924</v>
      </c>
      <c r="P939" s="11">
        <f t="shared" si="29"/>
        <v>41581.839780092589</v>
      </c>
    </row>
    <row r="940" spans="1:16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28"/>
        <v>41124.479722222226</v>
      </c>
      <c r="P940" s="11">
        <f t="shared" si="29"/>
        <v>41154.479722222226</v>
      </c>
    </row>
    <row r="941" spans="1:16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28"/>
        <v>41416.763171296298</v>
      </c>
      <c r="P941" s="11">
        <f t="shared" si="29"/>
        <v>41455.831944444442</v>
      </c>
    </row>
    <row r="942" spans="1:16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28"/>
        <v>42182.008402777778</v>
      </c>
      <c r="P942" s="11">
        <f t="shared" si="29"/>
        <v>42227.008402777778</v>
      </c>
    </row>
    <row r="943" spans="1:16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28"/>
        <v>42746.096585648149</v>
      </c>
      <c r="P943" s="11">
        <f t="shared" si="29"/>
        <v>42776.096585648149</v>
      </c>
    </row>
    <row r="944" spans="1:16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28"/>
        <v>42382.843287037038</v>
      </c>
      <c r="P944" s="11">
        <f t="shared" si="29"/>
        <v>42418.843287037038</v>
      </c>
    </row>
    <row r="945" spans="1:16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28"/>
        <v>42673.66788194445</v>
      </c>
      <c r="P945" s="11">
        <f t="shared" si="29"/>
        <v>42703.709548611107</v>
      </c>
    </row>
    <row r="946" spans="1:16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28"/>
        <v>42444.583912037036</v>
      </c>
      <c r="P946" s="11">
        <f t="shared" si="29"/>
        <v>42478.583333333328</v>
      </c>
    </row>
    <row r="947" spans="1:16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28"/>
        <v>42732.872986111106</v>
      </c>
      <c r="P947" s="11">
        <f t="shared" si="29"/>
        <v>42784.999305555553</v>
      </c>
    </row>
    <row r="948" spans="1:16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28"/>
        <v>42592.750555555554</v>
      </c>
      <c r="P948" s="11">
        <f t="shared" si="29"/>
        <v>42622.750555555554</v>
      </c>
    </row>
    <row r="949" spans="1:16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28"/>
        <v>42491.781319444446</v>
      </c>
      <c r="P949" s="11">
        <f t="shared" si="29"/>
        <v>42551.781319444446</v>
      </c>
    </row>
    <row r="950" spans="1:16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28"/>
        <v>42411.828287037039</v>
      </c>
      <c r="P950" s="11">
        <f t="shared" si="29"/>
        <v>42441.828287037039</v>
      </c>
    </row>
    <row r="951" spans="1:16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28"/>
        <v>42361.043703703705</v>
      </c>
      <c r="P951" s="11">
        <f t="shared" si="29"/>
        <v>42421.043703703705</v>
      </c>
    </row>
    <row r="952" spans="1:16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28"/>
        <v>42356.750706018516</v>
      </c>
      <c r="P952" s="11">
        <f t="shared" si="29"/>
        <v>42386.750706018516</v>
      </c>
    </row>
    <row r="953" spans="1:16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28"/>
        <v>42480.653611111113</v>
      </c>
      <c r="P953" s="11">
        <f t="shared" si="29"/>
        <v>42525.653611111113</v>
      </c>
    </row>
    <row r="954" spans="1:16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28"/>
        <v>42662.613564814819</v>
      </c>
      <c r="P954" s="11">
        <f t="shared" si="29"/>
        <v>42692.655231481476</v>
      </c>
    </row>
    <row r="955" spans="1:16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28"/>
        <v>41999.164340277777</v>
      </c>
      <c r="P955" s="11">
        <f t="shared" si="29"/>
        <v>42029.164340277777</v>
      </c>
    </row>
    <row r="956" spans="1:16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28"/>
        <v>42194.833784722221</v>
      </c>
      <c r="P956" s="11">
        <f t="shared" si="29"/>
        <v>42236.833784722221</v>
      </c>
    </row>
    <row r="957" spans="1:16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28"/>
        <v>42586.295138888891</v>
      </c>
      <c r="P957" s="11">
        <f t="shared" si="29"/>
        <v>42626.295138888891</v>
      </c>
    </row>
    <row r="958" spans="1:16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28"/>
        <v>42060.913877314815</v>
      </c>
      <c r="P958" s="11">
        <f t="shared" si="29"/>
        <v>42120.872210648144</v>
      </c>
    </row>
    <row r="959" spans="1:16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28"/>
        <v>42660.552465277782</v>
      </c>
      <c r="P959" s="11">
        <f t="shared" si="29"/>
        <v>42691.594131944439</v>
      </c>
    </row>
    <row r="960" spans="1:16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28"/>
        <v>42082.802812499998</v>
      </c>
      <c r="P960" s="11">
        <f t="shared" si="29"/>
        <v>42104.207638888889</v>
      </c>
    </row>
    <row r="961" spans="1:16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28"/>
        <v>41993.174363425926</v>
      </c>
      <c r="P961" s="11">
        <f t="shared" si="29"/>
        <v>42023.174363425926</v>
      </c>
    </row>
    <row r="962" spans="1:16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si="28"/>
        <v>42766.626793981486</v>
      </c>
      <c r="P962" s="11">
        <f t="shared" si="29"/>
        <v>42808.585127314815</v>
      </c>
    </row>
    <row r="963" spans="1:16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ref="O963:O1026" si="30">(J963/86400)+DATE(1970,1,1)</f>
        <v>42740.693692129629</v>
      </c>
      <c r="P963" s="11">
        <f t="shared" ref="P963:P1026" si="31">(I963/86400)+DATE(1970,1,1)</f>
        <v>42786.791666666672</v>
      </c>
    </row>
    <row r="964" spans="1:16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30"/>
        <v>42373.712418981479</v>
      </c>
      <c r="P964" s="11">
        <f t="shared" si="31"/>
        <v>42411.712418981479</v>
      </c>
    </row>
    <row r="965" spans="1:16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30"/>
        <v>42625.635636574079</v>
      </c>
      <c r="P965" s="11">
        <f t="shared" si="31"/>
        <v>42660.635636574079</v>
      </c>
    </row>
    <row r="966" spans="1:16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30"/>
        <v>42208.628692129627</v>
      </c>
      <c r="P966" s="11">
        <f t="shared" si="31"/>
        <v>42248.628692129627</v>
      </c>
    </row>
    <row r="967" spans="1:16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30"/>
        <v>42637.016736111109</v>
      </c>
      <c r="P967" s="11">
        <f t="shared" si="31"/>
        <v>42669.165972222225</v>
      </c>
    </row>
    <row r="968" spans="1:16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30"/>
        <v>42619.635787037041</v>
      </c>
      <c r="P968" s="11">
        <f t="shared" si="31"/>
        <v>42649.635787037041</v>
      </c>
    </row>
    <row r="969" spans="1:16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30"/>
        <v>42422.254328703704</v>
      </c>
      <c r="P969" s="11">
        <f t="shared" si="31"/>
        <v>42482.21266203704</v>
      </c>
    </row>
    <row r="970" spans="1:16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30"/>
        <v>41836.847615740742</v>
      </c>
      <c r="P970" s="11">
        <f t="shared" si="31"/>
        <v>41866.847615740742</v>
      </c>
    </row>
    <row r="971" spans="1:16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30"/>
        <v>42742.30332175926</v>
      </c>
      <c r="P971" s="11">
        <f t="shared" si="31"/>
        <v>42775.30332175926</v>
      </c>
    </row>
    <row r="972" spans="1:16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30"/>
        <v>42721.220520833333</v>
      </c>
      <c r="P972" s="11">
        <f t="shared" si="31"/>
        <v>42758.207638888889</v>
      </c>
    </row>
    <row r="973" spans="1:16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30"/>
        <v>42111.709027777775</v>
      </c>
      <c r="P973" s="11">
        <f t="shared" si="31"/>
        <v>42156.709027777775</v>
      </c>
    </row>
    <row r="974" spans="1:16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30"/>
        <v>41856.865717592591</v>
      </c>
      <c r="P974" s="11">
        <f t="shared" si="31"/>
        <v>41886.290972222225</v>
      </c>
    </row>
    <row r="975" spans="1:16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30"/>
        <v>42257.014965277776</v>
      </c>
      <c r="P975" s="11">
        <f t="shared" si="31"/>
        <v>42317.056631944448</v>
      </c>
    </row>
    <row r="976" spans="1:16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30"/>
        <v>42424.749490740738</v>
      </c>
      <c r="P976" s="11">
        <f t="shared" si="31"/>
        <v>42454.707824074074</v>
      </c>
    </row>
    <row r="977" spans="1:16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30"/>
        <v>42489.696585648147</v>
      </c>
      <c r="P977" s="11">
        <f t="shared" si="31"/>
        <v>42549.696585648147</v>
      </c>
    </row>
    <row r="978" spans="1:16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30"/>
        <v>42185.058993055558</v>
      </c>
      <c r="P978" s="11">
        <f t="shared" si="31"/>
        <v>42230.058993055558</v>
      </c>
    </row>
    <row r="979" spans="1:16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30"/>
        <v>42391.942094907412</v>
      </c>
      <c r="P979" s="11">
        <f t="shared" si="31"/>
        <v>42421.942094907412</v>
      </c>
    </row>
    <row r="980" spans="1:16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30"/>
        <v>42395.309039351851</v>
      </c>
      <c r="P980" s="11">
        <f t="shared" si="31"/>
        <v>42425.309039351851</v>
      </c>
    </row>
    <row r="981" spans="1:16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30"/>
        <v>42506.416990740741</v>
      </c>
      <c r="P981" s="11">
        <f t="shared" si="31"/>
        <v>42541.790972222225</v>
      </c>
    </row>
    <row r="982" spans="1:16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30"/>
        <v>41928.904189814813</v>
      </c>
      <c r="P982" s="11">
        <f t="shared" si="31"/>
        <v>41973.945856481485</v>
      </c>
    </row>
    <row r="983" spans="1:16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30"/>
        <v>41830.947013888886</v>
      </c>
      <c r="P983" s="11">
        <f t="shared" si="31"/>
        <v>41860.947013888886</v>
      </c>
    </row>
    <row r="984" spans="1:16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30"/>
        <v>42615.753310185188</v>
      </c>
      <c r="P984" s="11">
        <f t="shared" si="31"/>
        <v>42645.753310185188</v>
      </c>
    </row>
    <row r="985" spans="1:16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30"/>
        <v>42574.667650462958</v>
      </c>
      <c r="P985" s="11">
        <f t="shared" si="31"/>
        <v>42605.870833333334</v>
      </c>
    </row>
    <row r="986" spans="1:16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30"/>
        <v>42061.11583333333</v>
      </c>
      <c r="P986" s="11">
        <f t="shared" si="31"/>
        <v>42091.074166666665</v>
      </c>
    </row>
    <row r="987" spans="1:16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30"/>
        <v>42339.967708333337</v>
      </c>
      <c r="P987" s="11">
        <f t="shared" si="31"/>
        <v>42369.958333333328</v>
      </c>
    </row>
    <row r="988" spans="1:16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30"/>
        <v>42324.767361111109</v>
      </c>
      <c r="P988" s="11">
        <f t="shared" si="31"/>
        <v>42379</v>
      </c>
    </row>
    <row r="989" spans="1:16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30"/>
        <v>41773.294560185182</v>
      </c>
      <c r="P989" s="11">
        <f t="shared" si="31"/>
        <v>41813.294560185182</v>
      </c>
    </row>
    <row r="990" spans="1:16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30"/>
        <v>42614.356770833328</v>
      </c>
      <c r="P990" s="11">
        <f t="shared" si="31"/>
        <v>42644.356770833328</v>
      </c>
    </row>
    <row r="991" spans="1:16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30"/>
        <v>42611.933969907404</v>
      </c>
      <c r="P991" s="11">
        <f t="shared" si="31"/>
        <v>42641.933969907404</v>
      </c>
    </row>
    <row r="992" spans="1:16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30"/>
        <v>41855.784305555557</v>
      </c>
      <c r="P992" s="11">
        <f t="shared" si="31"/>
        <v>41885.784305555557</v>
      </c>
    </row>
    <row r="993" spans="1:16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30"/>
        <v>42538.75680555556</v>
      </c>
      <c r="P993" s="11">
        <f t="shared" si="31"/>
        <v>42563.785416666666</v>
      </c>
    </row>
    <row r="994" spans="1:16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30"/>
        <v>42437.924988425926</v>
      </c>
      <c r="P994" s="11">
        <f t="shared" si="31"/>
        <v>42497.883321759262</v>
      </c>
    </row>
    <row r="995" spans="1:16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30"/>
        <v>42652.964907407411</v>
      </c>
      <c r="P995" s="11">
        <f t="shared" si="31"/>
        <v>42686.208333333328</v>
      </c>
    </row>
    <row r="996" spans="1:16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30"/>
        <v>41921.263078703705</v>
      </c>
      <c r="P996" s="11">
        <f t="shared" si="31"/>
        <v>41973.957638888889</v>
      </c>
    </row>
    <row r="997" spans="1:16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30"/>
        <v>41947.940740740742</v>
      </c>
      <c r="P997" s="11">
        <f t="shared" si="31"/>
        <v>41972.666666666672</v>
      </c>
    </row>
    <row r="998" spans="1:16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30"/>
        <v>41817.866435185184</v>
      </c>
      <c r="P998" s="11">
        <f t="shared" si="31"/>
        <v>41847.643750000003</v>
      </c>
    </row>
    <row r="999" spans="1:16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30"/>
        <v>41941.10297453704</v>
      </c>
      <c r="P999" s="11">
        <f t="shared" si="31"/>
        <v>41971.144641203704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30"/>
        <v>42282.168993055559</v>
      </c>
      <c r="P1000" s="11">
        <f t="shared" si="31"/>
        <v>42327.210659722223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30"/>
        <v>41926.29965277778</v>
      </c>
      <c r="P1001" s="11">
        <f t="shared" si="31"/>
        <v>41956.334722222222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30"/>
        <v>42749.05972222222</v>
      </c>
      <c r="P1002" s="11">
        <f t="shared" si="31"/>
        <v>42809.018055555556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30"/>
        <v>42720.720057870371</v>
      </c>
      <c r="P1003" s="11">
        <f t="shared" si="31"/>
        <v>42765.720057870371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30"/>
        <v>42325.684189814812</v>
      </c>
      <c r="P1004" s="11">
        <f t="shared" si="31"/>
        <v>42355.249305555553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30"/>
        <v>42780.709039351852</v>
      </c>
      <c r="P1005" s="11">
        <f t="shared" si="31"/>
        <v>42810.667372685188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30"/>
        <v>42388.708645833336</v>
      </c>
      <c r="P1006" s="11">
        <f t="shared" si="31"/>
        <v>42418.708645833336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30"/>
        <v>42276.624803240746</v>
      </c>
      <c r="P1007" s="11">
        <f t="shared" si="31"/>
        <v>42307.624803240746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30"/>
        <v>41977.040185185186</v>
      </c>
      <c r="P1008" s="11">
        <f t="shared" si="31"/>
        <v>41985.299305555556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30"/>
        <v>42676.583599537036</v>
      </c>
      <c r="P1009" s="11">
        <f t="shared" si="31"/>
        <v>42718.6252662037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30"/>
        <v>42702.809201388889</v>
      </c>
      <c r="P1010" s="11">
        <f t="shared" si="31"/>
        <v>42732.809201388889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30"/>
        <v>42510.604699074072</v>
      </c>
      <c r="P1011" s="11">
        <f t="shared" si="31"/>
        <v>42540.604699074072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30"/>
        <v>42561.829421296294</v>
      </c>
      <c r="P1012" s="11">
        <f t="shared" si="31"/>
        <v>42618.124305555553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30"/>
        <v>41946.898090277777</v>
      </c>
      <c r="P1013" s="11">
        <f t="shared" si="31"/>
        <v>41991.898090277777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30"/>
        <v>42714.440416666665</v>
      </c>
      <c r="P1014" s="11">
        <f t="shared" si="31"/>
        <v>42759.440416666665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30"/>
        <v>42339.833981481483</v>
      </c>
      <c r="P1015" s="11">
        <f t="shared" si="31"/>
        <v>42367.833333333328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30"/>
        <v>41955.002488425926</v>
      </c>
      <c r="P1016" s="11">
        <f t="shared" si="31"/>
        <v>42005.002488425926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30"/>
        <v>42303.878414351857</v>
      </c>
      <c r="P1017" s="11">
        <f t="shared" si="31"/>
        <v>42333.920081018514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30"/>
        <v>42422.107129629629</v>
      </c>
      <c r="P1018" s="11">
        <f t="shared" si="31"/>
        <v>42467.065462962964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30"/>
        <v>42289.675173611111</v>
      </c>
      <c r="P1019" s="11">
        <f t="shared" si="31"/>
        <v>42329.716840277775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30"/>
        <v>42535.492280092592</v>
      </c>
      <c r="P1020" s="11">
        <f t="shared" si="31"/>
        <v>42565.492280092592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30"/>
        <v>42009.973946759259</v>
      </c>
      <c r="P1021" s="11">
        <f t="shared" si="31"/>
        <v>42039.973946759259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30"/>
        <v>42127.069548611107</v>
      </c>
      <c r="P1022" s="11">
        <f t="shared" si="31"/>
        <v>42157.032638888893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30"/>
        <v>42271.251979166671</v>
      </c>
      <c r="P1023" s="11">
        <f t="shared" si="31"/>
        <v>42294.166666666672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30"/>
        <v>42111.646724537037</v>
      </c>
      <c r="P1024" s="11">
        <f t="shared" si="31"/>
        <v>42141.646724537037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30"/>
        <v>42145.919687500005</v>
      </c>
      <c r="P1025" s="11">
        <f t="shared" si="31"/>
        <v>42175.919687500005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si="30"/>
        <v>42370.580590277779</v>
      </c>
      <c r="P1026" s="11">
        <f t="shared" si="31"/>
        <v>42400.580590277779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ref="O1027:O1090" si="32">(J1027/86400)+DATE(1970,1,1)</f>
        <v>42049.833761574075</v>
      </c>
      <c r="P1027" s="11">
        <f t="shared" ref="P1027:P1090" si="33">(I1027/86400)+DATE(1970,1,1)</f>
        <v>42079.792094907403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32"/>
        <v>42426.407592592594</v>
      </c>
      <c r="P1028" s="11">
        <f t="shared" si="33"/>
        <v>42460.365925925929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32"/>
        <v>41905.034108796295</v>
      </c>
      <c r="P1029" s="11">
        <f t="shared" si="33"/>
        <v>41935.034108796295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32"/>
        <v>42755.627372685187</v>
      </c>
      <c r="P1030" s="11">
        <f t="shared" si="33"/>
        <v>42800.833333333328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32"/>
        <v>42044.711886574078</v>
      </c>
      <c r="P1031" s="11">
        <f t="shared" si="33"/>
        <v>42098.915972222225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32"/>
        <v>42611.483206018514</v>
      </c>
      <c r="P1032" s="11">
        <f t="shared" si="33"/>
        <v>42625.483206018514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32"/>
        <v>42324.764004629629</v>
      </c>
      <c r="P1033" s="11">
        <f t="shared" si="33"/>
        <v>42354.764004629629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32"/>
        <v>42514.666956018518</v>
      </c>
      <c r="P1034" s="11">
        <f t="shared" si="33"/>
        <v>42544.666956018518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32"/>
        <v>42688.732407407406</v>
      </c>
      <c r="P1035" s="11">
        <f t="shared" si="33"/>
        <v>42716.732407407406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32"/>
        <v>42555.166712962964</v>
      </c>
      <c r="P1036" s="11">
        <f t="shared" si="33"/>
        <v>42587.165972222225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32"/>
        <v>42016.641435185185</v>
      </c>
      <c r="P1037" s="11">
        <f t="shared" si="33"/>
        <v>42046.641435185185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32"/>
        <v>41249.448958333334</v>
      </c>
      <c r="P1038" s="11">
        <f t="shared" si="33"/>
        <v>41281.333333333336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32"/>
        <v>42119.822476851856</v>
      </c>
      <c r="P1039" s="11">
        <f t="shared" si="33"/>
        <v>42142.208333333328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32"/>
        <v>42418.231747685189</v>
      </c>
      <c r="P1040" s="11">
        <f t="shared" si="33"/>
        <v>42448.190081018518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32"/>
        <v>42692.109328703707</v>
      </c>
      <c r="P1041" s="11">
        <f t="shared" si="33"/>
        <v>42717.332638888889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32"/>
        <v>42579.708437499998</v>
      </c>
      <c r="P1042" s="11">
        <f t="shared" si="33"/>
        <v>42609.708437499998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32"/>
        <v>41831.06009259259</v>
      </c>
      <c r="P1043" s="11">
        <f t="shared" si="33"/>
        <v>41851.06009259259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32"/>
        <v>41851.696157407408</v>
      </c>
      <c r="P1044" s="11">
        <f t="shared" si="33"/>
        <v>41894.416666666664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32"/>
        <v>42114.252951388888</v>
      </c>
      <c r="P1045" s="11">
        <f t="shared" si="33"/>
        <v>42144.252951388888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32"/>
        <v>42011.925937499997</v>
      </c>
      <c r="P1046" s="11">
        <f t="shared" si="33"/>
        <v>42068.852083333331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32"/>
        <v>41844.874421296292</v>
      </c>
      <c r="P1047" s="11">
        <f t="shared" si="33"/>
        <v>41874.874421296292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32"/>
        <v>42319.851388888885</v>
      </c>
      <c r="P1048" s="11">
        <f t="shared" si="33"/>
        <v>42364.851388888885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32"/>
        <v>41918.818460648152</v>
      </c>
      <c r="P1049" s="11">
        <f t="shared" si="33"/>
        <v>41948.860127314816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32"/>
        <v>42598.053113425922</v>
      </c>
      <c r="P1050" s="11">
        <f t="shared" si="33"/>
        <v>42638.053113425922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32"/>
        <v>42382.431076388893</v>
      </c>
      <c r="P1051" s="11">
        <f t="shared" si="33"/>
        <v>42412.431076388893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32"/>
        <v>42231.7971875</v>
      </c>
      <c r="P1052" s="11">
        <f t="shared" si="33"/>
        <v>42261.7971875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32"/>
        <v>41850.014178240745</v>
      </c>
      <c r="P1053" s="11">
        <f t="shared" si="33"/>
        <v>41878.014178240745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32"/>
        <v>42483.797395833331</v>
      </c>
      <c r="P1054" s="11">
        <f t="shared" si="33"/>
        <v>42527.839583333334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32"/>
        <v>42775.172824074078</v>
      </c>
      <c r="P1055" s="11">
        <f t="shared" si="33"/>
        <v>42800.172824074078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32"/>
        <v>41831.851840277777</v>
      </c>
      <c r="P1056" s="11">
        <f t="shared" si="33"/>
        <v>41861.916666666664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32"/>
        <v>42406.992418981477</v>
      </c>
      <c r="P1057" s="11">
        <f t="shared" si="33"/>
        <v>42436.992418981477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32"/>
        <v>42058.719641203701</v>
      </c>
      <c r="P1058" s="11">
        <f t="shared" si="33"/>
        <v>42118.677974537037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32"/>
        <v>42678.871331018519</v>
      </c>
      <c r="P1059" s="11">
        <f t="shared" si="33"/>
        <v>42708.912997685184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32"/>
        <v>42047.900960648149</v>
      </c>
      <c r="P1060" s="11">
        <f t="shared" si="33"/>
        <v>42089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32"/>
        <v>42046.79</v>
      </c>
      <c r="P1061" s="11">
        <f t="shared" si="33"/>
        <v>42076.748333333337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32"/>
        <v>42079.913113425922</v>
      </c>
      <c r="P1062" s="11">
        <f t="shared" si="33"/>
        <v>42109.913113425922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32"/>
        <v>42432.276712962965</v>
      </c>
      <c r="P1063" s="11">
        <f t="shared" si="33"/>
        <v>42492.041666666672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32"/>
        <v>42556.807187500002</v>
      </c>
      <c r="P1064" s="11">
        <f t="shared" si="33"/>
        <v>42563.807187500002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32"/>
        <v>42583.030810185184</v>
      </c>
      <c r="P1065" s="11">
        <f t="shared" si="33"/>
        <v>42613.030810185184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32"/>
        <v>41417.228043981479</v>
      </c>
      <c r="P1066" s="11">
        <f t="shared" si="33"/>
        <v>41462.228043981479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32"/>
        <v>41661.381041666667</v>
      </c>
      <c r="P1067" s="11">
        <f t="shared" si="33"/>
        <v>41689.381041666667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32"/>
        <v>41445.962754629625</v>
      </c>
      <c r="P1068" s="11">
        <f t="shared" si="33"/>
        <v>41490.962754629625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32"/>
        <v>41599.855682870373</v>
      </c>
      <c r="P1069" s="11">
        <f t="shared" si="33"/>
        <v>41629.855682870373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32"/>
        <v>42440.371111111112</v>
      </c>
      <c r="P1070" s="11">
        <f t="shared" si="33"/>
        <v>42470.329444444447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32"/>
        <v>41572.229849537034</v>
      </c>
      <c r="P1071" s="11">
        <f t="shared" si="33"/>
        <v>41604.271516203706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32"/>
        <v>41163.011828703704</v>
      </c>
      <c r="P1072" s="11">
        <f t="shared" si="33"/>
        <v>41183.011828703704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32"/>
        <v>42295.753391203703</v>
      </c>
      <c r="P1073" s="11">
        <f t="shared" si="33"/>
        <v>42325.795057870375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32"/>
        <v>41645.832141203704</v>
      </c>
      <c r="P1074" s="11">
        <f t="shared" si="33"/>
        <v>41675.832141203704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32"/>
        <v>40802.964594907404</v>
      </c>
      <c r="P1075" s="11">
        <f t="shared" si="33"/>
        <v>40832.964594907404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32"/>
        <v>41613.172974537039</v>
      </c>
      <c r="P1076" s="11">
        <f t="shared" si="33"/>
        <v>41643.172974537039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32"/>
        <v>41005.904120370367</v>
      </c>
      <c r="P1077" s="11">
        <f t="shared" si="33"/>
        <v>41035.904120370367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32"/>
        <v>41838.377893518518</v>
      </c>
      <c r="P1078" s="11">
        <f t="shared" si="33"/>
        <v>41893.377893518518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32"/>
        <v>42353.16679398148</v>
      </c>
      <c r="P1079" s="11">
        <f t="shared" si="33"/>
        <v>42383.16679398148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32"/>
        <v>40701.195844907408</v>
      </c>
      <c r="P1080" s="11">
        <f t="shared" si="33"/>
        <v>40746.195844907408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32"/>
        <v>42479.566388888888</v>
      </c>
      <c r="P1081" s="11">
        <f t="shared" si="33"/>
        <v>42504.566388888888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32"/>
        <v>41740.138113425928</v>
      </c>
      <c r="P1082" s="11">
        <f t="shared" si="33"/>
        <v>41770.138113425928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32"/>
        <v>42002.926990740743</v>
      </c>
      <c r="P1083" s="11">
        <f t="shared" si="33"/>
        <v>42032.926990740743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32"/>
        <v>41101.906111111108</v>
      </c>
      <c r="P1084" s="11">
        <f t="shared" si="33"/>
        <v>41131.906111111108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32"/>
        <v>41793.659525462965</v>
      </c>
      <c r="P1085" s="11">
        <f t="shared" si="33"/>
        <v>41853.659525462965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32"/>
        <v>41829.912083333329</v>
      </c>
      <c r="P1086" s="11">
        <f t="shared" si="33"/>
        <v>41859.912083333329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32"/>
        <v>42413.671006944445</v>
      </c>
      <c r="P1087" s="11">
        <f t="shared" si="33"/>
        <v>42443.629340277781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32"/>
        <v>41845.866793981484</v>
      </c>
      <c r="P1088" s="11">
        <f t="shared" si="33"/>
        <v>41875.866793981484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32"/>
        <v>41775.713969907403</v>
      </c>
      <c r="P1089" s="11">
        <f t="shared" si="33"/>
        <v>41805.713969907403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si="32"/>
        <v>41723.799386574072</v>
      </c>
      <c r="P1090" s="11">
        <f t="shared" si="33"/>
        <v>41753.799386574072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ref="O1091:O1154" si="34">(J1091/86400)+DATE(1970,1,1)</f>
        <v>42151.189525462964</v>
      </c>
      <c r="P1091" s="11">
        <f t="shared" ref="P1091:P1154" si="35">(I1091/86400)+DATE(1970,1,1)</f>
        <v>42181.189525462964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34"/>
        <v>42123.185798611114</v>
      </c>
      <c r="P1092" s="11">
        <f t="shared" si="35"/>
        <v>42153.185798611114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34"/>
        <v>42440.820277777777</v>
      </c>
      <c r="P1093" s="11">
        <f t="shared" si="35"/>
        <v>42470.778611111113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34"/>
        <v>41250.025902777779</v>
      </c>
      <c r="P1094" s="11">
        <f t="shared" si="35"/>
        <v>41280.025902777779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34"/>
        <v>42396.973807870367</v>
      </c>
      <c r="P1095" s="11">
        <f t="shared" si="35"/>
        <v>42411.973807870367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34"/>
        <v>40795.71334490741</v>
      </c>
      <c r="P1096" s="11">
        <f t="shared" si="35"/>
        <v>40825.71334490741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34"/>
        <v>41486.537268518521</v>
      </c>
      <c r="P1097" s="11">
        <f t="shared" si="35"/>
        <v>41516.537268518521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34"/>
        <v>41885.51798611111</v>
      </c>
      <c r="P1098" s="11">
        <f t="shared" si="35"/>
        <v>41916.145833333336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34"/>
        <v>41660.792557870373</v>
      </c>
      <c r="P1099" s="11">
        <f t="shared" si="35"/>
        <v>41700.792557870373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34"/>
        <v>41712.762673611112</v>
      </c>
      <c r="P1100" s="11">
        <f t="shared" si="35"/>
        <v>41742.762673611112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34"/>
        <v>42107.836435185185</v>
      </c>
      <c r="P1101" s="11">
        <f t="shared" si="35"/>
        <v>42137.836435185185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34"/>
        <v>42384.110775462963</v>
      </c>
      <c r="P1102" s="11">
        <f t="shared" si="35"/>
        <v>42414.110775462963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34"/>
        <v>42538.77243055556</v>
      </c>
      <c r="P1103" s="11">
        <f t="shared" si="35"/>
        <v>42565.758333333331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34"/>
        <v>41577.045428240745</v>
      </c>
      <c r="P1104" s="11">
        <f t="shared" si="35"/>
        <v>41617.249305555553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34"/>
        <v>42479.22210648148</v>
      </c>
      <c r="P1105" s="11">
        <f t="shared" si="35"/>
        <v>42539.22210648148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34"/>
        <v>41771.40996527778</v>
      </c>
      <c r="P1106" s="11">
        <f t="shared" si="35"/>
        <v>41801.40996527778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34"/>
        <v>41692.135729166665</v>
      </c>
      <c r="P1107" s="11">
        <f t="shared" si="35"/>
        <v>41722.0940625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34"/>
        <v>40973.740451388891</v>
      </c>
      <c r="P1108" s="11">
        <f t="shared" si="35"/>
        <v>41003.698784722219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34"/>
        <v>41813.861388888887</v>
      </c>
      <c r="P1109" s="11">
        <f t="shared" si="35"/>
        <v>41843.861388888887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34"/>
        <v>40952.636979166666</v>
      </c>
      <c r="P1110" s="11">
        <f t="shared" si="35"/>
        <v>41012.595312500001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34"/>
        <v>42662.752199074079</v>
      </c>
      <c r="P1111" s="11">
        <f t="shared" si="35"/>
        <v>42692.793865740736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34"/>
        <v>41220.933124999996</v>
      </c>
      <c r="P1112" s="11">
        <f t="shared" si="35"/>
        <v>41250.933124999996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34"/>
        <v>42347.203587962962</v>
      </c>
      <c r="P1113" s="11">
        <f t="shared" si="35"/>
        <v>42377.203587962962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34"/>
        <v>41963.759386574078</v>
      </c>
      <c r="P1114" s="11">
        <f t="shared" si="35"/>
        <v>42023.354166666672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34"/>
        <v>41835.977083333331</v>
      </c>
      <c r="P1115" s="11">
        <f t="shared" si="35"/>
        <v>41865.977083333331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34"/>
        <v>41526.345914351856</v>
      </c>
      <c r="P1116" s="11">
        <f t="shared" si="35"/>
        <v>41556.345914351856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34"/>
        <v>42429.695543981477</v>
      </c>
      <c r="P1117" s="11">
        <f t="shared" si="35"/>
        <v>42459.653877314813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34"/>
        <v>41009.847314814819</v>
      </c>
      <c r="P1118" s="11">
        <f t="shared" si="35"/>
        <v>41069.847314814819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34"/>
        <v>42333.598530092597</v>
      </c>
      <c r="P1119" s="11">
        <f t="shared" si="35"/>
        <v>42363.598530092597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34"/>
        <v>41704.16642361111</v>
      </c>
      <c r="P1120" s="11">
        <f t="shared" si="35"/>
        <v>41734.124756944446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34"/>
        <v>41722.792407407411</v>
      </c>
      <c r="P1121" s="11">
        <f t="shared" si="35"/>
        <v>41735.792407407411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34"/>
        <v>40799.872685185182</v>
      </c>
      <c r="P1122" s="11">
        <f t="shared" si="35"/>
        <v>40844.872685185182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34"/>
        <v>42412.934212962966</v>
      </c>
      <c r="P1123" s="11">
        <f t="shared" si="35"/>
        <v>42442.892546296294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34"/>
        <v>41410.703993055555</v>
      </c>
      <c r="P1124" s="11">
        <f t="shared" si="35"/>
        <v>41424.703993055555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34"/>
        <v>41718.5237037037</v>
      </c>
      <c r="P1125" s="11">
        <f t="shared" si="35"/>
        <v>41748.5237037037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34"/>
        <v>42094.667256944449</v>
      </c>
      <c r="P1126" s="11">
        <f t="shared" si="35"/>
        <v>42124.667256944449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34"/>
        <v>42212.624189814815</v>
      </c>
      <c r="P1127" s="11">
        <f t="shared" si="35"/>
        <v>42272.624189814815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34"/>
        <v>42535.327476851853</v>
      </c>
      <c r="P1128" s="11">
        <f t="shared" si="35"/>
        <v>42565.327476851853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34"/>
        <v>41926.854166666664</v>
      </c>
      <c r="P1129" s="11">
        <f t="shared" si="35"/>
        <v>41957.895833333328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34"/>
        <v>41828.649502314816</v>
      </c>
      <c r="P1130" s="11">
        <f t="shared" si="35"/>
        <v>41858.649502314816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34"/>
        <v>42496.264965277776</v>
      </c>
      <c r="P1131" s="11">
        <f t="shared" si="35"/>
        <v>42526.264965277776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34"/>
        <v>41908.996527777781</v>
      </c>
      <c r="P1132" s="11">
        <f t="shared" si="35"/>
        <v>41969.038194444445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34"/>
        <v>42332.908194444448</v>
      </c>
      <c r="P1133" s="11">
        <f t="shared" si="35"/>
        <v>42362.908194444448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34"/>
        <v>42706.115405092598</v>
      </c>
      <c r="P1134" s="11">
        <f t="shared" si="35"/>
        <v>42736.115405092598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34"/>
        <v>41821.407187500001</v>
      </c>
      <c r="P1135" s="11">
        <f t="shared" si="35"/>
        <v>41851.407187500001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34"/>
        <v>41958.285046296296</v>
      </c>
      <c r="P1136" s="11">
        <f t="shared" si="35"/>
        <v>41972.189583333333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34"/>
        <v>42558.98951388889</v>
      </c>
      <c r="P1137" s="11">
        <f t="shared" si="35"/>
        <v>42588.98951388889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34"/>
        <v>42327.671631944446</v>
      </c>
      <c r="P1138" s="11">
        <f t="shared" si="35"/>
        <v>42357.671631944446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34"/>
        <v>42453.819687499999</v>
      </c>
      <c r="P1139" s="11">
        <f t="shared" si="35"/>
        <v>42483.819687499999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34"/>
        <v>42736.9066087963</v>
      </c>
      <c r="P1140" s="11">
        <f t="shared" si="35"/>
        <v>42756.9066087963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34"/>
        <v>41975.34752314815</v>
      </c>
      <c r="P1141" s="11">
        <f t="shared" si="35"/>
        <v>42005.34752314815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34"/>
        <v>42192.462048611109</v>
      </c>
      <c r="P1142" s="11">
        <f t="shared" si="35"/>
        <v>42222.462048611109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34"/>
        <v>42164.699652777781</v>
      </c>
      <c r="P1143" s="11">
        <f t="shared" si="35"/>
        <v>42194.699652777781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34"/>
        <v>42022.006099537037</v>
      </c>
      <c r="P1144" s="11">
        <f t="shared" si="35"/>
        <v>42052.006099537037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34"/>
        <v>42325.19358796296</v>
      </c>
      <c r="P1145" s="11">
        <f t="shared" si="35"/>
        <v>42355.19358796296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34"/>
        <v>42093.181944444441</v>
      </c>
      <c r="P1146" s="11">
        <f t="shared" si="35"/>
        <v>42123.181944444441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34"/>
        <v>41854.74759259259</v>
      </c>
      <c r="P1147" s="11">
        <f t="shared" si="35"/>
        <v>41914.74759259259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34"/>
        <v>41723.9533912037</v>
      </c>
      <c r="P1148" s="11">
        <f t="shared" si="35"/>
        <v>41761.9533912037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34"/>
        <v>41871.972025462965</v>
      </c>
      <c r="P1149" s="11">
        <f t="shared" si="35"/>
        <v>41931.972025462965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34"/>
        <v>42675.171076388884</v>
      </c>
      <c r="P1150" s="11">
        <f t="shared" si="35"/>
        <v>42705.212743055556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34"/>
        <v>42507.71025462963</v>
      </c>
      <c r="P1151" s="11">
        <f t="shared" si="35"/>
        <v>42537.71025462963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34"/>
        <v>42317.954571759255</v>
      </c>
      <c r="P1152" s="11">
        <f t="shared" si="35"/>
        <v>42377.954571759255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34"/>
        <v>42224.102581018524</v>
      </c>
      <c r="P1153" s="11">
        <f t="shared" si="35"/>
        <v>42254.102581018524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si="34"/>
        <v>42109.709629629629</v>
      </c>
      <c r="P1154" s="11">
        <f t="shared" si="35"/>
        <v>42139.709629629629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ref="O1155:O1218" si="36">(J1155/86400)+DATE(1970,1,1)</f>
        <v>42143.714178240742</v>
      </c>
      <c r="P1155" s="11">
        <f t="shared" ref="P1155:P1218" si="37">(I1155/86400)+DATE(1970,1,1)</f>
        <v>42173.714178240742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36"/>
        <v>42223.108865740738</v>
      </c>
      <c r="P1156" s="11">
        <f t="shared" si="37"/>
        <v>42253.108865740738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36"/>
        <v>41835.763981481483</v>
      </c>
      <c r="P1157" s="11">
        <f t="shared" si="37"/>
        <v>41865.763981481483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36"/>
        <v>42029.07131944444</v>
      </c>
      <c r="P1158" s="11">
        <f t="shared" si="37"/>
        <v>42059.07131944444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36"/>
        <v>41918.628240740742</v>
      </c>
      <c r="P1159" s="11">
        <f t="shared" si="37"/>
        <v>41978.669907407406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36"/>
        <v>41952.09175925926</v>
      </c>
      <c r="P1160" s="11">
        <f t="shared" si="37"/>
        <v>41982.09175925926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36"/>
        <v>42154.726446759261</v>
      </c>
      <c r="P1161" s="11">
        <f t="shared" si="37"/>
        <v>42185.65625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36"/>
        <v>42061.154930555553</v>
      </c>
      <c r="P1162" s="11">
        <f t="shared" si="37"/>
        <v>42091.113263888888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36"/>
        <v>42122.629502314812</v>
      </c>
      <c r="P1163" s="11">
        <f t="shared" si="37"/>
        <v>42143.629502314812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36"/>
        <v>41876.683611111112</v>
      </c>
      <c r="P1164" s="11">
        <f t="shared" si="37"/>
        <v>41907.683611111112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36"/>
        <v>41830.723611111112</v>
      </c>
      <c r="P1165" s="11">
        <f t="shared" si="37"/>
        <v>41860.723611111112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36"/>
        <v>42509.724328703705</v>
      </c>
      <c r="P1166" s="11">
        <f t="shared" si="37"/>
        <v>42539.724328703705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36"/>
        <v>41792.214467592596</v>
      </c>
      <c r="P1167" s="11">
        <f t="shared" si="37"/>
        <v>41826.214467592596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36"/>
        <v>42150.485439814816</v>
      </c>
      <c r="P1168" s="11">
        <f t="shared" si="37"/>
        <v>42181.166666666672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36"/>
        <v>41863.734895833331</v>
      </c>
      <c r="P1169" s="11">
        <f t="shared" si="37"/>
        <v>41894.734895833331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36"/>
        <v>42605.053993055553</v>
      </c>
      <c r="P1170" s="11">
        <f t="shared" si="37"/>
        <v>42635.053993055553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36"/>
        <v>42027.353738425925</v>
      </c>
      <c r="P1171" s="11">
        <f t="shared" si="37"/>
        <v>42057.353738425925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36"/>
        <v>42124.893182870372</v>
      </c>
      <c r="P1172" s="11">
        <f t="shared" si="37"/>
        <v>42154.893182870372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36"/>
        <v>41938.804710648146</v>
      </c>
      <c r="P1173" s="11">
        <f t="shared" si="37"/>
        <v>41956.846377314811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36"/>
        <v>41841.682314814811</v>
      </c>
      <c r="P1174" s="11">
        <f t="shared" si="37"/>
        <v>41871.682314814811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36"/>
        <v>42184.185844907406</v>
      </c>
      <c r="P1175" s="11">
        <f t="shared" si="37"/>
        <v>42219.185844907406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36"/>
        <v>42468.84174768519</v>
      </c>
      <c r="P1176" s="11">
        <f t="shared" si="37"/>
        <v>42498.84174768519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36"/>
        <v>42170.728460648148</v>
      </c>
      <c r="P1177" s="11">
        <f t="shared" si="37"/>
        <v>42200.728460648148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36"/>
        <v>42746.019652777773</v>
      </c>
      <c r="P1178" s="11">
        <f t="shared" si="37"/>
        <v>42800.541666666672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36"/>
        <v>41897.660833333335</v>
      </c>
      <c r="P1179" s="11">
        <f t="shared" si="37"/>
        <v>41927.660833333335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36"/>
        <v>41837.905694444446</v>
      </c>
      <c r="P1180" s="11">
        <f t="shared" si="37"/>
        <v>41867.905694444446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36"/>
        <v>42275.720219907409</v>
      </c>
      <c r="P1181" s="11">
        <f t="shared" si="37"/>
        <v>42305.720219907409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36"/>
        <v>41781.806875000002</v>
      </c>
      <c r="P1182" s="11">
        <f t="shared" si="37"/>
        <v>41818.806875000002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36"/>
        <v>42034.339363425926</v>
      </c>
      <c r="P1183" s="11">
        <f t="shared" si="37"/>
        <v>42064.339363425926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36"/>
        <v>42728.827407407407</v>
      </c>
      <c r="P1184" s="11">
        <f t="shared" si="37"/>
        <v>42747.695833333331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36"/>
        <v>42656.86137731481</v>
      </c>
      <c r="P1185" s="11">
        <f t="shared" si="37"/>
        <v>42676.165972222225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36"/>
        <v>42741.599664351852</v>
      </c>
      <c r="P1186" s="11">
        <f t="shared" si="37"/>
        <v>42772.599664351852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36"/>
        <v>42130.865150462967</v>
      </c>
      <c r="P1187" s="11">
        <f t="shared" si="37"/>
        <v>42163.166666666672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36"/>
        <v>42123.86336805555</v>
      </c>
      <c r="P1188" s="11">
        <f t="shared" si="37"/>
        <v>42156.945833333331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36"/>
        <v>42109.894942129627</v>
      </c>
      <c r="P1189" s="11">
        <f t="shared" si="37"/>
        <v>42141.75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36"/>
        <v>42711.700694444444</v>
      </c>
      <c r="P1190" s="11">
        <f t="shared" si="37"/>
        <v>42732.700694444444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36"/>
        <v>42529.979108796295</v>
      </c>
      <c r="P1191" s="11">
        <f t="shared" si="37"/>
        <v>42550.979108796295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36"/>
        <v>41852.665798611109</v>
      </c>
      <c r="P1192" s="11">
        <f t="shared" si="37"/>
        <v>41882.665798611109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36"/>
        <v>42419.603703703702</v>
      </c>
      <c r="P1193" s="11">
        <f t="shared" si="37"/>
        <v>42449.562037037038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36"/>
        <v>42747.506689814814</v>
      </c>
      <c r="P1194" s="11">
        <f t="shared" si="37"/>
        <v>42777.506689814814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36"/>
        <v>42409.776076388887</v>
      </c>
      <c r="P1195" s="11">
        <f t="shared" si="37"/>
        <v>42469.734409722223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36"/>
        <v>42072.488182870366</v>
      </c>
      <c r="P1196" s="11">
        <f t="shared" si="37"/>
        <v>42102.488182870366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36"/>
        <v>42298.34783564815</v>
      </c>
      <c r="P1197" s="11">
        <f t="shared" si="37"/>
        <v>42358.375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36"/>
        <v>42326.818738425922</v>
      </c>
      <c r="P1198" s="11">
        <f t="shared" si="37"/>
        <v>42356.818738425922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36"/>
        <v>42503.66474537037</v>
      </c>
      <c r="P1199" s="11">
        <f t="shared" si="37"/>
        <v>42534.249305555553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36"/>
        <v>42333.619050925925</v>
      </c>
      <c r="P1200" s="11">
        <f t="shared" si="37"/>
        <v>42369.125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36"/>
        <v>42161.770833333328</v>
      </c>
      <c r="P1201" s="11">
        <f t="shared" si="37"/>
        <v>42193.770833333328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36"/>
        <v>42089.477500000001</v>
      </c>
      <c r="P1202" s="11">
        <f t="shared" si="37"/>
        <v>42110.477500000001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36"/>
        <v>42536.60701388889</v>
      </c>
      <c r="P1203" s="11">
        <f t="shared" si="37"/>
        <v>42566.60701388889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36"/>
        <v>42152.288819444446</v>
      </c>
      <c r="P1204" s="11">
        <f t="shared" si="37"/>
        <v>42182.288819444446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36"/>
        <v>42125.614895833336</v>
      </c>
      <c r="P1205" s="11">
        <f t="shared" si="37"/>
        <v>42155.614895833336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36"/>
        <v>42297.748067129629</v>
      </c>
      <c r="P1206" s="11">
        <f t="shared" si="37"/>
        <v>42342.208333333328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36"/>
        <v>42138.506377314814</v>
      </c>
      <c r="P1207" s="11">
        <f t="shared" si="37"/>
        <v>42168.506377314814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36"/>
        <v>42772.776076388887</v>
      </c>
      <c r="P1208" s="11">
        <f t="shared" si="37"/>
        <v>42805.561805555553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36"/>
        <v>42430.430243055554</v>
      </c>
      <c r="P1209" s="11">
        <f t="shared" si="37"/>
        <v>42460.416666666672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36"/>
        <v>42423.709074074075</v>
      </c>
      <c r="P1210" s="11">
        <f t="shared" si="37"/>
        <v>42453.667407407411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36"/>
        <v>42761.846122685187</v>
      </c>
      <c r="P1211" s="11">
        <f t="shared" si="37"/>
        <v>42791.846122685187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36"/>
        <v>42132.941805555558</v>
      </c>
      <c r="P1212" s="11">
        <f t="shared" si="37"/>
        <v>42155.875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36"/>
        <v>42515.866446759261</v>
      </c>
      <c r="P1213" s="11">
        <f t="shared" si="37"/>
        <v>42530.866446759261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36"/>
        <v>42318.950173611112</v>
      </c>
      <c r="P1214" s="11">
        <f t="shared" si="37"/>
        <v>42335.041666666672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36"/>
        <v>42731.755787037036</v>
      </c>
      <c r="P1215" s="11">
        <f t="shared" si="37"/>
        <v>42766.755787037036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36"/>
        <v>42104.840335648143</v>
      </c>
      <c r="P1216" s="11">
        <f t="shared" si="37"/>
        <v>42164.840335648143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36"/>
        <v>41759.923101851848</v>
      </c>
      <c r="P1217" s="11">
        <f t="shared" si="37"/>
        <v>41789.923101851848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si="36"/>
        <v>42247.616400462968</v>
      </c>
      <c r="P1218" s="11">
        <f t="shared" si="37"/>
        <v>42279.960416666669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ref="O1219:O1282" si="38">(J1219/86400)+DATE(1970,1,1)</f>
        <v>42535.809490740736</v>
      </c>
      <c r="P1219" s="11">
        <f t="shared" ref="P1219:P1282" si="39">(I1219/86400)+DATE(1970,1,1)</f>
        <v>42565.809490740736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38"/>
        <v>42278.662037037036</v>
      </c>
      <c r="P1220" s="11">
        <f t="shared" si="39"/>
        <v>42309.125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38"/>
        <v>42633.461956018524</v>
      </c>
      <c r="P1221" s="11">
        <f t="shared" si="39"/>
        <v>42663.461956018524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38"/>
        <v>42211.628611111111</v>
      </c>
      <c r="P1222" s="11">
        <f t="shared" si="39"/>
        <v>42241.628611111111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38"/>
        <v>42680.47555555556</v>
      </c>
      <c r="P1223" s="11">
        <f t="shared" si="39"/>
        <v>42708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38"/>
        <v>42430.720451388886</v>
      </c>
      <c r="P1224" s="11">
        <f t="shared" si="39"/>
        <v>42461.166666666672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38"/>
        <v>42654.177187499998</v>
      </c>
      <c r="P1225" s="11">
        <f t="shared" si="39"/>
        <v>42684.218854166669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38"/>
        <v>41736.549791666665</v>
      </c>
      <c r="P1226" s="11">
        <f t="shared" si="39"/>
        <v>41796.549791666665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38"/>
        <v>41509.905995370369</v>
      </c>
      <c r="P1227" s="11">
        <f t="shared" si="39"/>
        <v>41569.905995370369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38"/>
        <v>41715.874780092592</v>
      </c>
      <c r="P1228" s="11">
        <f t="shared" si="39"/>
        <v>41750.041666666664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38"/>
        <v>41827.919166666667</v>
      </c>
      <c r="P1229" s="11">
        <f t="shared" si="39"/>
        <v>41858.291666666664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38"/>
        <v>40754.729259259257</v>
      </c>
      <c r="P1230" s="11">
        <f t="shared" si="39"/>
        <v>40814.729259259257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38"/>
        <v>40985.459803240738</v>
      </c>
      <c r="P1231" s="11">
        <f t="shared" si="39"/>
        <v>41015.666666666664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38"/>
        <v>40568.972569444442</v>
      </c>
      <c r="P1232" s="11">
        <f t="shared" si="39"/>
        <v>40598.972569444442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38"/>
        <v>42193.941759259258</v>
      </c>
      <c r="P1233" s="11">
        <f t="shared" si="39"/>
        <v>42244.041666666672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38"/>
        <v>41506.848032407404</v>
      </c>
      <c r="P1234" s="11">
        <f t="shared" si="39"/>
        <v>41553.848032407404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38"/>
        <v>40939.948773148149</v>
      </c>
      <c r="P1235" s="11">
        <f t="shared" si="39"/>
        <v>40960.948773148149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38"/>
        <v>42007.788680555561</v>
      </c>
      <c r="P1236" s="11">
        <f t="shared" si="39"/>
        <v>42037.788680555561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38"/>
        <v>41583.135405092595</v>
      </c>
      <c r="P1237" s="11">
        <f t="shared" si="39"/>
        <v>41623.135405092595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38"/>
        <v>41110.680138888885</v>
      </c>
      <c r="P1238" s="11">
        <f t="shared" si="39"/>
        <v>41118.666666666664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38"/>
        <v>41125.283159722225</v>
      </c>
      <c r="P1239" s="11">
        <f t="shared" si="39"/>
        <v>41145.283159722225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38"/>
        <v>40731.61037037037</v>
      </c>
      <c r="P1240" s="11">
        <f t="shared" si="39"/>
        <v>40761.61037037037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38"/>
        <v>40883.962581018517</v>
      </c>
      <c r="P1241" s="11">
        <f t="shared" si="39"/>
        <v>40913.962581018517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38"/>
        <v>41409.040011574078</v>
      </c>
      <c r="P1242" s="11">
        <f t="shared" si="39"/>
        <v>41467.910416666666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38"/>
        <v>41923.837731481479</v>
      </c>
      <c r="P1243" s="11">
        <f t="shared" si="39"/>
        <v>41946.249305555553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38"/>
        <v>40782.165532407409</v>
      </c>
      <c r="P1244" s="11">
        <f t="shared" si="39"/>
        <v>40797.554166666669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38"/>
        <v>40671.879293981481</v>
      </c>
      <c r="P1245" s="11">
        <f t="shared" si="39"/>
        <v>40732.875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38"/>
        <v>41355.825497685189</v>
      </c>
      <c r="P1246" s="11">
        <f t="shared" si="39"/>
        <v>41386.875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38"/>
        <v>41774.59993055556</v>
      </c>
      <c r="P1247" s="11">
        <f t="shared" si="39"/>
        <v>41804.59993055556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38"/>
        <v>40838.043391203704</v>
      </c>
      <c r="P1248" s="11">
        <f t="shared" si="39"/>
        <v>40883.085057870368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38"/>
        <v>41370.292303240742</v>
      </c>
      <c r="P1249" s="11">
        <f t="shared" si="39"/>
        <v>41400.292303240742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38"/>
        <v>41767.656863425924</v>
      </c>
      <c r="P1250" s="11">
        <f t="shared" si="39"/>
        <v>41803.290972222225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38"/>
        <v>41067.740868055553</v>
      </c>
      <c r="P1251" s="11">
        <f t="shared" si="39"/>
        <v>41097.740868055553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38"/>
        <v>41843.64271990741</v>
      </c>
      <c r="P1252" s="11">
        <f t="shared" si="39"/>
        <v>41888.64271990741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38"/>
        <v>40751.814432870371</v>
      </c>
      <c r="P1253" s="11">
        <f t="shared" si="39"/>
        <v>40811.814432870371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38"/>
        <v>41543.988067129627</v>
      </c>
      <c r="P1254" s="11">
        <f t="shared" si="39"/>
        <v>41571.988067129627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38"/>
        <v>41855.783645833333</v>
      </c>
      <c r="P1255" s="11">
        <f t="shared" si="39"/>
        <v>41885.783645833333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38"/>
        <v>40487.621365740742</v>
      </c>
      <c r="P1256" s="11">
        <f t="shared" si="39"/>
        <v>40544.207638888889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38"/>
        <v>41579.845509259263</v>
      </c>
      <c r="P1257" s="11">
        <f t="shared" si="39"/>
        <v>41609.887175925927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38"/>
        <v>40921.919340277775</v>
      </c>
      <c r="P1258" s="11">
        <f t="shared" si="39"/>
        <v>40951.919340277775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38"/>
        <v>40587.085532407407</v>
      </c>
      <c r="P1259" s="11">
        <f t="shared" si="39"/>
        <v>40636.043865740743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38"/>
        <v>41487.611250000002</v>
      </c>
      <c r="P1260" s="11">
        <f t="shared" si="39"/>
        <v>41517.611250000002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38"/>
        <v>41766.970648148148</v>
      </c>
      <c r="P1261" s="11">
        <f t="shared" si="39"/>
        <v>41799.165972222225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38"/>
        <v>41666.842824074076</v>
      </c>
      <c r="P1262" s="11">
        <f t="shared" si="39"/>
        <v>41696.842824074076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38"/>
        <v>41638.342905092592</v>
      </c>
      <c r="P1263" s="11">
        <f t="shared" si="39"/>
        <v>41668.342905092592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38"/>
        <v>41656.762638888889</v>
      </c>
      <c r="P1264" s="11">
        <f t="shared" si="39"/>
        <v>41686.762638888889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38"/>
        <v>41692.084143518521</v>
      </c>
      <c r="P1265" s="11">
        <f t="shared" si="39"/>
        <v>41727.041666666664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38"/>
        <v>41547.662997685184</v>
      </c>
      <c r="P1266" s="11">
        <f t="shared" si="39"/>
        <v>41576.662997685184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38"/>
        <v>40465.655266203699</v>
      </c>
      <c r="P1267" s="11">
        <f t="shared" si="39"/>
        <v>40512.655266203699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38"/>
        <v>41620.87667824074</v>
      </c>
      <c r="P1268" s="11">
        <f t="shared" si="39"/>
        <v>41650.87667824074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38"/>
        <v>41449.585162037038</v>
      </c>
      <c r="P1269" s="11">
        <f t="shared" si="39"/>
        <v>41479.585162037038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38"/>
        <v>41507.845451388886</v>
      </c>
      <c r="P1270" s="11">
        <f t="shared" si="39"/>
        <v>41537.845451388886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38"/>
        <v>42445.823055555556</v>
      </c>
      <c r="P1271" s="11">
        <f t="shared" si="39"/>
        <v>42476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38"/>
        <v>40933.85696759259</v>
      </c>
      <c r="P1272" s="11">
        <f t="shared" si="39"/>
        <v>40993.815300925926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38"/>
        <v>41561.683553240742</v>
      </c>
      <c r="P1273" s="11">
        <f t="shared" si="39"/>
        <v>41591.725219907406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38"/>
        <v>40274.745127314818</v>
      </c>
      <c r="P1274" s="11">
        <f t="shared" si="39"/>
        <v>40344.166666666664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38"/>
        <v>41852.730219907404</v>
      </c>
      <c r="P1275" s="11">
        <f t="shared" si="39"/>
        <v>41882.730219907404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38"/>
        <v>41116.690104166664</v>
      </c>
      <c r="P1276" s="11">
        <f t="shared" si="39"/>
        <v>41151.690104166664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38"/>
        <v>41458.867905092593</v>
      </c>
      <c r="P1277" s="11">
        <f t="shared" si="39"/>
        <v>41493.867905092593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38"/>
        <v>40007.704247685186</v>
      </c>
      <c r="P1278" s="11">
        <f t="shared" si="39"/>
        <v>40057.166666666664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38"/>
        <v>41121.561886574076</v>
      </c>
      <c r="P1279" s="11">
        <f t="shared" si="39"/>
        <v>41156.561886574076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38"/>
        <v>41786.555162037039</v>
      </c>
      <c r="P1280" s="11">
        <f t="shared" si="39"/>
        <v>41815.083333333336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38"/>
        <v>41682.099189814813</v>
      </c>
      <c r="P1281" s="11">
        <f t="shared" si="39"/>
        <v>41722.057523148149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si="38"/>
        <v>40513.757569444446</v>
      </c>
      <c r="P1282" s="11">
        <f t="shared" si="39"/>
        <v>40603.757569444446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ref="O1283:O1346" si="40">(J1283/86400)+DATE(1970,1,1)</f>
        <v>41463.743472222224</v>
      </c>
      <c r="P1283" s="11">
        <f t="shared" ref="P1283:P1346" si="41">(I1283/86400)+DATE(1970,1,1)</f>
        <v>41483.743472222224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40"/>
        <v>41586.475173611107</v>
      </c>
      <c r="P1284" s="11">
        <f t="shared" si="41"/>
        <v>41617.207638888889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40"/>
        <v>41320.717465277776</v>
      </c>
      <c r="P1285" s="11">
        <f t="shared" si="41"/>
        <v>41344.166666666664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40"/>
        <v>42712.23474537037</v>
      </c>
      <c r="P1286" s="11">
        <f t="shared" si="41"/>
        <v>42735.707638888889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40"/>
        <v>42160.583043981482</v>
      </c>
      <c r="P1287" s="11">
        <f t="shared" si="41"/>
        <v>42175.583043981482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40"/>
        <v>42039.384571759263</v>
      </c>
      <c r="P1288" s="11">
        <f t="shared" si="41"/>
        <v>42052.583333333328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40"/>
        <v>42107.621018518519</v>
      </c>
      <c r="P1289" s="11">
        <f t="shared" si="41"/>
        <v>42167.621018518519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40"/>
        <v>42561.154664351852</v>
      </c>
      <c r="P1290" s="11">
        <f t="shared" si="41"/>
        <v>42592.166666666672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40"/>
        <v>42709.134780092594</v>
      </c>
      <c r="P1291" s="11">
        <f t="shared" si="41"/>
        <v>42739.134780092594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40"/>
        <v>42086.614942129629</v>
      </c>
      <c r="P1292" s="11">
        <f t="shared" si="41"/>
        <v>42117.290972222225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40"/>
        <v>42064.652673611112</v>
      </c>
      <c r="P1293" s="11">
        <f t="shared" si="41"/>
        <v>42101.291666666672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40"/>
        <v>42256.764212962968</v>
      </c>
      <c r="P1294" s="11">
        <f t="shared" si="41"/>
        <v>42283.957638888889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40"/>
        <v>42292.701053240744</v>
      </c>
      <c r="P1295" s="11">
        <f t="shared" si="41"/>
        <v>42322.742719907408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40"/>
        <v>42278.453668981485</v>
      </c>
      <c r="P1296" s="11">
        <f t="shared" si="41"/>
        <v>42296.458333333328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40"/>
        <v>42184.572881944448</v>
      </c>
      <c r="P1297" s="11">
        <f t="shared" si="41"/>
        <v>42214.708333333328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40"/>
        <v>42423.050613425927</v>
      </c>
      <c r="P1298" s="11">
        <f t="shared" si="41"/>
        <v>42443.008946759262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40"/>
        <v>42461.747199074074</v>
      </c>
      <c r="P1299" s="11">
        <f t="shared" si="41"/>
        <v>42491.747199074074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40"/>
        <v>42458.680925925924</v>
      </c>
      <c r="P1300" s="11">
        <f t="shared" si="41"/>
        <v>42488.680925925924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40"/>
        <v>42169.814340277779</v>
      </c>
      <c r="P1301" s="11">
        <f t="shared" si="41"/>
        <v>42199.814340277779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40"/>
        <v>42483.675208333334</v>
      </c>
      <c r="P1302" s="11">
        <f t="shared" si="41"/>
        <v>42522.789583333331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40"/>
        <v>42195.749745370369</v>
      </c>
      <c r="P1303" s="11">
        <f t="shared" si="41"/>
        <v>42206.125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40"/>
        <v>42675.057997685188</v>
      </c>
      <c r="P1304" s="11">
        <f t="shared" si="41"/>
        <v>42705.099664351852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40"/>
        <v>42566.441203703704</v>
      </c>
      <c r="P1305" s="11">
        <f t="shared" si="41"/>
        <v>42582.458333333328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40"/>
        <v>42747.194502314815</v>
      </c>
      <c r="P1306" s="11">
        <f t="shared" si="41"/>
        <v>42807.152835648143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40"/>
        <v>42543.665601851855</v>
      </c>
      <c r="P1307" s="11">
        <f t="shared" si="41"/>
        <v>42572.729166666672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40"/>
        <v>41947.457569444443</v>
      </c>
      <c r="P1308" s="11">
        <f t="shared" si="41"/>
        <v>41977.457569444443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40"/>
        <v>42387.503229166672</v>
      </c>
      <c r="P1309" s="11">
        <f t="shared" si="41"/>
        <v>42417.503229166672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40"/>
        <v>42611.613564814819</v>
      </c>
      <c r="P1310" s="11">
        <f t="shared" si="41"/>
        <v>42651.613564814819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40"/>
        <v>42257.882731481484</v>
      </c>
      <c r="P1311" s="11">
        <f t="shared" si="41"/>
        <v>42292.882731481484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40"/>
        <v>42556.667245370365</v>
      </c>
      <c r="P1312" s="11">
        <f t="shared" si="41"/>
        <v>42601.667245370365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40"/>
        <v>42669.802303240736</v>
      </c>
      <c r="P1313" s="11">
        <f t="shared" si="41"/>
        <v>42704.843969907408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40"/>
        <v>42082.702800925923</v>
      </c>
      <c r="P1314" s="11">
        <f t="shared" si="41"/>
        <v>42112.702800925923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40"/>
        <v>42402.709652777776</v>
      </c>
      <c r="P1315" s="11">
        <f t="shared" si="41"/>
        <v>42432.709652777776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40"/>
        <v>42604.669675925921</v>
      </c>
      <c r="P1316" s="11">
        <f t="shared" si="41"/>
        <v>42664.669675925921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40"/>
        <v>42278.498240740737</v>
      </c>
      <c r="P1317" s="11">
        <f t="shared" si="41"/>
        <v>42314.041666666672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40"/>
        <v>42393.961909722224</v>
      </c>
      <c r="P1318" s="11">
        <f t="shared" si="41"/>
        <v>42428.961909722224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40"/>
        <v>42520.235486111109</v>
      </c>
      <c r="P1319" s="11">
        <f t="shared" si="41"/>
        <v>42572.583333333328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40"/>
        <v>41985.043657407412</v>
      </c>
      <c r="P1320" s="11">
        <f t="shared" si="41"/>
        <v>42015.043657407412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40"/>
        <v>41816.812094907407</v>
      </c>
      <c r="P1321" s="11">
        <f t="shared" si="41"/>
        <v>41831.666666666664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40"/>
        <v>42705.690347222218</v>
      </c>
      <c r="P1322" s="11">
        <f t="shared" si="41"/>
        <v>42734.958333333328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40"/>
        <v>42697.74927083333</v>
      </c>
      <c r="P1323" s="11">
        <f t="shared" si="41"/>
        <v>42727.74927083333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40"/>
        <v>42115.656539351854</v>
      </c>
      <c r="P1324" s="11">
        <f t="shared" si="41"/>
        <v>42145.656539351854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40"/>
        <v>42451.698449074072</v>
      </c>
      <c r="P1325" s="11">
        <f t="shared" si="41"/>
        <v>42486.288194444445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40"/>
        <v>42626.633703703701</v>
      </c>
      <c r="P1326" s="11">
        <f t="shared" si="41"/>
        <v>42656.633703703701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40"/>
        <v>42704.086053240739</v>
      </c>
      <c r="P1327" s="11">
        <f t="shared" si="41"/>
        <v>42734.086053240739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40"/>
        <v>41974.791990740741</v>
      </c>
      <c r="P1328" s="11">
        <f t="shared" si="41"/>
        <v>42019.791990740741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40"/>
        <v>42123.678645833337</v>
      </c>
      <c r="P1329" s="11">
        <f t="shared" si="41"/>
        <v>42153.678645833337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40"/>
        <v>42612.642754629633</v>
      </c>
      <c r="P1330" s="11">
        <f t="shared" si="41"/>
        <v>42657.642754629633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40"/>
        <v>41935.221585648149</v>
      </c>
      <c r="P1331" s="11">
        <f t="shared" si="41"/>
        <v>41975.263252314813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40"/>
        <v>42522.276724537034</v>
      </c>
      <c r="P1332" s="11">
        <f t="shared" si="41"/>
        <v>42553.166666666672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40"/>
        <v>42569.50409722222</v>
      </c>
      <c r="P1333" s="11">
        <f t="shared" si="41"/>
        <v>42599.50409722222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40"/>
        <v>42732.060277777782</v>
      </c>
      <c r="P1334" s="11">
        <f t="shared" si="41"/>
        <v>42762.060277777782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40"/>
        <v>41806.106770833336</v>
      </c>
      <c r="P1335" s="11">
        <f t="shared" si="41"/>
        <v>41836.106770833336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40"/>
        <v>42410.774155092593</v>
      </c>
      <c r="P1336" s="11">
        <f t="shared" si="41"/>
        <v>42440.774155092593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40"/>
        <v>42313.936365740738</v>
      </c>
      <c r="P1337" s="11">
        <f t="shared" si="41"/>
        <v>42343.936365740738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40"/>
        <v>41955.863750000004</v>
      </c>
      <c r="P1338" s="11">
        <f t="shared" si="41"/>
        <v>41990.863750000004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40"/>
        <v>42767.577303240745</v>
      </c>
      <c r="P1339" s="11">
        <f t="shared" si="41"/>
        <v>42797.577303240745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40"/>
        <v>42188.803622685184</v>
      </c>
      <c r="P1340" s="11">
        <f t="shared" si="41"/>
        <v>42218.803622685184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40"/>
        <v>41936.647164351853</v>
      </c>
      <c r="P1341" s="11">
        <f t="shared" si="41"/>
        <v>41981.688831018517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40"/>
        <v>41836.595520833333</v>
      </c>
      <c r="P1342" s="11">
        <f t="shared" si="41"/>
        <v>41866.595520833333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40"/>
        <v>42612.624039351853</v>
      </c>
      <c r="P1343" s="11">
        <f t="shared" si="41"/>
        <v>42644.624039351853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40"/>
        <v>42172.816423611112</v>
      </c>
      <c r="P1344" s="11">
        <f t="shared" si="41"/>
        <v>42202.816423611112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40"/>
        <v>42542.526423611111</v>
      </c>
      <c r="P1345" s="11">
        <f t="shared" si="41"/>
        <v>42601.165972222225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si="40"/>
        <v>42522.789803240739</v>
      </c>
      <c r="P1346" s="11">
        <f t="shared" si="41"/>
        <v>42551.789803240739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ref="O1347:O1410" si="42">(J1347/86400)+DATE(1970,1,1)</f>
        <v>41799.814340277779</v>
      </c>
      <c r="P1347" s="11">
        <f t="shared" ref="P1347:P1410" si="43">(I1347/86400)+DATE(1970,1,1)</f>
        <v>41834.814340277779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42"/>
        <v>41422.075821759259</v>
      </c>
      <c r="P1348" s="11">
        <f t="shared" si="43"/>
        <v>41452.075821759259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42"/>
        <v>42040.638020833328</v>
      </c>
      <c r="P1349" s="11">
        <f t="shared" si="43"/>
        <v>42070.638020833328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42"/>
        <v>41963.506168981483</v>
      </c>
      <c r="P1350" s="11">
        <f t="shared" si="43"/>
        <v>41991.506168981483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42"/>
        <v>42317.33258101852</v>
      </c>
      <c r="P1351" s="11">
        <f t="shared" si="43"/>
        <v>42354.290972222225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42"/>
        <v>42334.013124999998</v>
      </c>
      <c r="P1352" s="11">
        <f t="shared" si="43"/>
        <v>42364.013124999998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42"/>
        <v>42382.74009259259</v>
      </c>
      <c r="P1353" s="11">
        <f t="shared" si="43"/>
        <v>42412.74009259259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42"/>
        <v>42200.578310185185</v>
      </c>
      <c r="P1354" s="11">
        <f t="shared" si="43"/>
        <v>42252.165972222225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42"/>
        <v>41309.11791666667</v>
      </c>
      <c r="P1355" s="11">
        <f t="shared" si="43"/>
        <v>41344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42"/>
        <v>42502.807627314818</v>
      </c>
      <c r="P1356" s="11">
        <f t="shared" si="43"/>
        <v>42532.807627314818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42"/>
        <v>41213.254687499997</v>
      </c>
      <c r="P1357" s="11">
        <f t="shared" si="43"/>
        <v>41243.416666666664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42"/>
        <v>41430.038888888885</v>
      </c>
      <c r="P1358" s="11">
        <f t="shared" si="43"/>
        <v>41460.038888888885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42"/>
        <v>41304.962233796294</v>
      </c>
      <c r="P1359" s="11">
        <f t="shared" si="43"/>
        <v>41334.249305555553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42"/>
        <v>40689.570868055554</v>
      </c>
      <c r="P1360" s="11">
        <f t="shared" si="43"/>
        <v>40719.570868055554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42"/>
        <v>40668.814699074072</v>
      </c>
      <c r="P1361" s="11">
        <f t="shared" si="43"/>
        <v>40730.814699074072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42"/>
        <v>41095.900694444441</v>
      </c>
      <c r="P1362" s="11">
        <f t="shared" si="43"/>
        <v>41123.900694444441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42"/>
        <v>41781.717268518521</v>
      </c>
      <c r="P1363" s="11">
        <f t="shared" si="43"/>
        <v>41811.717268518521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42"/>
        <v>41464.934386574074</v>
      </c>
      <c r="P1364" s="11">
        <f t="shared" si="43"/>
        <v>41524.934386574074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42"/>
        <v>42396.8440625</v>
      </c>
      <c r="P1365" s="11">
        <f t="shared" si="43"/>
        <v>42415.332638888889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42"/>
        <v>41951.6956712963</v>
      </c>
      <c r="P1366" s="11">
        <f t="shared" si="43"/>
        <v>42011.6956712963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42"/>
        <v>42049.733240740738</v>
      </c>
      <c r="P1367" s="11">
        <f t="shared" si="43"/>
        <v>42079.691574074073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42"/>
        <v>41924.996099537035</v>
      </c>
      <c r="P1368" s="11">
        <f t="shared" si="43"/>
        <v>41970.037766203706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42"/>
        <v>42292.002893518518</v>
      </c>
      <c r="P1369" s="11">
        <f t="shared" si="43"/>
        <v>42322.044560185182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42"/>
        <v>42146.190902777773</v>
      </c>
      <c r="P1370" s="11">
        <f t="shared" si="43"/>
        <v>42170.190902777773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42"/>
        <v>41710.594282407408</v>
      </c>
      <c r="P1371" s="11">
        <f t="shared" si="43"/>
        <v>41740.594282407408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42"/>
        <v>41548.00335648148</v>
      </c>
      <c r="P1372" s="11">
        <f t="shared" si="43"/>
        <v>41563.00335648148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42"/>
        <v>42101.758587962962</v>
      </c>
      <c r="P1373" s="11">
        <f t="shared" si="43"/>
        <v>42131.758587962962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42"/>
        <v>41072.739953703705</v>
      </c>
      <c r="P1374" s="11">
        <f t="shared" si="43"/>
        <v>41102.739953703705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42"/>
        <v>42704.95177083333</v>
      </c>
      <c r="P1375" s="11">
        <f t="shared" si="43"/>
        <v>42734.95177083333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42"/>
        <v>42424.161898148144</v>
      </c>
      <c r="P1376" s="11">
        <f t="shared" si="43"/>
        <v>42454.12023148148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42"/>
        <v>42720.066192129627</v>
      </c>
      <c r="P1377" s="11">
        <f t="shared" si="43"/>
        <v>42750.066192129627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42"/>
        <v>42677.669050925921</v>
      </c>
      <c r="P1378" s="11">
        <f t="shared" si="43"/>
        <v>42707.710717592592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42"/>
        <v>42747.219560185185</v>
      </c>
      <c r="P1379" s="11">
        <f t="shared" si="43"/>
        <v>42769.174305555556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42"/>
        <v>42568.759375000001</v>
      </c>
      <c r="P1380" s="11">
        <f t="shared" si="43"/>
        <v>42583.759375000001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42"/>
        <v>42130.491620370369</v>
      </c>
      <c r="P1381" s="11">
        <f t="shared" si="43"/>
        <v>42160.491620370369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42"/>
        <v>42141.762800925921</v>
      </c>
      <c r="P1382" s="11">
        <f t="shared" si="43"/>
        <v>42164.083333333328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42"/>
        <v>42703.214409722219</v>
      </c>
      <c r="P1383" s="11">
        <f t="shared" si="43"/>
        <v>42733.214409722219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42"/>
        <v>41370.800185185188</v>
      </c>
      <c r="P1384" s="11">
        <f t="shared" si="43"/>
        <v>41400.800185185188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42"/>
        <v>42707.074976851851</v>
      </c>
      <c r="P1385" s="11">
        <f t="shared" si="43"/>
        <v>42727.074976851851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42"/>
        <v>42160.735208333332</v>
      </c>
      <c r="P1386" s="11">
        <f t="shared" si="43"/>
        <v>42190.735208333332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42"/>
        <v>42433.688900462963</v>
      </c>
      <c r="P1387" s="11">
        <f t="shared" si="43"/>
        <v>42489.507638888885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42"/>
        <v>42184.646863425922</v>
      </c>
      <c r="P1388" s="11">
        <f t="shared" si="43"/>
        <v>42214.646863425922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42"/>
        <v>42126.92123842593</v>
      </c>
      <c r="P1389" s="11">
        <f t="shared" si="43"/>
        <v>42158.1875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42"/>
        <v>42634.614780092597</v>
      </c>
      <c r="P1390" s="11">
        <f t="shared" si="43"/>
        <v>42660.676388888889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42"/>
        <v>42565.480983796297</v>
      </c>
      <c r="P1391" s="11">
        <f t="shared" si="43"/>
        <v>42595.480983796297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42"/>
        <v>42087.803310185191</v>
      </c>
      <c r="P1392" s="11">
        <f t="shared" si="43"/>
        <v>42121.716666666667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42"/>
        <v>42193.650671296295</v>
      </c>
      <c r="P1393" s="11">
        <f t="shared" si="43"/>
        <v>42238.207638888889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42"/>
        <v>42401.154930555553</v>
      </c>
      <c r="P1394" s="11">
        <f t="shared" si="43"/>
        <v>42432.154930555553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42"/>
        <v>42553.681979166664</v>
      </c>
      <c r="P1395" s="11">
        <f t="shared" si="43"/>
        <v>42583.681979166664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42"/>
        <v>42752.144976851851</v>
      </c>
      <c r="P1396" s="11">
        <f t="shared" si="43"/>
        <v>42795.125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42"/>
        <v>42719.90834490741</v>
      </c>
      <c r="P1397" s="11">
        <f t="shared" si="43"/>
        <v>42749.90834490741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42"/>
        <v>42018.99863425926</v>
      </c>
      <c r="P1398" s="11">
        <f t="shared" si="43"/>
        <v>42048.99863425926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42"/>
        <v>42640.917939814812</v>
      </c>
      <c r="P1399" s="11">
        <f t="shared" si="43"/>
        <v>42670.888194444444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42"/>
        <v>42526.874236111107</v>
      </c>
      <c r="P1400" s="11">
        <f t="shared" si="43"/>
        <v>42556.874236111107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42"/>
        <v>41889.004317129627</v>
      </c>
      <c r="P1401" s="11">
        <f t="shared" si="43"/>
        <v>41919.004317129627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42"/>
        <v>42498.341122685189</v>
      </c>
      <c r="P1402" s="11">
        <f t="shared" si="43"/>
        <v>42533.229166666672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42"/>
        <v>41399.99622685185</v>
      </c>
      <c r="P1403" s="11">
        <f t="shared" si="43"/>
        <v>41420.99622685185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42"/>
        <v>42065.053368055553</v>
      </c>
      <c r="P1404" s="11">
        <f t="shared" si="43"/>
        <v>42125.011701388888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42"/>
        <v>41451.062905092593</v>
      </c>
      <c r="P1405" s="11">
        <f t="shared" si="43"/>
        <v>41481.062905092593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42"/>
        <v>42032.510243055556</v>
      </c>
      <c r="P1406" s="11">
        <f t="shared" si="43"/>
        <v>42057.510243055556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42"/>
        <v>41941.680567129632</v>
      </c>
      <c r="P1407" s="11">
        <f t="shared" si="43"/>
        <v>41971.722233796296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42"/>
        <v>42297.432951388888</v>
      </c>
      <c r="P1408" s="11">
        <f t="shared" si="43"/>
        <v>42350.416666666672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42"/>
        <v>41838.536782407406</v>
      </c>
      <c r="P1409" s="11">
        <f t="shared" si="43"/>
        <v>41863.536782407406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si="42"/>
        <v>42291.872175925921</v>
      </c>
      <c r="P1410" s="11">
        <f t="shared" si="43"/>
        <v>42321.913842592592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ref="O1411:O1474" si="44">(J1411/86400)+DATE(1970,1,1)</f>
        <v>41945.133506944447</v>
      </c>
      <c r="P1411" s="11">
        <f t="shared" ref="P1411:P1474" si="45">(I1411/86400)+DATE(1970,1,1)</f>
        <v>42005.175173611111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44"/>
        <v>42479.318518518514</v>
      </c>
      <c r="P1412" s="11">
        <f t="shared" si="45"/>
        <v>42524.318518518514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44"/>
        <v>42013.059027777781</v>
      </c>
      <c r="P1413" s="11">
        <f t="shared" si="45"/>
        <v>42041.059027777781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44"/>
        <v>41947.063645833332</v>
      </c>
      <c r="P1414" s="11">
        <f t="shared" si="45"/>
        <v>41977.063645833332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44"/>
        <v>42360.437152777777</v>
      </c>
      <c r="P1415" s="11">
        <f t="shared" si="45"/>
        <v>42420.437152777777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44"/>
        <v>42708.25309027778</v>
      </c>
      <c r="P1416" s="11">
        <f t="shared" si="45"/>
        <v>42738.25309027778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44"/>
        <v>42192.675821759258</v>
      </c>
      <c r="P1417" s="11">
        <f t="shared" si="45"/>
        <v>42232.675821759258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44"/>
        <v>42299.926145833335</v>
      </c>
      <c r="P1418" s="11">
        <f t="shared" si="45"/>
        <v>42329.967812499999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44"/>
        <v>42232.15016203704</v>
      </c>
      <c r="P1419" s="11">
        <f t="shared" si="45"/>
        <v>42262.46597222222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44"/>
        <v>42395.456412037034</v>
      </c>
      <c r="P1420" s="11">
        <f t="shared" si="45"/>
        <v>42425.456412037034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44"/>
        <v>42622.456238425926</v>
      </c>
      <c r="P1421" s="11">
        <f t="shared" si="45"/>
        <v>42652.456238425926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44"/>
        <v>42524.667662037042</v>
      </c>
      <c r="P1422" s="11">
        <f t="shared" si="45"/>
        <v>42549.667662037042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44"/>
        <v>42013.915613425925</v>
      </c>
      <c r="P1423" s="11">
        <f t="shared" si="45"/>
        <v>42043.915613425925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44"/>
        <v>42604.239629629628</v>
      </c>
      <c r="P1424" s="11">
        <f t="shared" si="45"/>
        <v>42634.239629629628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44"/>
        <v>42340.360312500001</v>
      </c>
      <c r="P1425" s="11">
        <f t="shared" si="45"/>
        <v>42370.360312500001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44"/>
        <v>42676.717615740738</v>
      </c>
      <c r="P1426" s="11">
        <f t="shared" si="45"/>
        <v>42689.759282407409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44"/>
        <v>42093.131469907406</v>
      </c>
      <c r="P1427" s="11">
        <f t="shared" si="45"/>
        <v>42123.131469907406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44"/>
        <v>42180.390277777777</v>
      </c>
      <c r="P1428" s="11">
        <f t="shared" si="45"/>
        <v>42240.390277777777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44"/>
        <v>42601.851678240739</v>
      </c>
      <c r="P1429" s="11">
        <f t="shared" si="45"/>
        <v>42631.851678240739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44"/>
        <v>42432.379826388889</v>
      </c>
      <c r="P1430" s="11">
        <f t="shared" si="45"/>
        <v>42462.338159722218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44"/>
        <v>42074.060671296298</v>
      </c>
      <c r="P1431" s="11">
        <f t="shared" si="45"/>
        <v>42104.060671296298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44"/>
        <v>41961.813518518524</v>
      </c>
      <c r="P1432" s="11">
        <f t="shared" si="45"/>
        <v>41992.813518518524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44"/>
        <v>42304.210833333331</v>
      </c>
      <c r="P1433" s="11">
        <f t="shared" si="45"/>
        <v>42334.252500000002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44"/>
        <v>42175.780416666668</v>
      </c>
      <c r="P1434" s="11">
        <f t="shared" si="45"/>
        <v>42205.780416666668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44"/>
        <v>42673.625868055555</v>
      </c>
      <c r="P1435" s="11">
        <f t="shared" si="45"/>
        <v>42714.458333333328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44"/>
        <v>42142.767106481479</v>
      </c>
      <c r="P1436" s="11">
        <f t="shared" si="45"/>
        <v>42163.625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44"/>
        <v>42258.780324074076</v>
      </c>
      <c r="P1437" s="11">
        <f t="shared" si="45"/>
        <v>42288.780324074076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44"/>
        <v>42391.35019675926</v>
      </c>
      <c r="P1438" s="11">
        <f t="shared" si="45"/>
        <v>42421.35019675926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44"/>
        <v>41796.531701388885</v>
      </c>
      <c r="P1439" s="11">
        <f t="shared" si="45"/>
        <v>41833.207638888889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44"/>
        <v>42457.871516203704</v>
      </c>
      <c r="P1440" s="11">
        <f t="shared" si="45"/>
        <v>42487.579861111109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44"/>
        <v>42040.829872685186</v>
      </c>
      <c r="P1441" s="11">
        <f t="shared" si="45"/>
        <v>42070.829872685186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44"/>
        <v>42486.748414351852</v>
      </c>
      <c r="P1442" s="11">
        <f t="shared" si="45"/>
        <v>42516.748414351852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44"/>
        <v>42198.765844907408</v>
      </c>
      <c r="P1443" s="11">
        <f t="shared" si="45"/>
        <v>42258.765844907408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44"/>
        <v>42485.64534722222</v>
      </c>
      <c r="P1444" s="11">
        <f t="shared" si="45"/>
        <v>42515.64534722222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44"/>
        <v>42707.926030092596</v>
      </c>
      <c r="P1445" s="11">
        <f t="shared" si="45"/>
        <v>42737.926030092596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44"/>
        <v>42199.873402777783</v>
      </c>
      <c r="P1446" s="11">
        <f t="shared" si="45"/>
        <v>42259.873402777783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44"/>
        <v>42139.542303240742</v>
      </c>
      <c r="P1447" s="11">
        <f t="shared" si="45"/>
        <v>42169.542303240742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44"/>
        <v>42461.447662037041</v>
      </c>
      <c r="P1448" s="11">
        <f t="shared" si="45"/>
        <v>42481.447662037041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44"/>
        <v>42529.730717592596</v>
      </c>
      <c r="P1449" s="11">
        <f t="shared" si="45"/>
        <v>42559.730717592596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44"/>
        <v>42115.936550925922</v>
      </c>
      <c r="P1450" s="11">
        <f t="shared" si="45"/>
        <v>42146.225694444445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44"/>
        <v>42086.811400462961</v>
      </c>
      <c r="P1451" s="11">
        <f t="shared" si="45"/>
        <v>42134.811400462961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44"/>
        <v>42390.171261574069</v>
      </c>
      <c r="P1452" s="11">
        <f t="shared" si="45"/>
        <v>42420.171261574069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44"/>
        <v>41931.959016203706</v>
      </c>
      <c r="P1453" s="11">
        <f t="shared" si="45"/>
        <v>41962.00068287037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44"/>
        <v>41818.703275462962</v>
      </c>
      <c r="P1454" s="11">
        <f t="shared" si="45"/>
        <v>41848.703275462962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44"/>
        <v>42795.696145833332</v>
      </c>
      <c r="P1455" s="11">
        <f t="shared" si="45"/>
        <v>42840.654479166667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44"/>
        <v>42463.866666666669</v>
      </c>
      <c r="P1456" s="11">
        <f t="shared" si="45"/>
        <v>42484.915972222225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44"/>
        <v>41832.672685185185</v>
      </c>
      <c r="P1457" s="11">
        <f t="shared" si="45"/>
        <v>41887.568749999999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44"/>
        <v>42708.668576388889</v>
      </c>
      <c r="P1458" s="11">
        <f t="shared" si="45"/>
        <v>42738.668576388889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44"/>
        <v>42289.89634259259</v>
      </c>
      <c r="P1459" s="11">
        <f t="shared" si="45"/>
        <v>42319.938009259262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44"/>
        <v>41831.705555555556</v>
      </c>
      <c r="P1460" s="11">
        <f t="shared" si="45"/>
        <v>41862.166666666664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44"/>
        <v>42312.204814814817</v>
      </c>
      <c r="P1461" s="11">
        <f t="shared" si="45"/>
        <v>42340.725694444445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44"/>
        <v>41915.896967592591</v>
      </c>
      <c r="P1462" s="11">
        <f t="shared" si="45"/>
        <v>41973.989583333328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44"/>
        <v>41899.645300925928</v>
      </c>
      <c r="P1463" s="11">
        <f t="shared" si="45"/>
        <v>41933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44"/>
        <v>41344.662858796299</v>
      </c>
      <c r="P1464" s="11">
        <f t="shared" si="45"/>
        <v>41374.662858796299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44"/>
        <v>41326.911319444444</v>
      </c>
      <c r="P1465" s="11">
        <f t="shared" si="45"/>
        <v>41371.869652777779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44"/>
        <v>41291.661550925928</v>
      </c>
      <c r="P1466" s="11">
        <f t="shared" si="45"/>
        <v>41321.661550925928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44"/>
        <v>40959.734398148146</v>
      </c>
      <c r="P1467" s="11">
        <f t="shared" si="45"/>
        <v>40990.125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44"/>
        <v>42340.172060185185</v>
      </c>
      <c r="P1468" s="11">
        <f t="shared" si="45"/>
        <v>42381.208333333328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44"/>
        <v>40933.80190972222</v>
      </c>
      <c r="P1469" s="11">
        <f t="shared" si="45"/>
        <v>40993.760243055556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44"/>
        <v>40646.014456018514</v>
      </c>
      <c r="P1470" s="11">
        <f t="shared" si="45"/>
        <v>40706.014456018514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44"/>
        <v>41290.598483796297</v>
      </c>
      <c r="P1471" s="11">
        <f t="shared" si="45"/>
        <v>41320.598483796297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44"/>
        <v>41250.827118055553</v>
      </c>
      <c r="P1472" s="11">
        <f t="shared" si="45"/>
        <v>41271.827118055553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44"/>
        <v>42073.957569444443</v>
      </c>
      <c r="P1473" s="11">
        <f t="shared" si="45"/>
        <v>42103.957569444443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si="44"/>
        <v>41533.542858796296</v>
      </c>
      <c r="P1474" s="11">
        <f t="shared" si="45"/>
        <v>41563.542858796296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ref="O1475:O1538" si="46">(J1475/86400)+DATE(1970,1,1)</f>
        <v>40939.979618055557</v>
      </c>
      <c r="P1475" s="11">
        <f t="shared" ref="P1475:P1538" si="47">(I1475/86400)+DATE(1970,1,1)</f>
        <v>40969.979618055557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46"/>
        <v>41500.72791666667</v>
      </c>
      <c r="P1476" s="11">
        <f t="shared" si="47"/>
        <v>41530.72791666667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46"/>
        <v>41960.722951388889</v>
      </c>
      <c r="P1477" s="11">
        <f t="shared" si="47"/>
        <v>41993.207638888889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46"/>
        <v>40766.041921296295</v>
      </c>
      <c r="P1478" s="11">
        <f t="shared" si="47"/>
        <v>40796.041921296295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46"/>
        <v>40840.615787037037</v>
      </c>
      <c r="P1479" s="11">
        <f t="shared" si="47"/>
        <v>40900.125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46"/>
        <v>41394.871678240743</v>
      </c>
      <c r="P1480" s="11">
        <f t="shared" si="47"/>
        <v>41408.871678240743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46"/>
        <v>41754.745243055557</v>
      </c>
      <c r="P1481" s="11">
        <f t="shared" si="47"/>
        <v>41769.165972222225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46"/>
        <v>41464.934016203704</v>
      </c>
      <c r="P1482" s="11">
        <f t="shared" si="47"/>
        <v>41481.708333333336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46"/>
        <v>41550.922974537039</v>
      </c>
      <c r="P1483" s="11">
        <f t="shared" si="47"/>
        <v>41580.922974537039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46"/>
        <v>41136.858055555553</v>
      </c>
      <c r="P1484" s="11">
        <f t="shared" si="47"/>
        <v>41159.327083333337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46"/>
        <v>42548.192997685182</v>
      </c>
      <c r="P1485" s="11">
        <f t="shared" si="47"/>
        <v>42573.192997685182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46"/>
        <v>41053.200960648144</v>
      </c>
      <c r="P1486" s="11">
        <f t="shared" si="47"/>
        <v>41111.618750000001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46"/>
        <v>42130.795983796299</v>
      </c>
      <c r="P1487" s="11">
        <f t="shared" si="47"/>
        <v>42175.795983796299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46"/>
        <v>42032.168530092589</v>
      </c>
      <c r="P1488" s="11">
        <f t="shared" si="47"/>
        <v>42062.168530092589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46"/>
        <v>42554.917488425926</v>
      </c>
      <c r="P1489" s="11">
        <f t="shared" si="47"/>
        <v>42584.917488425926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46"/>
        <v>41614.563194444447</v>
      </c>
      <c r="P1490" s="11">
        <f t="shared" si="47"/>
        <v>41644.563194444447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46"/>
        <v>41198.611712962964</v>
      </c>
      <c r="P1491" s="11">
        <f t="shared" si="47"/>
        <v>41228.653379629628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46"/>
        <v>41520.561041666668</v>
      </c>
      <c r="P1492" s="11">
        <f t="shared" si="47"/>
        <v>41549.561041666668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46"/>
        <v>41991.713460648149</v>
      </c>
      <c r="P1493" s="11">
        <f t="shared" si="47"/>
        <v>42050.651388888888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46"/>
        <v>40682.884791666671</v>
      </c>
      <c r="P1494" s="11">
        <f t="shared" si="47"/>
        <v>40712.884791666671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46"/>
        <v>41411.866608796292</v>
      </c>
      <c r="P1495" s="11">
        <f t="shared" si="47"/>
        <v>41441.866608796292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46"/>
        <v>42067.722372685181</v>
      </c>
      <c r="P1496" s="11">
        <f t="shared" si="47"/>
        <v>42097.651388888888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46"/>
        <v>40752.789710648147</v>
      </c>
      <c r="P1497" s="11">
        <f t="shared" si="47"/>
        <v>40782.789710648147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46"/>
        <v>41838.475219907406</v>
      </c>
      <c r="P1498" s="11">
        <f t="shared" si="47"/>
        <v>41898.475219907406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46"/>
        <v>41444.64261574074</v>
      </c>
      <c r="P1499" s="11">
        <f t="shared" si="47"/>
        <v>41486.821527777778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46"/>
        <v>41840.983541666668</v>
      </c>
      <c r="P1500" s="11">
        <f t="shared" si="47"/>
        <v>41885.983541666668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46"/>
        <v>42527.007326388892</v>
      </c>
      <c r="P1501" s="11">
        <f t="shared" si="47"/>
        <v>42587.007326388892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46"/>
        <v>41365.904594907406</v>
      </c>
      <c r="P1502" s="11">
        <f t="shared" si="47"/>
        <v>41395.904594907406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46"/>
        <v>42163.583599537036</v>
      </c>
      <c r="P1503" s="11">
        <f t="shared" si="47"/>
        <v>42193.583599537036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46"/>
        <v>42426.542592592596</v>
      </c>
      <c r="P1504" s="11">
        <f t="shared" si="47"/>
        <v>42454.916666666672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46"/>
        <v>42606.347233796296</v>
      </c>
      <c r="P1505" s="11">
        <f t="shared" si="47"/>
        <v>42666.347233796296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46"/>
        <v>41772.657685185186</v>
      </c>
      <c r="P1506" s="11">
        <f t="shared" si="47"/>
        <v>41800.356249999997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46"/>
        <v>42414.44332175926</v>
      </c>
      <c r="P1507" s="11">
        <f t="shared" si="47"/>
        <v>42451.834027777775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46"/>
        <v>41814.785925925928</v>
      </c>
      <c r="P1508" s="11">
        <f t="shared" si="47"/>
        <v>41844.785925925928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46"/>
        <v>40254.450335648144</v>
      </c>
      <c r="P1509" s="11">
        <f t="shared" si="47"/>
        <v>40313.340277777781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46"/>
        <v>41786.614363425928</v>
      </c>
      <c r="P1510" s="11">
        <f t="shared" si="47"/>
        <v>41817.614363425928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46"/>
        <v>42751.533391203702</v>
      </c>
      <c r="P1511" s="11">
        <f t="shared" si="47"/>
        <v>42780.957638888889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46"/>
        <v>41809.385162037041</v>
      </c>
      <c r="P1512" s="11">
        <f t="shared" si="47"/>
        <v>41839.385162037041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46"/>
        <v>42296.583379629628</v>
      </c>
      <c r="P1513" s="11">
        <f t="shared" si="47"/>
        <v>42326.625046296293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46"/>
        <v>42741.684479166666</v>
      </c>
      <c r="P1514" s="11">
        <f t="shared" si="47"/>
        <v>42771.684479166666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46"/>
        <v>41806.637337962966</v>
      </c>
      <c r="P1515" s="11">
        <f t="shared" si="47"/>
        <v>41836.637337962966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46"/>
        <v>42234.597685185188</v>
      </c>
      <c r="P1516" s="11">
        <f t="shared" si="47"/>
        <v>42274.597685185188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46"/>
        <v>42415.253437499996</v>
      </c>
      <c r="P1517" s="11">
        <f t="shared" si="47"/>
        <v>42445.211770833332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46"/>
        <v>42619.466342592597</v>
      </c>
      <c r="P1518" s="11">
        <f t="shared" si="47"/>
        <v>42649.583333333328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46"/>
        <v>41948.56658564815</v>
      </c>
      <c r="P1519" s="11">
        <f t="shared" si="47"/>
        <v>41979.25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46"/>
        <v>41760.8200462963</v>
      </c>
      <c r="P1520" s="11">
        <f t="shared" si="47"/>
        <v>41790.8200462963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46"/>
        <v>41782.741701388892</v>
      </c>
      <c r="P1521" s="11">
        <f t="shared" si="47"/>
        <v>41810.915972222225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46"/>
        <v>41955.857789351852</v>
      </c>
      <c r="P1522" s="11">
        <f t="shared" si="47"/>
        <v>41992.166666666672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46"/>
        <v>42493.167719907404</v>
      </c>
      <c r="P1523" s="11">
        <f t="shared" si="47"/>
        <v>42528.167719907404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46"/>
        <v>41899.830312500002</v>
      </c>
      <c r="P1524" s="11">
        <f t="shared" si="47"/>
        <v>41929.830312500002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46"/>
        <v>41964.751342592594</v>
      </c>
      <c r="P1525" s="11">
        <f t="shared" si="47"/>
        <v>41996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46"/>
        <v>42756.501041666663</v>
      </c>
      <c r="P1526" s="11">
        <f t="shared" si="47"/>
        <v>42786.501041666663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46"/>
        <v>42570.702986111108</v>
      </c>
      <c r="P1527" s="11">
        <f t="shared" si="47"/>
        <v>42600.702986111108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46"/>
        <v>42339.276006944448</v>
      </c>
      <c r="P1528" s="11">
        <f t="shared" si="47"/>
        <v>42388.276006944448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46"/>
        <v>42780.600532407407</v>
      </c>
      <c r="P1529" s="11">
        <f t="shared" si="47"/>
        <v>42808.558865740742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46"/>
        <v>42736.732893518521</v>
      </c>
      <c r="P1530" s="11">
        <f t="shared" si="47"/>
        <v>42767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46"/>
        <v>42052.628703703704</v>
      </c>
      <c r="P1531" s="11">
        <f t="shared" si="47"/>
        <v>42082.587037037039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46"/>
        <v>42275.76730324074</v>
      </c>
      <c r="P1532" s="11">
        <f t="shared" si="47"/>
        <v>42300.76730324074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46"/>
        <v>41941.802384259259</v>
      </c>
      <c r="P1533" s="11">
        <f t="shared" si="47"/>
        <v>41974.125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46"/>
        <v>42391.475289351853</v>
      </c>
      <c r="P1534" s="11">
        <f t="shared" si="47"/>
        <v>42415.625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46"/>
        <v>42443.00204861111</v>
      </c>
      <c r="P1535" s="11">
        <f t="shared" si="47"/>
        <v>42492.165972222225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46"/>
        <v>42221.674328703702</v>
      </c>
      <c r="P1536" s="11">
        <f t="shared" si="47"/>
        <v>42251.674328703702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46"/>
        <v>42484.829062500001</v>
      </c>
      <c r="P1537" s="11">
        <f t="shared" si="47"/>
        <v>42513.916666666672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si="46"/>
        <v>42213.802199074074</v>
      </c>
      <c r="P1538" s="11">
        <f t="shared" si="47"/>
        <v>42243.802199074074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ref="O1539:O1602" si="48">(J1539/86400)+DATE(1970,1,1)</f>
        <v>42552.315127314811</v>
      </c>
      <c r="P1539" s="11">
        <f t="shared" ref="P1539:P1602" si="49">(I1539/86400)+DATE(1970,1,1)</f>
        <v>42588.75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48"/>
        <v>41981.782060185185</v>
      </c>
      <c r="P1540" s="11">
        <f t="shared" si="49"/>
        <v>42026.782060185185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48"/>
        <v>42705.91920138889</v>
      </c>
      <c r="P1541" s="11">
        <f t="shared" si="49"/>
        <v>42738.91920138889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48"/>
        <v>41939.00712962963</v>
      </c>
      <c r="P1542" s="11">
        <f t="shared" si="49"/>
        <v>41969.052083333328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48"/>
        <v>41974.712245370371</v>
      </c>
      <c r="P1543" s="11">
        <f t="shared" si="49"/>
        <v>42004.712245370371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48"/>
        <v>42170.996527777781</v>
      </c>
      <c r="P1544" s="11">
        <f t="shared" si="49"/>
        <v>42185.996527777781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48"/>
        <v>41935.509652777779</v>
      </c>
      <c r="P1545" s="11">
        <f t="shared" si="49"/>
        <v>41965.551319444443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48"/>
        <v>42053.051203703704</v>
      </c>
      <c r="P1546" s="11">
        <f t="shared" si="49"/>
        <v>42095.012499999997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48"/>
        <v>42031.884652777779</v>
      </c>
      <c r="P1547" s="11">
        <f t="shared" si="49"/>
        <v>42065.886111111111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48"/>
        <v>41839.212951388887</v>
      </c>
      <c r="P1548" s="11">
        <f t="shared" si="49"/>
        <v>41899.212951388887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48"/>
        <v>42782.426875000005</v>
      </c>
      <c r="P1549" s="11">
        <f t="shared" si="49"/>
        <v>42789.426875000005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48"/>
        <v>42286.88217592593</v>
      </c>
      <c r="P1550" s="11">
        <f t="shared" si="49"/>
        <v>42316.923842592594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48"/>
        <v>42281.136099537034</v>
      </c>
      <c r="P1551" s="11">
        <f t="shared" si="49"/>
        <v>42311.177766203706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48"/>
        <v>42472.449467592596</v>
      </c>
      <c r="P1552" s="11">
        <f t="shared" si="49"/>
        <v>42502.449467592596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48"/>
        <v>42121.824525462958</v>
      </c>
      <c r="P1553" s="11">
        <f t="shared" si="49"/>
        <v>42151.824525462958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48"/>
        <v>41892.688750000001</v>
      </c>
      <c r="P1554" s="11">
        <f t="shared" si="49"/>
        <v>41913.165972222225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48"/>
        <v>42219.282951388886</v>
      </c>
      <c r="P1555" s="11">
        <f t="shared" si="49"/>
        <v>42249.282951388886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48"/>
        <v>42188.252199074079</v>
      </c>
      <c r="P1556" s="11">
        <f t="shared" si="49"/>
        <v>42218.252199074079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48"/>
        <v>42241.613796296297</v>
      </c>
      <c r="P1557" s="11">
        <f t="shared" si="49"/>
        <v>42264.708333333328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48"/>
        <v>42525.153055555551</v>
      </c>
      <c r="P1558" s="11">
        <f t="shared" si="49"/>
        <v>42555.153055555551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48"/>
        <v>41871.65315972222</v>
      </c>
      <c r="P1559" s="11">
        <f t="shared" si="49"/>
        <v>41902.65315972222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48"/>
        <v>42185.397673611107</v>
      </c>
      <c r="P1560" s="11">
        <f t="shared" si="49"/>
        <v>42244.508333333331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48"/>
        <v>42108.053229166668</v>
      </c>
      <c r="P1561" s="11">
        <f t="shared" si="49"/>
        <v>42123.053229166668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48"/>
        <v>41936.020752314813</v>
      </c>
      <c r="P1562" s="11">
        <f t="shared" si="49"/>
        <v>41956.062418981484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48"/>
        <v>41555.041701388887</v>
      </c>
      <c r="P1563" s="11">
        <f t="shared" si="49"/>
        <v>41585.083368055552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48"/>
        <v>40079.566157407404</v>
      </c>
      <c r="P1564" s="11">
        <f t="shared" si="49"/>
        <v>40149.034722222219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48"/>
        <v>41652.742488425924</v>
      </c>
      <c r="P1565" s="11">
        <f t="shared" si="49"/>
        <v>41712.700821759259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48"/>
        <v>42121.367002314815</v>
      </c>
      <c r="P1566" s="11">
        <f t="shared" si="49"/>
        <v>42152.836805555555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48"/>
        <v>40672.729872685188</v>
      </c>
      <c r="P1567" s="11">
        <f t="shared" si="49"/>
        <v>40702.729872685188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48"/>
        <v>42549.916712962964</v>
      </c>
      <c r="P1568" s="11">
        <f t="shared" si="49"/>
        <v>42578.916666666672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48"/>
        <v>41671.93686342593</v>
      </c>
      <c r="P1569" s="11">
        <f t="shared" si="49"/>
        <v>41687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48"/>
        <v>41962.062326388885</v>
      </c>
      <c r="P1570" s="11">
        <f t="shared" si="49"/>
        <v>41997.062326388885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48"/>
        <v>41389.679560185185</v>
      </c>
      <c r="P1571" s="11">
        <f t="shared" si="49"/>
        <v>41419.679560185185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48"/>
        <v>42438.813449074078</v>
      </c>
      <c r="P1572" s="11">
        <f t="shared" si="49"/>
        <v>42468.771782407406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48"/>
        <v>42144.769479166665</v>
      </c>
      <c r="P1573" s="11">
        <f t="shared" si="49"/>
        <v>42174.769479166665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48"/>
        <v>42404.033090277779</v>
      </c>
      <c r="P1574" s="11">
        <f t="shared" si="49"/>
        <v>42428.999305555553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48"/>
        <v>42786.000023148154</v>
      </c>
      <c r="P1575" s="11">
        <f t="shared" si="49"/>
        <v>42826.165972222225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48"/>
        <v>42017.927418981482</v>
      </c>
      <c r="P1576" s="11">
        <f t="shared" si="49"/>
        <v>42052.927418981482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48"/>
        <v>41799.524259259255</v>
      </c>
      <c r="P1577" s="11">
        <f t="shared" si="49"/>
        <v>41829.524259259255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48"/>
        <v>42140.879259259258</v>
      </c>
      <c r="P1578" s="11">
        <f t="shared" si="49"/>
        <v>42185.879259259258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48"/>
        <v>41054.847777777773</v>
      </c>
      <c r="P1579" s="11">
        <f t="shared" si="49"/>
        <v>41114.847777777773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48"/>
        <v>40399.065868055557</v>
      </c>
      <c r="P1580" s="11">
        <f t="shared" si="49"/>
        <v>40423.083333333336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48"/>
        <v>41481.996423611112</v>
      </c>
      <c r="P1581" s="11">
        <f t="shared" si="49"/>
        <v>41514.996423611112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48"/>
        <v>40990.050069444442</v>
      </c>
      <c r="P1582" s="11">
        <f t="shared" si="49"/>
        <v>41050.050069444442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48"/>
        <v>42325.448958333334</v>
      </c>
      <c r="P1583" s="11">
        <f t="shared" si="49"/>
        <v>42357.448958333334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48"/>
        <v>42246.789965277778</v>
      </c>
      <c r="P1584" s="11">
        <f t="shared" si="49"/>
        <v>42303.888888888891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48"/>
        <v>41877.904988425929</v>
      </c>
      <c r="P1585" s="11">
        <f t="shared" si="49"/>
        <v>41907.904988425929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48"/>
        <v>41779.649317129632</v>
      </c>
      <c r="P1586" s="11">
        <f t="shared" si="49"/>
        <v>41789.649317129632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48"/>
        <v>42707.895462962959</v>
      </c>
      <c r="P1587" s="11">
        <f t="shared" si="49"/>
        <v>42729.458333333328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48"/>
        <v>42069.104421296295</v>
      </c>
      <c r="P1588" s="11">
        <f t="shared" si="49"/>
        <v>42099.062754629631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48"/>
        <v>41956.950983796298</v>
      </c>
      <c r="P1589" s="11">
        <f t="shared" si="49"/>
        <v>41986.950983796298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48"/>
        <v>42005.24998842593</v>
      </c>
      <c r="P1590" s="11">
        <f t="shared" si="49"/>
        <v>42035.841666666667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48"/>
        <v>42256.984791666662</v>
      </c>
      <c r="P1591" s="11">
        <f t="shared" si="49"/>
        <v>42286.984791666662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48"/>
        <v>42240.857222222221</v>
      </c>
      <c r="P1592" s="11">
        <f t="shared" si="49"/>
        <v>42270.857222222221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48"/>
        <v>42433.726168981477</v>
      </c>
      <c r="P1593" s="11">
        <f t="shared" si="49"/>
        <v>42463.68450231482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48"/>
        <v>42046.072743055556</v>
      </c>
      <c r="P1594" s="11">
        <f t="shared" si="49"/>
        <v>42091.031076388885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48"/>
        <v>42033.845543981486</v>
      </c>
      <c r="P1595" s="11">
        <f t="shared" si="49"/>
        <v>42063.845543981486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48"/>
        <v>42445.712754629625</v>
      </c>
      <c r="P1596" s="11">
        <f t="shared" si="49"/>
        <v>42505.681250000001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48"/>
        <v>41780.050092592595</v>
      </c>
      <c r="P1597" s="11">
        <f t="shared" si="49"/>
        <v>41808.842361111107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48"/>
        <v>41941.430196759262</v>
      </c>
      <c r="P1598" s="11">
        <f t="shared" si="49"/>
        <v>41986.471863425926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48"/>
        <v>42603.354131944448</v>
      </c>
      <c r="P1599" s="11">
        <f t="shared" si="49"/>
        <v>42633.354131944448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48"/>
        <v>42151.667337962965</v>
      </c>
      <c r="P1600" s="11">
        <f t="shared" si="49"/>
        <v>42211.667337962965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48"/>
        <v>42438.53907407407</v>
      </c>
      <c r="P1601" s="11">
        <f t="shared" si="49"/>
        <v>42468.497407407413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si="48"/>
        <v>41791.057314814811</v>
      </c>
      <c r="P1602" s="11">
        <f t="shared" si="49"/>
        <v>41835.21597222222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ref="O1603:O1666" si="50">(J1603/86400)+DATE(1970,1,1)</f>
        <v>40638.092974537038</v>
      </c>
      <c r="P1603" s="11">
        <f t="shared" ref="P1603:P1666" si="51">(I1603/86400)+DATE(1970,1,1)</f>
        <v>40668.092974537038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50"/>
        <v>40788.297650462962</v>
      </c>
      <c r="P1604" s="11">
        <f t="shared" si="51"/>
        <v>40830.958333333336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50"/>
        <v>40876.169664351852</v>
      </c>
      <c r="P1605" s="11">
        <f t="shared" si="51"/>
        <v>40936.169664351852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50"/>
        <v>40945.845312500001</v>
      </c>
      <c r="P1606" s="11">
        <f t="shared" si="51"/>
        <v>40985.803645833337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50"/>
        <v>40747.012881944444</v>
      </c>
      <c r="P1607" s="11">
        <f t="shared" si="51"/>
        <v>40756.291666666664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50"/>
        <v>40536.111550925925</v>
      </c>
      <c r="P1608" s="11">
        <f t="shared" si="51"/>
        <v>40626.069884259261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50"/>
        <v>41053.80846064815</v>
      </c>
      <c r="P1609" s="11">
        <f t="shared" si="51"/>
        <v>41074.80846064815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50"/>
        <v>41607.83085648148</v>
      </c>
      <c r="P1610" s="11">
        <f t="shared" si="51"/>
        <v>41640.226388888885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50"/>
        <v>40796.001261574071</v>
      </c>
      <c r="P1611" s="11">
        <f t="shared" si="51"/>
        <v>40849.333333333336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50"/>
        <v>41228.924884259257</v>
      </c>
      <c r="P1612" s="11">
        <f t="shared" si="51"/>
        <v>41258.924884259257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50"/>
        <v>41409.00037037037</v>
      </c>
      <c r="P1613" s="11">
        <f t="shared" si="51"/>
        <v>41430.00037037037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50"/>
        <v>41246.874814814815</v>
      </c>
      <c r="P1614" s="11">
        <f t="shared" si="51"/>
        <v>41276.874814814815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50"/>
        <v>41082.069467592592</v>
      </c>
      <c r="P1615" s="11">
        <f t="shared" si="51"/>
        <v>41112.069467592592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50"/>
        <v>41794.981122685189</v>
      </c>
      <c r="P1616" s="11">
        <f t="shared" si="51"/>
        <v>41854.708333333336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50"/>
        <v>40845.050879629627</v>
      </c>
      <c r="P1617" s="11">
        <f t="shared" si="51"/>
        <v>40890.092546296299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50"/>
        <v>41194.715520833335</v>
      </c>
      <c r="P1618" s="11">
        <f t="shared" si="51"/>
        <v>41235.916666666664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50"/>
        <v>41546.664212962962</v>
      </c>
      <c r="P1619" s="11">
        <f t="shared" si="51"/>
        <v>41579.791666666664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50"/>
        <v>41301.654340277775</v>
      </c>
      <c r="P1620" s="11">
        <f t="shared" si="51"/>
        <v>41341.654340277775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50"/>
        <v>41876.186180555553</v>
      </c>
      <c r="P1621" s="11">
        <f t="shared" si="51"/>
        <v>41897.186180555553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50"/>
        <v>41321.339583333334</v>
      </c>
      <c r="P1622" s="11">
        <f t="shared" si="51"/>
        <v>41328.339583333334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50"/>
        <v>41003.60665509259</v>
      </c>
      <c r="P1623" s="11">
        <f t="shared" si="51"/>
        <v>41057.165972222225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50"/>
        <v>41950.294837962967</v>
      </c>
      <c r="P1624" s="11">
        <f t="shared" si="51"/>
        <v>41990.332638888889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50"/>
        <v>41453.688530092593</v>
      </c>
      <c r="P1625" s="11">
        <f t="shared" si="51"/>
        <v>41513.688530092593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50"/>
        <v>41243.367303240739</v>
      </c>
      <c r="P1626" s="11">
        <f t="shared" si="51"/>
        <v>41283.367303240739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50"/>
        <v>41135.699687500004</v>
      </c>
      <c r="P1627" s="11">
        <f t="shared" si="51"/>
        <v>41163.699687500004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50"/>
        <v>41579.847997685181</v>
      </c>
      <c r="P1628" s="11">
        <f t="shared" si="51"/>
        <v>41609.889664351853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50"/>
        <v>41205.707048611112</v>
      </c>
      <c r="P1629" s="11">
        <f t="shared" si="51"/>
        <v>41239.207638888889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50"/>
        <v>41774.737060185187</v>
      </c>
      <c r="P1630" s="11">
        <f t="shared" si="51"/>
        <v>41807.737060185187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50"/>
        <v>41645.867280092592</v>
      </c>
      <c r="P1631" s="11">
        <f t="shared" si="51"/>
        <v>41690.867280092592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50"/>
        <v>40939.837673611109</v>
      </c>
      <c r="P1632" s="11">
        <f t="shared" si="51"/>
        <v>40970.290972222225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50"/>
        <v>41164.859502314815</v>
      </c>
      <c r="P1633" s="11">
        <f t="shared" si="51"/>
        <v>41194.859502314815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50"/>
        <v>40750.340902777782</v>
      </c>
      <c r="P1634" s="11">
        <f t="shared" si="51"/>
        <v>40810.340902777782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50"/>
        <v>40896.883750000001</v>
      </c>
      <c r="P1635" s="11">
        <f t="shared" si="51"/>
        <v>40924.208333333336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50"/>
        <v>40658.189826388887</v>
      </c>
      <c r="P1636" s="11">
        <f t="shared" si="51"/>
        <v>40696.249305555553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50"/>
        <v>42502.868761574078</v>
      </c>
      <c r="P1637" s="11">
        <f t="shared" si="51"/>
        <v>42562.868761574078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50"/>
        <v>40663.08666666667</v>
      </c>
      <c r="P1638" s="11">
        <f t="shared" si="51"/>
        <v>40706.166666666664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50"/>
        <v>40122.751620370371</v>
      </c>
      <c r="P1639" s="11">
        <f t="shared" si="51"/>
        <v>40178.985416666663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50"/>
        <v>41288.68712962963</v>
      </c>
      <c r="P1640" s="11">
        <f t="shared" si="51"/>
        <v>41333.892361111109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50"/>
        <v>40941.652372685188</v>
      </c>
      <c r="P1641" s="11">
        <f t="shared" si="51"/>
        <v>40971.652372685188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50"/>
        <v>40379.23096064815</v>
      </c>
      <c r="P1642" s="11">
        <f t="shared" si="51"/>
        <v>40393.082638888889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50"/>
        <v>41962.596574074079</v>
      </c>
      <c r="P1643" s="11">
        <f t="shared" si="51"/>
        <v>41992.596574074079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50"/>
        <v>40688.024618055555</v>
      </c>
      <c r="P1644" s="11">
        <f t="shared" si="51"/>
        <v>40708.024618055555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50"/>
        <v>41146.824212962965</v>
      </c>
      <c r="P1645" s="11">
        <f t="shared" si="51"/>
        <v>41176.824212962965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50"/>
        <v>41175.05972222222</v>
      </c>
      <c r="P1646" s="11">
        <f t="shared" si="51"/>
        <v>41235.101388888885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50"/>
        <v>41521.617361111115</v>
      </c>
      <c r="P1647" s="11">
        <f t="shared" si="51"/>
        <v>41535.617361111115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50"/>
        <v>41833.450266203705</v>
      </c>
      <c r="P1648" s="11">
        <f t="shared" si="51"/>
        <v>41865.757638888885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50"/>
        <v>41039.409456018519</v>
      </c>
      <c r="P1649" s="11">
        <f t="shared" si="51"/>
        <v>41069.409456018519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50"/>
        <v>40592.704652777778</v>
      </c>
      <c r="P1650" s="11">
        <f t="shared" si="51"/>
        <v>40622.662986111114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50"/>
        <v>41737.684664351851</v>
      </c>
      <c r="P1651" s="11">
        <f t="shared" si="51"/>
        <v>41782.684664351851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50"/>
        <v>41526.435613425929</v>
      </c>
      <c r="P1652" s="11">
        <f t="shared" si="51"/>
        <v>41556.435613425929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50"/>
        <v>40625.900694444441</v>
      </c>
      <c r="P1653" s="11">
        <f t="shared" si="51"/>
        <v>40659.290972222225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50"/>
        <v>41572.492974537039</v>
      </c>
      <c r="P1654" s="11">
        <f t="shared" si="51"/>
        <v>41602.534641203703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50"/>
        <v>40626.834444444445</v>
      </c>
      <c r="P1655" s="11">
        <f t="shared" si="51"/>
        <v>40657.834444444445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50"/>
        <v>40987.890740740739</v>
      </c>
      <c r="P1656" s="11">
        <f t="shared" si="51"/>
        <v>41017.890740740739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50"/>
        <v>40974.791898148149</v>
      </c>
      <c r="P1657" s="11">
        <f t="shared" si="51"/>
        <v>41004.750231481477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50"/>
        <v>41226.928842592592</v>
      </c>
      <c r="P1658" s="11">
        <f t="shared" si="51"/>
        <v>41256.928842592592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50"/>
        <v>41023.782037037039</v>
      </c>
      <c r="P1659" s="11">
        <f t="shared" si="51"/>
        <v>41053.782037037039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50"/>
        <v>41223.22184027778</v>
      </c>
      <c r="P1660" s="11">
        <f t="shared" si="51"/>
        <v>41261.597222222219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50"/>
        <v>41596.913437499999</v>
      </c>
      <c r="P1661" s="11">
        <f t="shared" si="51"/>
        <v>41625.5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50"/>
        <v>42459.693865740745</v>
      </c>
      <c r="P1662" s="11">
        <f t="shared" si="51"/>
        <v>42490.915972222225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50"/>
        <v>42343.998043981483</v>
      </c>
      <c r="P1663" s="11">
        <f t="shared" si="51"/>
        <v>42386.875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50"/>
        <v>40848.198333333334</v>
      </c>
      <c r="P1664" s="11">
        <f t="shared" si="51"/>
        <v>40908.239999999998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50"/>
        <v>42006.02207175926</v>
      </c>
      <c r="P1665" s="11">
        <f t="shared" si="51"/>
        <v>42036.02207175926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si="50"/>
        <v>40939.761782407411</v>
      </c>
      <c r="P1666" s="11">
        <f t="shared" si="51"/>
        <v>40984.165972222225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ref="O1667:O1730" si="52">(J1667/86400)+DATE(1970,1,1)</f>
        <v>40564.649456018517</v>
      </c>
      <c r="P1667" s="11">
        <f t="shared" ref="P1667:P1730" si="53">(I1667/86400)+DATE(1970,1,1)</f>
        <v>40596.125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52"/>
        <v>41331.253159722226</v>
      </c>
      <c r="P1668" s="11">
        <f t="shared" si="53"/>
        <v>41361.211493055554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52"/>
        <v>41682.0705787037</v>
      </c>
      <c r="P1669" s="11">
        <f t="shared" si="53"/>
        <v>41709.290972222225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52"/>
        <v>40845.149756944447</v>
      </c>
      <c r="P1670" s="11">
        <f t="shared" si="53"/>
        <v>40875.191423611112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52"/>
        <v>42461.885138888887</v>
      </c>
      <c r="P1671" s="11">
        <f t="shared" si="53"/>
        <v>42521.885138888887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52"/>
        <v>40313.930543981478</v>
      </c>
      <c r="P1672" s="11">
        <f t="shared" si="53"/>
        <v>40364.166666666664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52"/>
        <v>42553.54414351852</v>
      </c>
      <c r="P1673" s="11">
        <f t="shared" si="53"/>
        <v>42583.54414351852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52"/>
        <v>41034.656597222223</v>
      </c>
      <c r="P1674" s="11">
        <f t="shared" si="53"/>
        <v>41064.656597222223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52"/>
        <v>42039.878379629634</v>
      </c>
      <c r="P1675" s="11">
        <f t="shared" si="53"/>
        <v>42069.878379629634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52"/>
        <v>42569.605393518519</v>
      </c>
      <c r="P1676" s="11">
        <f t="shared" si="53"/>
        <v>42600.290972222225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52"/>
        <v>40802.733101851853</v>
      </c>
      <c r="P1677" s="11">
        <f t="shared" si="53"/>
        <v>40832.918749999997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52"/>
        <v>40973.726238425923</v>
      </c>
      <c r="P1678" s="11">
        <f t="shared" si="53"/>
        <v>41020.165972222225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52"/>
        <v>42416.407129629632</v>
      </c>
      <c r="P1679" s="11">
        <f t="shared" si="53"/>
        <v>42476.249305555553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52"/>
        <v>41662.854988425926</v>
      </c>
      <c r="P1680" s="11">
        <f t="shared" si="53"/>
        <v>41676.854988425926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52"/>
        <v>40723.068807870368</v>
      </c>
      <c r="P1681" s="11">
        <f t="shared" si="53"/>
        <v>40746.068807870368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52"/>
        <v>41802.757719907408</v>
      </c>
      <c r="P1682" s="11">
        <f t="shared" si="53"/>
        <v>41832.757719907408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52"/>
        <v>42774.121342592596</v>
      </c>
      <c r="P1683" s="11">
        <f t="shared" si="53"/>
        <v>42823.083333333328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52"/>
        <v>42779.21365740741</v>
      </c>
      <c r="P1684" s="11">
        <f t="shared" si="53"/>
        <v>42839.171990740739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52"/>
        <v>42808.781689814816</v>
      </c>
      <c r="P1685" s="11">
        <f t="shared" si="53"/>
        <v>42832.781689814816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52"/>
        <v>42783.815289351856</v>
      </c>
      <c r="P1686" s="11">
        <f t="shared" si="53"/>
        <v>42811.773622685185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52"/>
        <v>42788.2502662037</v>
      </c>
      <c r="P1687" s="11">
        <f t="shared" si="53"/>
        <v>42818.208599537036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52"/>
        <v>42792.843969907408</v>
      </c>
      <c r="P1688" s="11">
        <f t="shared" si="53"/>
        <v>42852.802303240736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52"/>
        <v>42802.046817129631</v>
      </c>
      <c r="P1689" s="11">
        <f t="shared" si="53"/>
        <v>42835.84375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52"/>
        <v>42804.534652777773</v>
      </c>
      <c r="P1690" s="11">
        <f t="shared" si="53"/>
        <v>42834.492986111116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52"/>
        <v>42780.942476851851</v>
      </c>
      <c r="P1691" s="11">
        <f t="shared" si="53"/>
        <v>42810.900810185187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52"/>
        <v>42801.43104166667</v>
      </c>
      <c r="P1692" s="11">
        <f t="shared" si="53"/>
        <v>42831.389374999999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52"/>
        <v>42795.701481481483</v>
      </c>
      <c r="P1693" s="11">
        <f t="shared" si="53"/>
        <v>42828.041666666672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52"/>
        <v>42788.151238425926</v>
      </c>
      <c r="P1694" s="11">
        <f t="shared" si="53"/>
        <v>42820.999305555553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52"/>
        <v>42803.920277777783</v>
      </c>
      <c r="P1695" s="11">
        <f t="shared" si="53"/>
        <v>42834.833333333328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52"/>
        <v>42791.669837962967</v>
      </c>
      <c r="P1696" s="11">
        <f t="shared" si="53"/>
        <v>42821.191666666666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52"/>
        <v>42801.031412037039</v>
      </c>
      <c r="P1697" s="11">
        <f t="shared" si="53"/>
        <v>42835.041666666672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52"/>
        <v>42796.069571759261</v>
      </c>
      <c r="P1698" s="11">
        <f t="shared" si="53"/>
        <v>42826.027905092589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52"/>
        <v>42805.032962962963</v>
      </c>
      <c r="P1699" s="11">
        <f t="shared" si="53"/>
        <v>42834.991296296299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52"/>
        <v>42796.207870370374</v>
      </c>
      <c r="P1700" s="11">
        <f t="shared" si="53"/>
        <v>42820.147916666669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52"/>
        <v>42806.863946759258</v>
      </c>
      <c r="P1701" s="11">
        <f t="shared" si="53"/>
        <v>42836.863946759258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52"/>
        <v>42796.071643518517</v>
      </c>
      <c r="P1702" s="11">
        <f t="shared" si="53"/>
        <v>42826.166666666672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52"/>
        <v>41989.664409722223</v>
      </c>
      <c r="P1703" s="11">
        <f t="shared" si="53"/>
        <v>42019.664409722223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52"/>
        <v>42063.869791666672</v>
      </c>
      <c r="P1704" s="11">
        <f t="shared" si="53"/>
        <v>42093.828125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52"/>
        <v>42187.281678240739</v>
      </c>
      <c r="P1705" s="11">
        <f t="shared" si="53"/>
        <v>42247.281678240739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52"/>
        <v>42021.139733796299</v>
      </c>
      <c r="P1706" s="11">
        <f t="shared" si="53"/>
        <v>42051.139733796299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52"/>
        <v>42245.016736111109</v>
      </c>
      <c r="P1707" s="11">
        <f t="shared" si="53"/>
        <v>42256.666666666672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52"/>
        <v>42179.306388888886</v>
      </c>
      <c r="P1708" s="11">
        <f t="shared" si="53"/>
        <v>42239.306388888886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52"/>
        <v>42427.721006944441</v>
      </c>
      <c r="P1709" s="11">
        <f t="shared" si="53"/>
        <v>42457.679340277777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52"/>
        <v>42451.866967592592</v>
      </c>
      <c r="P1710" s="11">
        <f t="shared" si="53"/>
        <v>42491.866967592592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52"/>
        <v>41841.563819444447</v>
      </c>
      <c r="P1711" s="11">
        <f t="shared" si="53"/>
        <v>41882.818749999999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52"/>
        <v>42341.591296296298</v>
      </c>
      <c r="P1712" s="11">
        <f t="shared" si="53"/>
        <v>42387.541666666672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52"/>
        <v>41852.646226851852</v>
      </c>
      <c r="P1713" s="11">
        <f t="shared" si="53"/>
        <v>41883.646226851852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52"/>
        <v>42125.913807870369</v>
      </c>
      <c r="P1714" s="11">
        <f t="shared" si="53"/>
        <v>42185.913807870369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52"/>
        <v>41887.801064814819</v>
      </c>
      <c r="P1715" s="11">
        <f t="shared" si="53"/>
        <v>41917.801064814819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52"/>
        <v>42095.918530092589</v>
      </c>
      <c r="P1716" s="11">
        <f t="shared" si="53"/>
        <v>42125.918530092589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52"/>
        <v>42064.217418981483</v>
      </c>
      <c r="P1717" s="11">
        <f t="shared" si="53"/>
        <v>42094.140277777777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52"/>
        <v>42673.577534722222</v>
      </c>
      <c r="P1718" s="11">
        <f t="shared" si="53"/>
        <v>42713.619201388894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52"/>
        <v>42460.981921296298</v>
      </c>
      <c r="P1719" s="11">
        <f t="shared" si="53"/>
        <v>42481.166666666672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52"/>
        <v>42460.610520833332</v>
      </c>
      <c r="P1720" s="11">
        <f t="shared" si="53"/>
        <v>42504.207638888889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52"/>
        <v>41869.534618055557</v>
      </c>
      <c r="P1721" s="11">
        <f t="shared" si="53"/>
        <v>41899.534618055557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52"/>
        <v>41922.783229166671</v>
      </c>
      <c r="P1722" s="11">
        <f t="shared" si="53"/>
        <v>41952.824895833335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52"/>
        <v>42319.461377314816</v>
      </c>
      <c r="P1723" s="11">
        <f t="shared" si="53"/>
        <v>42349.461377314816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52"/>
        <v>42425.960983796293</v>
      </c>
      <c r="P1724" s="11">
        <f t="shared" si="53"/>
        <v>42463.006944444445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52"/>
        <v>42129.82540509259</v>
      </c>
      <c r="P1725" s="11">
        <f t="shared" si="53"/>
        <v>42186.25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52"/>
        <v>41912.932430555556</v>
      </c>
      <c r="P1726" s="11">
        <f t="shared" si="53"/>
        <v>41942.932430555556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52"/>
        <v>41845.968159722222</v>
      </c>
      <c r="P1727" s="11">
        <f t="shared" si="53"/>
        <v>41875.968159722222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52"/>
        <v>41788.919722222221</v>
      </c>
      <c r="P1728" s="11">
        <f t="shared" si="53"/>
        <v>41817.919722222221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52"/>
        <v>42044.927974537037</v>
      </c>
      <c r="P1729" s="11">
        <f t="shared" si="53"/>
        <v>42099.458333333328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si="52"/>
        <v>42268.625856481478</v>
      </c>
      <c r="P1730" s="11">
        <f t="shared" si="53"/>
        <v>42298.625856481478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ref="O1731:O1794" si="54">(J1731/86400)+DATE(1970,1,1)</f>
        <v>42471.052152777775</v>
      </c>
      <c r="P1731" s="11">
        <f t="shared" ref="P1731:P1794" si="55">(I1731/86400)+DATE(1970,1,1)</f>
        <v>42531.052152777775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54"/>
        <v>42272.087766203702</v>
      </c>
      <c r="P1732" s="11">
        <f t="shared" si="55"/>
        <v>42302.087766203702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54"/>
        <v>42152.906851851847</v>
      </c>
      <c r="P1733" s="11">
        <f t="shared" si="55"/>
        <v>42166.625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54"/>
        <v>42325.683807870373</v>
      </c>
      <c r="P1734" s="11">
        <f t="shared" si="55"/>
        <v>42385.208333333328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54"/>
        <v>42614.675625000003</v>
      </c>
      <c r="P1735" s="11">
        <f t="shared" si="55"/>
        <v>42626.895833333328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54"/>
        <v>42102.036527777775</v>
      </c>
      <c r="P1736" s="11">
        <f t="shared" si="55"/>
        <v>42132.036527777775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54"/>
        <v>42559.81417824074</v>
      </c>
      <c r="P1737" s="11">
        <f t="shared" si="55"/>
        <v>42589.81417824074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54"/>
        <v>42286.861493055556</v>
      </c>
      <c r="P1738" s="11">
        <f t="shared" si="55"/>
        <v>42316.90315972222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54"/>
        <v>42175.948981481481</v>
      </c>
      <c r="P1739" s="11">
        <f t="shared" si="55"/>
        <v>42205.948981481481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54"/>
        <v>41884.874328703707</v>
      </c>
      <c r="P1740" s="11">
        <f t="shared" si="55"/>
        <v>41914.874328703707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54"/>
        <v>42435.874212962968</v>
      </c>
      <c r="P1741" s="11">
        <f t="shared" si="55"/>
        <v>42494.832546296297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54"/>
        <v>42171.817384259259</v>
      </c>
      <c r="P1742" s="11">
        <f t="shared" si="55"/>
        <v>42201.817384259259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54"/>
        <v>42120.628136574072</v>
      </c>
      <c r="P1743" s="11">
        <f t="shared" si="55"/>
        <v>42165.628136574072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54"/>
        <v>42710.876967592594</v>
      </c>
      <c r="P1744" s="11">
        <f t="shared" si="55"/>
        <v>42742.875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54"/>
        <v>42586.925636574073</v>
      </c>
      <c r="P1745" s="11">
        <f t="shared" si="55"/>
        <v>42609.165972222225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54"/>
        <v>42026.605057870373</v>
      </c>
      <c r="P1746" s="11">
        <f t="shared" si="55"/>
        <v>42071.563391203701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54"/>
        <v>42690.259699074071</v>
      </c>
      <c r="P1747" s="11">
        <f t="shared" si="55"/>
        <v>42726.083333333328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54"/>
        <v>42668.176701388889</v>
      </c>
      <c r="P1748" s="11">
        <f t="shared" si="55"/>
        <v>42698.083333333328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54"/>
        <v>42292.435532407406</v>
      </c>
      <c r="P1749" s="11">
        <f t="shared" si="55"/>
        <v>42321.625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54"/>
        <v>42219.950729166667</v>
      </c>
      <c r="P1750" s="11">
        <f t="shared" si="55"/>
        <v>42249.950729166667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54"/>
        <v>42758.975937499999</v>
      </c>
      <c r="P1751" s="11">
        <f t="shared" si="55"/>
        <v>42795.791666666672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54"/>
        <v>42454.836851851855</v>
      </c>
      <c r="P1752" s="11">
        <f t="shared" si="55"/>
        <v>42479.836851851855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54"/>
        <v>42052.7815162037</v>
      </c>
      <c r="P1753" s="11">
        <f t="shared" si="55"/>
        <v>42082.739849537036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54"/>
        <v>42627.253263888888</v>
      </c>
      <c r="P1754" s="11">
        <f t="shared" si="55"/>
        <v>42657.253263888888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54"/>
        <v>42420.74962962963</v>
      </c>
      <c r="P1755" s="11">
        <f t="shared" si="55"/>
        <v>42450.707962962959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54"/>
        <v>42067.876770833333</v>
      </c>
      <c r="P1756" s="11">
        <f t="shared" si="55"/>
        <v>42097.835104166668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54"/>
        <v>42252.788900462961</v>
      </c>
      <c r="P1757" s="11">
        <f t="shared" si="55"/>
        <v>42282.788900462961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54"/>
        <v>42571.167465277773</v>
      </c>
      <c r="P1758" s="11">
        <f t="shared" si="55"/>
        <v>42611.167465277773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54"/>
        <v>42733.827349537038</v>
      </c>
      <c r="P1759" s="11">
        <f t="shared" si="55"/>
        <v>42763.811805555553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54"/>
        <v>42505.955925925926</v>
      </c>
      <c r="P1760" s="11">
        <f t="shared" si="55"/>
        <v>42565.955925925926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54"/>
        <v>42068.829039351855</v>
      </c>
      <c r="P1761" s="11">
        <f t="shared" si="55"/>
        <v>42088.787372685183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54"/>
        <v>42405.67260416667</v>
      </c>
      <c r="P1762" s="11">
        <f t="shared" si="55"/>
        <v>42425.67260416667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54"/>
        <v>42209.567824074074</v>
      </c>
      <c r="P1763" s="11">
        <f t="shared" si="55"/>
        <v>42259.567824074074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54"/>
        <v>42410.982002314813</v>
      </c>
      <c r="P1764" s="11">
        <f t="shared" si="55"/>
        <v>42440.982002314813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54"/>
        <v>42636.868518518517</v>
      </c>
      <c r="P1765" s="11">
        <f t="shared" si="55"/>
        <v>42666.868518518517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54"/>
        <v>41825.485868055555</v>
      </c>
      <c r="P1766" s="11">
        <f t="shared" si="55"/>
        <v>41854.485868055555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54"/>
        <v>41834.980462962965</v>
      </c>
      <c r="P1767" s="11">
        <f t="shared" si="55"/>
        <v>41864.980462962965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54"/>
        <v>41855.859814814816</v>
      </c>
      <c r="P1768" s="11">
        <f t="shared" si="55"/>
        <v>41876.859814814816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54"/>
        <v>41824.658379629633</v>
      </c>
      <c r="P1769" s="11">
        <f t="shared" si="55"/>
        <v>41854.658379629633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54"/>
        <v>41849.560694444444</v>
      </c>
      <c r="P1770" s="11">
        <f t="shared" si="55"/>
        <v>41909.560694444444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54"/>
        <v>41987.818969907406</v>
      </c>
      <c r="P1771" s="11">
        <f t="shared" si="55"/>
        <v>42017.818969907406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54"/>
        <v>41891.780023148152</v>
      </c>
      <c r="P1772" s="11">
        <f t="shared" si="55"/>
        <v>41926.780023148152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54"/>
        <v>41905.979629629626</v>
      </c>
      <c r="P1773" s="11">
        <f t="shared" si="55"/>
        <v>41935.979629629626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54"/>
        <v>41766.718009259261</v>
      </c>
      <c r="P1774" s="11">
        <f t="shared" si="55"/>
        <v>41826.718009259261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54"/>
        <v>41978.760393518518</v>
      </c>
      <c r="P1775" s="11">
        <f t="shared" si="55"/>
        <v>42023.760393518518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54"/>
        <v>41930.218657407408</v>
      </c>
      <c r="P1776" s="11">
        <f t="shared" si="55"/>
        <v>41972.624305555553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54"/>
        <v>41891.976388888885</v>
      </c>
      <c r="P1777" s="11">
        <f t="shared" si="55"/>
        <v>41936.976388888885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54"/>
        <v>41905.95684027778</v>
      </c>
      <c r="P1778" s="11">
        <f t="shared" si="55"/>
        <v>41941.95684027778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54"/>
        <v>42025.357094907406</v>
      </c>
      <c r="P1779" s="11">
        <f t="shared" si="55"/>
        <v>42055.357094907406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54"/>
        <v>42045.86336805555</v>
      </c>
      <c r="P1780" s="11">
        <f t="shared" si="55"/>
        <v>42090.821701388893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54"/>
        <v>42585.691898148143</v>
      </c>
      <c r="P1781" s="11">
        <f t="shared" si="55"/>
        <v>42615.691898148143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54"/>
        <v>42493.600810185184</v>
      </c>
      <c r="P1782" s="11">
        <f t="shared" si="55"/>
        <v>42553.600810185184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54"/>
        <v>42597.617418981477</v>
      </c>
      <c r="P1783" s="11">
        <f t="shared" si="55"/>
        <v>42628.617418981477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54"/>
        <v>42388.575104166666</v>
      </c>
      <c r="P1784" s="11">
        <f t="shared" si="55"/>
        <v>42421.575104166666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54"/>
        <v>42115.949976851851</v>
      </c>
      <c r="P1785" s="11">
        <f t="shared" si="55"/>
        <v>42145.949976851851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54"/>
        <v>42003.655555555553</v>
      </c>
      <c r="P1786" s="11">
        <f t="shared" si="55"/>
        <v>42035.142361111109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54"/>
        <v>41897.134895833333</v>
      </c>
      <c r="P1787" s="11">
        <f t="shared" si="55"/>
        <v>41928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54"/>
        <v>41958.550659722227</v>
      </c>
      <c r="P1788" s="11">
        <f t="shared" si="55"/>
        <v>41988.550659722227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54"/>
        <v>42068.65552083333</v>
      </c>
      <c r="P1789" s="11">
        <f t="shared" si="55"/>
        <v>42098.613854166666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54"/>
        <v>41913.94840277778</v>
      </c>
      <c r="P1790" s="11">
        <f t="shared" si="55"/>
        <v>41943.94840277778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54"/>
        <v>41956.250034722223</v>
      </c>
      <c r="P1791" s="11">
        <f t="shared" si="55"/>
        <v>42016.250034722223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54"/>
        <v>42010.674513888887</v>
      </c>
      <c r="P1792" s="11">
        <f t="shared" si="55"/>
        <v>42040.674513888887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54"/>
        <v>41973.740335648152</v>
      </c>
      <c r="P1793" s="11">
        <f t="shared" si="55"/>
        <v>42033.740335648152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si="54"/>
        <v>42189.031041666662</v>
      </c>
      <c r="P1794" s="11">
        <f t="shared" si="55"/>
        <v>42226.290972222225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ref="O1795:O1858" si="56">(J1795/86400)+DATE(1970,1,1)</f>
        <v>41940.891666666663</v>
      </c>
      <c r="P1795" s="11">
        <f t="shared" ref="P1795:P1858" si="57">(I1795/86400)+DATE(1970,1,1)</f>
        <v>41970.933333333334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56"/>
        <v>42011.551180555558</v>
      </c>
      <c r="P1796" s="11">
        <f t="shared" si="57"/>
        <v>42046.551180555558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56"/>
        <v>42628.288668981477</v>
      </c>
      <c r="P1797" s="11">
        <f t="shared" si="57"/>
        <v>42657.666666666672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56"/>
        <v>42515.439421296294</v>
      </c>
      <c r="P1798" s="11">
        <f t="shared" si="57"/>
        <v>42575.439421296294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56"/>
        <v>42689.56931712963</v>
      </c>
      <c r="P1799" s="11">
        <f t="shared" si="57"/>
        <v>42719.56931712963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56"/>
        <v>42344.32677083333</v>
      </c>
      <c r="P1800" s="11">
        <f t="shared" si="57"/>
        <v>42404.32677083333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56"/>
        <v>41934.842685185184</v>
      </c>
      <c r="P1801" s="11">
        <f t="shared" si="57"/>
        <v>41954.884351851855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56"/>
        <v>42623.606134259258</v>
      </c>
      <c r="P1802" s="11">
        <f t="shared" si="57"/>
        <v>42653.606134259258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56"/>
        <v>42321.660509259258</v>
      </c>
      <c r="P1803" s="11">
        <f t="shared" si="57"/>
        <v>42353.506944444445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56"/>
        <v>42159.47256944445</v>
      </c>
      <c r="P1804" s="11">
        <f t="shared" si="57"/>
        <v>42182.915972222225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56"/>
        <v>42018.071550925924</v>
      </c>
      <c r="P1805" s="11">
        <f t="shared" si="57"/>
        <v>42049.071550925924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56"/>
        <v>42282.678287037037</v>
      </c>
      <c r="P1806" s="11">
        <f t="shared" si="57"/>
        <v>42322.719953703709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56"/>
        <v>42247.803912037038</v>
      </c>
      <c r="P1807" s="11">
        <f t="shared" si="57"/>
        <v>42279.75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56"/>
        <v>41877.638298611113</v>
      </c>
      <c r="P1808" s="11">
        <f t="shared" si="57"/>
        <v>41912.638298611113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56"/>
        <v>41880.068437499998</v>
      </c>
      <c r="P1809" s="11">
        <f t="shared" si="57"/>
        <v>41910.068437499998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56"/>
        <v>42742.680902777778</v>
      </c>
      <c r="P1810" s="11">
        <f t="shared" si="57"/>
        <v>42777.680902777778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56"/>
        <v>42029.907858796301</v>
      </c>
      <c r="P1811" s="11">
        <f t="shared" si="57"/>
        <v>42064.907858796301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56"/>
        <v>41860.91002314815</v>
      </c>
      <c r="P1812" s="11">
        <f t="shared" si="57"/>
        <v>41872.91002314815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56"/>
        <v>41876.433680555558</v>
      </c>
      <c r="P1813" s="11">
        <f t="shared" si="57"/>
        <v>41936.166666666664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56"/>
        <v>42524.318703703699</v>
      </c>
      <c r="P1814" s="11">
        <f t="shared" si="57"/>
        <v>42554.318703703699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56"/>
        <v>41829.889027777775</v>
      </c>
      <c r="P1815" s="11">
        <f t="shared" si="57"/>
        <v>41859.889027777775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56"/>
        <v>42033.314074074078</v>
      </c>
      <c r="P1816" s="11">
        <f t="shared" si="57"/>
        <v>42063.314074074078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56"/>
        <v>42172.906678240739</v>
      </c>
      <c r="P1817" s="11">
        <f t="shared" si="57"/>
        <v>42186.906678240739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56"/>
        <v>42548.876192129625</v>
      </c>
      <c r="P1818" s="11">
        <f t="shared" si="57"/>
        <v>42576.791666666672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56"/>
        <v>42705.662118055552</v>
      </c>
      <c r="P1819" s="11">
        <f t="shared" si="57"/>
        <v>42765.290972222225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56"/>
        <v>42067.234375</v>
      </c>
      <c r="P1820" s="11">
        <f t="shared" si="57"/>
        <v>42097.192708333328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56"/>
        <v>41820.752268518518</v>
      </c>
      <c r="P1821" s="11">
        <f t="shared" si="57"/>
        <v>41850.752268518518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56"/>
        <v>42065.084374999999</v>
      </c>
      <c r="P1822" s="11">
        <f t="shared" si="57"/>
        <v>42095.042708333334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56"/>
        <v>40926.319062499999</v>
      </c>
      <c r="P1823" s="11">
        <f t="shared" si="57"/>
        <v>40971.319062499999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56"/>
        <v>41634.797013888892</v>
      </c>
      <c r="P1824" s="11">
        <f t="shared" si="57"/>
        <v>41670.792361111111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56"/>
        <v>41176.684907407405</v>
      </c>
      <c r="P1825" s="11">
        <f t="shared" si="57"/>
        <v>41206.684907407405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56"/>
        <v>41626.916284722218</v>
      </c>
      <c r="P1826" s="11">
        <f t="shared" si="57"/>
        <v>41647.088888888888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56"/>
        <v>41443.83452546296</v>
      </c>
      <c r="P1827" s="11">
        <f t="shared" si="57"/>
        <v>41466.83452546296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56"/>
        <v>41657.923807870371</v>
      </c>
      <c r="P1828" s="11">
        <f t="shared" si="57"/>
        <v>41687.923807870371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56"/>
        <v>40555.325937499998</v>
      </c>
      <c r="P1829" s="11">
        <f t="shared" si="57"/>
        <v>40605.325937499998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56"/>
        <v>41736.899652777778</v>
      </c>
      <c r="P1830" s="11">
        <f t="shared" si="57"/>
        <v>41768.916666666664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56"/>
        <v>40516.087627314817</v>
      </c>
      <c r="P1831" s="11">
        <f t="shared" si="57"/>
        <v>40564.916666666664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56"/>
        <v>41664.684108796297</v>
      </c>
      <c r="P1832" s="11">
        <f t="shared" si="57"/>
        <v>41694.684108796297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56"/>
        <v>41026.996099537035</v>
      </c>
      <c r="P1833" s="11">
        <f t="shared" si="57"/>
        <v>41041.996099537035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56"/>
        <v>40576.539664351854</v>
      </c>
      <c r="P1834" s="11">
        <f t="shared" si="57"/>
        <v>40606.539664351854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56"/>
        <v>41303.044016203705</v>
      </c>
      <c r="P1835" s="11">
        <f t="shared" si="57"/>
        <v>41335.332638888889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56"/>
        <v>41988.964062500003</v>
      </c>
      <c r="P1836" s="11">
        <f t="shared" si="57"/>
        <v>42028.964062500003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56"/>
        <v>42430.702210648145</v>
      </c>
      <c r="P1837" s="11">
        <f t="shared" si="57"/>
        <v>42460.660543981481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56"/>
        <v>41305.809363425928</v>
      </c>
      <c r="P1838" s="11">
        <f t="shared" si="57"/>
        <v>41322.809363425928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56"/>
        <v>40926.047858796301</v>
      </c>
      <c r="P1839" s="11">
        <f t="shared" si="57"/>
        <v>40986.006192129629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56"/>
        <v>40788.786539351851</v>
      </c>
      <c r="P1840" s="11">
        <f t="shared" si="57"/>
        <v>40817.125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56"/>
        <v>42614.722013888888</v>
      </c>
      <c r="P1841" s="11">
        <f t="shared" si="57"/>
        <v>42644.722013888888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56"/>
        <v>41382.096180555556</v>
      </c>
      <c r="P1842" s="11">
        <f t="shared" si="57"/>
        <v>41401.207638888889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56"/>
        <v>41745.84542824074</v>
      </c>
      <c r="P1843" s="11">
        <f t="shared" si="57"/>
        <v>41779.207638888889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56"/>
        <v>42031.631724537037</v>
      </c>
      <c r="P1844" s="11">
        <f t="shared" si="57"/>
        <v>42065.249305555553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56"/>
        <v>40564.994837962964</v>
      </c>
      <c r="P1845" s="11">
        <f t="shared" si="57"/>
        <v>40594.994837962964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56"/>
        <v>40666.973541666666</v>
      </c>
      <c r="P1846" s="11">
        <f t="shared" si="57"/>
        <v>40705.125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56"/>
        <v>42523.333310185189</v>
      </c>
      <c r="P1847" s="11">
        <f t="shared" si="57"/>
        <v>42538.204861111109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56"/>
        <v>41228.650196759263</v>
      </c>
      <c r="P1848" s="11">
        <f t="shared" si="57"/>
        <v>41258.650196759263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56"/>
        <v>42094.236481481479</v>
      </c>
      <c r="P1849" s="11">
        <f t="shared" si="57"/>
        <v>42115.236481481479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56"/>
        <v>40691.788055555553</v>
      </c>
      <c r="P1850" s="11">
        <f t="shared" si="57"/>
        <v>40755.290972222225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56"/>
        <v>41169.845590277779</v>
      </c>
      <c r="P1851" s="11">
        <f t="shared" si="57"/>
        <v>41199.845590277779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56"/>
        <v>41800.959490740745</v>
      </c>
      <c r="P1852" s="11">
        <f t="shared" si="57"/>
        <v>41830.959490740745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56"/>
        <v>41827.906689814816</v>
      </c>
      <c r="P1853" s="11">
        <f t="shared" si="57"/>
        <v>41848.041666666664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56"/>
        <v>42081.77143518519</v>
      </c>
      <c r="P1854" s="11">
        <f t="shared" si="57"/>
        <v>42119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56"/>
        <v>41177.060381944444</v>
      </c>
      <c r="P1855" s="11">
        <f t="shared" si="57"/>
        <v>41227.102048611108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56"/>
        <v>41388.021261574075</v>
      </c>
      <c r="P1856" s="11">
        <f t="shared" si="57"/>
        <v>41418.021261574075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56"/>
        <v>41600.538657407407</v>
      </c>
      <c r="P1857" s="11">
        <f t="shared" si="57"/>
        <v>41645.538657407407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si="56"/>
        <v>41817.854999999996</v>
      </c>
      <c r="P1858" s="11">
        <f t="shared" si="57"/>
        <v>41838.854999999996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ref="O1859:O1922" si="58">(J1859/86400)+DATE(1970,1,1)</f>
        <v>41864.76866898148</v>
      </c>
      <c r="P1859" s="11">
        <f t="shared" ref="P1859:P1922" si="59">(I1859/86400)+DATE(1970,1,1)</f>
        <v>41894.76866898148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58"/>
        <v>40833.200474537036</v>
      </c>
      <c r="P1860" s="11">
        <f t="shared" si="59"/>
        <v>40893.242141203707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58"/>
        <v>40778.770011574074</v>
      </c>
      <c r="P1861" s="11">
        <f t="shared" si="59"/>
        <v>40808.770011574074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58"/>
        <v>41655.70930555556</v>
      </c>
      <c r="P1862" s="11">
        <f t="shared" si="59"/>
        <v>41676.70930555556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58"/>
        <v>42000.300243055557</v>
      </c>
      <c r="P1863" s="11">
        <f t="shared" si="59"/>
        <v>42030.300243055557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58"/>
        <v>42755.492754629631</v>
      </c>
      <c r="P1864" s="11">
        <f t="shared" si="59"/>
        <v>42802.3125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58"/>
        <v>41772.797280092593</v>
      </c>
      <c r="P1865" s="11">
        <f t="shared" si="59"/>
        <v>41802.797280092593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58"/>
        <v>41733.716435185182</v>
      </c>
      <c r="P1866" s="11">
        <f t="shared" si="59"/>
        <v>41763.716435185182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58"/>
        <v>42645.367442129631</v>
      </c>
      <c r="P1867" s="11">
        <f t="shared" si="59"/>
        <v>42680.409108796295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58"/>
        <v>42742.246493055558</v>
      </c>
      <c r="P1868" s="11">
        <f t="shared" si="59"/>
        <v>42795.166666666672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58"/>
        <v>42649.924907407403</v>
      </c>
      <c r="P1869" s="11">
        <f t="shared" si="59"/>
        <v>42679.924907407403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58"/>
        <v>42328.779224537036</v>
      </c>
      <c r="P1870" s="11">
        <f t="shared" si="59"/>
        <v>42353.332638888889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58"/>
        <v>42709.002881944441</v>
      </c>
      <c r="P1871" s="11">
        <f t="shared" si="59"/>
        <v>42739.002881944441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58"/>
        <v>42371.355729166666</v>
      </c>
      <c r="P1872" s="11">
        <f t="shared" si="59"/>
        <v>42400.178472222222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58"/>
        <v>41923.783576388887</v>
      </c>
      <c r="P1873" s="11">
        <f t="shared" si="59"/>
        <v>41963.825243055559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58"/>
        <v>42155.129652777774</v>
      </c>
      <c r="P1874" s="11">
        <f t="shared" si="59"/>
        <v>42185.129652777774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58"/>
        <v>42164.615856481483</v>
      </c>
      <c r="P1875" s="11">
        <f t="shared" si="59"/>
        <v>42193.697916666672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58"/>
        <v>42529.969131944439</v>
      </c>
      <c r="P1876" s="11">
        <f t="shared" si="59"/>
        <v>42549.969131944439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58"/>
        <v>42528.899398148147</v>
      </c>
      <c r="P1877" s="11">
        <f t="shared" si="59"/>
        <v>42588.899398148147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58"/>
        <v>41776.284780092596</v>
      </c>
      <c r="P1878" s="11">
        <f t="shared" si="59"/>
        <v>41806.284780092596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58"/>
        <v>42035.029224537036</v>
      </c>
      <c r="P1879" s="11">
        <f t="shared" si="59"/>
        <v>42064.029224537036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58"/>
        <v>41773.008738425924</v>
      </c>
      <c r="P1880" s="11">
        <f t="shared" si="59"/>
        <v>41803.008738425924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58"/>
        <v>42413.649641203709</v>
      </c>
      <c r="P1881" s="11">
        <f t="shared" si="59"/>
        <v>42443.607974537037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58"/>
        <v>42430.566898148143</v>
      </c>
      <c r="P1882" s="11">
        <f t="shared" si="59"/>
        <v>42459.525231481486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58"/>
        <v>42043.152650462958</v>
      </c>
      <c r="P1883" s="11">
        <f t="shared" si="59"/>
        <v>42073.110983796301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58"/>
        <v>41067.949212962965</v>
      </c>
      <c r="P1884" s="11">
        <f t="shared" si="59"/>
        <v>41100.991666666669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58"/>
        <v>40977.948009259257</v>
      </c>
      <c r="P1885" s="11">
        <f t="shared" si="59"/>
        <v>41007.906342592592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58"/>
        <v>41205.198321759257</v>
      </c>
      <c r="P1886" s="11">
        <f t="shared" si="59"/>
        <v>41240.5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58"/>
        <v>41099.093865740739</v>
      </c>
      <c r="P1887" s="11">
        <f t="shared" si="59"/>
        <v>41131.916666666664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58"/>
        <v>41925.906689814816</v>
      </c>
      <c r="P1888" s="11">
        <f t="shared" si="59"/>
        <v>41955.94835648148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58"/>
        <v>42323.800138888888</v>
      </c>
      <c r="P1889" s="11">
        <f t="shared" si="59"/>
        <v>42341.895833333328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58"/>
        <v>40299.239953703705</v>
      </c>
      <c r="P1890" s="11">
        <f t="shared" si="59"/>
        <v>40330.207638888889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58"/>
        <v>41299.793356481481</v>
      </c>
      <c r="P1891" s="11">
        <f t="shared" si="59"/>
        <v>41344.751689814817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58"/>
        <v>41228.786203703705</v>
      </c>
      <c r="P1892" s="11">
        <f t="shared" si="59"/>
        <v>41258.786203703705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58"/>
        <v>40335.798078703701</v>
      </c>
      <c r="P1893" s="11">
        <f t="shared" si="59"/>
        <v>40381.25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58"/>
        <v>40671.637511574074</v>
      </c>
      <c r="P1894" s="11">
        <f t="shared" si="59"/>
        <v>40701.637511574074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58"/>
        <v>40632.94195601852</v>
      </c>
      <c r="P1895" s="11">
        <f t="shared" si="59"/>
        <v>40649.165972222225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58"/>
        <v>40920.90489583333</v>
      </c>
      <c r="P1896" s="11">
        <f t="shared" si="59"/>
        <v>40951.90489583333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58"/>
        <v>42267.746782407412</v>
      </c>
      <c r="P1897" s="11">
        <f t="shared" si="59"/>
        <v>42297.746782407412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58"/>
        <v>40981.710243055553</v>
      </c>
      <c r="P1898" s="11">
        <f t="shared" si="59"/>
        <v>41011.710243055553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58"/>
        <v>41680.583402777775</v>
      </c>
      <c r="P1899" s="11">
        <f t="shared" si="59"/>
        <v>41702.875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58"/>
        <v>42366.192974537036</v>
      </c>
      <c r="P1900" s="11">
        <f t="shared" si="59"/>
        <v>42401.75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58"/>
        <v>42058.941736111112</v>
      </c>
      <c r="P1901" s="11">
        <f t="shared" si="59"/>
        <v>42088.90006944444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58"/>
        <v>41160.871886574074</v>
      </c>
      <c r="P1902" s="11">
        <f t="shared" si="59"/>
        <v>41188.415972222225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58"/>
        <v>42116.54315972222</v>
      </c>
      <c r="P1903" s="11">
        <f t="shared" si="59"/>
        <v>42146.541666666672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58"/>
        <v>42037.789895833332</v>
      </c>
      <c r="P1904" s="11">
        <f t="shared" si="59"/>
        <v>42067.789895833332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58"/>
        <v>42702.770729166667</v>
      </c>
      <c r="P1905" s="11">
        <f t="shared" si="59"/>
        <v>42762.770729166667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58"/>
        <v>42326.685428240744</v>
      </c>
      <c r="P1906" s="11">
        <f t="shared" si="59"/>
        <v>42371.685428240744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58"/>
        <v>41859.925856481481</v>
      </c>
      <c r="P1907" s="11">
        <f t="shared" si="59"/>
        <v>41889.925856481481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58"/>
        <v>42514.671099537038</v>
      </c>
      <c r="P1908" s="11">
        <f t="shared" si="59"/>
        <v>42544.671099537038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58"/>
        <v>41767.587094907409</v>
      </c>
      <c r="P1909" s="11">
        <f t="shared" si="59"/>
        <v>41782.587094907409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58"/>
        <v>42703.917824074073</v>
      </c>
      <c r="P1910" s="11">
        <f t="shared" si="59"/>
        <v>42733.917824074073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58"/>
        <v>41905.429155092592</v>
      </c>
      <c r="P1911" s="11">
        <f t="shared" si="59"/>
        <v>41935.429155092592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58"/>
        <v>42264.963159722218</v>
      </c>
      <c r="P1912" s="11">
        <f t="shared" si="59"/>
        <v>42308.947916666672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58"/>
        <v>41830.033958333333</v>
      </c>
      <c r="P1913" s="11">
        <f t="shared" si="59"/>
        <v>41860.033958333333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58"/>
        <v>42129.226388888885</v>
      </c>
      <c r="P1914" s="11">
        <f t="shared" si="59"/>
        <v>42159.226388888885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58"/>
        <v>41890.511319444442</v>
      </c>
      <c r="P1915" s="11">
        <f t="shared" si="59"/>
        <v>41920.511319444442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58"/>
        <v>41929.174456018518</v>
      </c>
      <c r="P1916" s="11">
        <f t="shared" si="59"/>
        <v>41944.165972222225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58"/>
        <v>41864.04886574074</v>
      </c>
      <c r="P1917" s="11">
        <f t="shared" si="59"/>
        <v>41884.04886574074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58"/>
        <v>42656.717303240745</v>
      </c>
      <c r="P1918" s="11">
        <f t="shared" si="59"/>
        <v>42681.758969907409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58"/>
        <v>42746.270057870366</v>
      </c>
      <c r="P1919" s="11">
        <f t="shared" si="59"/>
        <v>42776.270057870366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58"/>
        <v>41828.789942129632</v>
      </c>
      <c r="P1920" s="11">
        <f t="shared" si="59"/>
        <v>41863.789942129632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58"/>
        <v>42113.875567129631</v>
      </c>
      <c r="P1921" s="11">
        <f t="shared" si="59"/>
        <v>42143.875567129631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si="58"/>
        <v>42270.875706018516</v>
      </c>
      <c r="P1922" s="11">
        <f t="shared" si="59"/>
        <v>42298.958333333328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ref="O1923:O1986" si="60">(J1923/86400)+DATE(1970,1,1)</f>
        <v>41074.221562500003</v>
      </c>
      <c r="P1923" s="11">
        <f t="shared" ref="P1923:P1986" si="61">(I1923/86400)+DATE(1970,1,1)</f>
        <v>41104.221562500003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60"/>
        <v>41590.255868055552</v>
      </c>
      <c r="P1924" s="11">
        <f t="shared" si="61"/>
        <v>41620.255868055552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60"/>
        <v>40772.848749999997</v>
      </c>
      <c r="P1925" s="11">
        <f t="shared" si="61"/>
        <v>40813.207638888889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60"/>
        <v>41626.761053240742</v>
      </c>
      <c r="P1926" s="11">
        <f t="shared" si="61"/>
        <v>41654.814583333333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60"/>
        <v>41535.90148148148</v>
      </c>
      <c r="P1927" s="11">
        <f t="shared" si="61"/>
        <v>41558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60"/>
        <v>40456.954351851848</v>
      </c>
      <c r="P1928" s="11">
        <f t="shared" si="61"/>
        <v>40484.018055555556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60"/>
        <v>40960.861562500002</v>
      </c>
      <c r="P1929" s="11">
        <f t="shared" si="61"/>
        <v>40976.207638888889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60"/>
        <v>41371.6480787037</v>
      </c>
      <c r="P1930" s="11">
        <f t="shared" si="61"/>
        <v>41401.6480787037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60"/>
        <v>40687.021597222221</v>
      </c>
      <c r="P1931" s="11">
        <f t="shared" si="61"/>
        <v>40729.021597222221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60"/>
        <v>41402.558819444443</v>
      </c>
      <c r="P1932" s="11">
        <f t="shared" si="61"/>
        <v>41462.558819444443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60"/>
        <v>41037.892465277779</v>
      </c>
      <c r="P1933" s="11">
        <f t="shared" si="61"/>
        <v>41051.145833333336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60"/>
        <v>40911.809872685189</v>
      </c>
      <c r="P1934" s="11">
        <f t="shared" si="61"/>
        <v>40932.809872685189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60"/>
        <v>41879.130868055552</v>
      </c>
      <c r="P1935" s="11">
        <f t="shared" si="61"/>
        <v>41909.130868055552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60"/>
        <v>40865.867141203707</v>
      </c>
      <c r="P1936" s="11">
        <f t="shared" si="61"/>
        <v>40902.208333333336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60"/>
        <v>41773.932534722218</v>
      </c>
      <c r="P1937" s="11">
        <f t="shared" si="61"/>
        <v>41811.207638888889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60"/>
        <v>40852.889699074076</v>
      </c>
      <c r="P1938" s="11">
        <f t="shared" si="61"/>
        <v>40883.249305555553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60"/>
        <v>41059.118993055556</v>
      </c>
      <c r="P1939" s="11">
        <f t="shared" si="61"/>
        <v>41075.165972222225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60"/>
        <v>41426.259618055556</v>
      </c>
      <c r="P1940" s="11">
        <f t="shared" si="61"/>
        <v>41457.208333333336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60"/>
        <v>41313.985046296293</v>
      </c>
      <c r="P1941" s="11">
        <f t="shared" si="61"/>
        <v>41343.943379629629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60"/>
        <v>40670.507326388892</v>
      </c>
      <c r="P1942" s="11">
        <f t="shared" si="61"/>
        <v>40709.165972222225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60"/>
        <v>41744.290868055556</v>
      </c>
      <c r="P1943" s="11">
        <f t="shared" si="61"/>
        <v>41774.290868055556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60"/>
        <v>40638.828009259261</v>
      </c>
      <c r="P1944" s="11">
        <f t="shared" si="61"/>
        <v>40728.828009259261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60"/>
        <v>42548.269861111112</v>
      </c>
      <c r="P1945" s="11">
        <f t="shared" si="61"/>
        <v>42593.269861111112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60"/>
        <v>41730.584374999999</v>
      </c>
      <c r="P1946" s="11">
        <f t="shared" si="61"/>
        <v>41760.584374999999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60"/>
        <v>42157.251828703702</v>
      </c>
      <c r="P1947" s="11">
        <f t="shared" si="61"/>
        <v>42197.251828703702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60"/>
        <v>41689.150011574078</v>
      </c>
      <c r="P1948" s="11">
        <f t="shared" si="61"/>
        <v>41749.108344907407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60"/>
        <v>40102.918055555558</v>
      </c>
      <c r="P1949" s="11">
        <f t="shared" si="61"/>
        <v>40140.249305555553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60"/>
        <v>42473.604270833333</v>
      </c>
      <c r="P1950" s="11">
        <f t="shared" si="61"/>
        <v>42527.709722222222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60"/>
        <v>41800.423043981486</v>
      </c>
      <c r="P1951" s="11">
        <f t="shared" si="61"/>
        <v>41830.423043981486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60"/>
        <v>40624.181400462963</v>
      </c>
      <c r="P1952" s="11">
        <f t="shared" si="61"/>
        <v>40655.181400462963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60"/>
        <v>42651.420567129629</v>
      </c>
      <c r="P1953" s="11">
        <f t="shared" si="61"/>
        <v>42681.462233796294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60"/>
        <v>41526.60665509259</v>
      </c>
      <c r="P1954" s="11">
        <f t="shared" si="61"/>
        <v>41563.60665509259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60"/>
        <v>40941.199826388889</v>
      </c>
      <c r="P1955" s="11">
        <f t="shared" si="61"/>
        <v>40970.125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60"/>
        <v>42394.580740740741</v>
      </c>
      <c r="P1956" s="11">
        <f t="shared" si="61"/>
        <v>42441.208333333328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60"/>
        <v>41020.271770833337</v>
      </c>
      <c r="P1957" s="11">
        <f t="shared" si="61"/>
        <v>41052.791666666664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60"/>
        <v>42067.923668981486</v>
      </c>
      <c r="P1958" s="11">
        <f t="shared" si="61"/>
        <v>42112.882002314815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60"/>
        <v>41179.098530092597</v>
      </c>
      <c r="P1959" s="11">
        <f t="shared" si="61"/>
        <v>41209.098530092597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60"/>
        <v>41326.987974537034</v>
      </c>
      <c r="P1960" s="11">
        <f t="shared" si="61"/>
        <v>41356.94630787037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60"/>
        <v>41871.845601851848</v>
      </c>
      <c r="P1961" s="11">
        <f t="shared" si="61"/>
        <v>41913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60"/>
        <v>41964.362743055557</v>
      </c>
      <c r="P1962" s="11">
        <f t="shared" si="61"/>
        <v>41994.362743055557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60"/>
        <v>41148.194641203707</v>
      </c>
      <c r="P1963" s="11">
        <f t="shared" si="61"/>
        <v>41188.165972222225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60"/>
        <v>41742.780509259261</v>
      </c>
      <c r="P1964" s="11">
        <f t="shared" si="61"/>
        <v>41772.780509259261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60"/>
        <v>41863.429791666669</v>
      </c>
      <c r="P1965" s="11">
        <f t="shared" si="61"/>
        <v>41898.429791666669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60"/>
        <v>42452.272824074069</v>
      </c>
      <c r="P1966" s="11">
        <f t="shared" si="61"/>
        <v>42482.272824074069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60"/>
        <v>40898.089236111111</v>
      </c>
      <c r="P1967" s="11">
        <f t="shared" si="61"/>
        <v>40920.041666666664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60"/>
        <v>41835.540486111109</v>
      </c>
      <c r="P1968" s="11">
        <f t="shared" si="61"/>
        <v>41865.540486111109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60"/>
        <v>41730.663530092592</v>
      </c>
      <c r="P1969" s="11">
        <f t="shared" si="61"/>
        <v>41760.663530092592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60"/>
        <v>42676.586979166663</v>
      </c>
      <c r="P1970" s="11">
        <f t="shared" si="61"/>
        <v>42707.628645833334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60"/>
        <v>42557.792453703703</v>
      </c>
      <c r="P1971" s="11">
        <f t="shared" si="61"/>
        <v>42587.792453703703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60"/>
        <v>41324.193298611113</v>
      </c>
      <c r="P1972" s="11">
        <f t="shared" si="61"/>
        <v>41384.151631944442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60"/>
        <v>41561.500706018516</v>
      </c>
      <c r="P1973" s="11">
        <f t="shared" si="61"/>
        <v>41593.166666666664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60"/>
        <v>41201.012083333335</v>
      </c>
      <c r="P1974" s="11">
        <f t="shared" si="61"/>
        <v>41231.053749999999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60"/>
        <v>42549.722962962958</v>
      </c>
      <c r="P1975" s="11">
        <f t="shared" si="61"/>
        <v>42588.291666666672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60"/>
        <v>41445.334131944444</v>
      </c>
      <c r="P1976" s="11">
        <f t="shared" si="61"/>
        <v>41505.334131944444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60"/>
        <v>41313.755219907405</v>
      </c>
      <c r="P1977" s="11">
        <f t="shared" si="61"/>
        <v>41343.755219907405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60"/>
        <v>41438.899594907409</v>
      </c>
      <c r="P1978" s="11">
        <f t="shared" si="61"/>
        <v>41468.899594907409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60"/>
        <v>42311.216898148152</v>
      </c>
      <c r="P1979" s="11">
        <f t="shared" si="61"/>
        <v>42357.332638888889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60"/>
        <v>41039.225601851853</v>
      </c>
      <c r="P1980" s="11">
        <f t="shared" si="61"/>
        <v>41072.291666666664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60"/>
        <v>42290.460023148145</v>
      </c>
      <c r="P1981" s="11">
        <f t="shared" si="61"/>
        <v>42327.207638888889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60"/>
        <v>42423.542384259257</v>
      </c>
      <c r="P1982" s="11">
        <f t="shared" si="61"/>
        <v>42463.500717592593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60"/>
        <v>41799.725289351853</v>
      </c>
      <c r="P1983" s="11">
        <f t="shared" si="61"/>
        <v>41829.725289351853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60"/>
        <v>42678.586655092593</v>
      </c>
      <c r="P1984" s="11">
        <f t="shared" si="61"/>
        <v>42708.628321759257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60"/>
        <v>42593.011782407411</v>
      </c>
      <c r="P1985" s="11">
        <f t="shared" si="61"/>
        <v>42615.291666666672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si="60"/>
        <v>41913.790289351848</v>
      </c>
      <c r="P1986" s="11">
        <f t="shared" si="61"/>
        <v>41973.831956018519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ref="O1987:O2050" si="62">(J1987/86400)+DATE(1970,1,1)</f>
        <v>42555.698738425926</v>
      </c>
      <c r="P1987" s="11">
        <f t="shared" ref="P1987:P2050" si="63">(I1987/86400)+DATE(1970,1,1)</f>
        <v>42584.958333333328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62"/>
        <v>42413.433831018519</v>
      </c>
      <c r="P1988" s="11">
        <f t="shared" si="63"/>
        <v>42443.392164351855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62"/>
        <v>42034.639768518522</v>
      </c>
      <c r="P1989" s="11">
        <f t="shared" si="63"/>
        <v>42064.639768518522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62"/>
        <v>42206.763217592597</v>
      </c>
      <c r="P1990" s="11">
        <f t="shared" si="63"/>
        <v>42236.763217592597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62"/>
        <v>42685.680648148147</v>
      </c>
      <c r="P1991" s="11">
        <f t="shared" si="63"/>
        <v>42715.680648148147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62"/>
        <v>42398.195972222224</v>
      </c>
      <c r="P1992" s="11">
        <f t="shared" si="63"/>
        <v>42413.195972222224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62"/>
        <v>42167.89335648148</v>
      </c>
      <c r="P1993" s="11">
        <f t="shared" si="63"/>
        <v>42188.89335648148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62"/>
        <v>42023.143414351856</v>
      </c>
      <c r="P1994" s="11">
        <f t="shared" si="63"/>
        <v>42053.143414351856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62"/>
        <v>42329.588391203702</v>
      </c>
      <c r="P1995" s="11">
        <f t="shared" si="63"/>
        <v>42359.588391203702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62"/>
        <v>42651.006273148145</v>
      </c>
      <c r="P1996" s="11">
        <f t="shared" si="63"/>
        <v>42711.047939814816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62"/>
        <v>42181.902037037042</v>
      </c>
      <c r="P1997" s="11">
        <f t="shared" si="63"/>
        <v>42201.902037037042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62"/>
        <v>41800.819571759261</v>
      </c>
      <c r="P1998" s="11">
        <f t="shared" si="63"/>
        <v>41830.819571759261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62"/>
        <v>41847.930694444447</v>
      </c>
      <c r="P1999" s="11">
        <f t="shared" si="63"/>
        <v>41877.930694444447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62"/>
        <v>41807.118495370371</v>
      </c>
      <c r="P2000" s="11">
        <f t="shared" si="63"/>
        <v>41852.118495370371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62"/>
        <v>41926.482731481483</v>
      </c>
      <c r="P2001" s="11">
        <f t="shared" si="63"/>
        <v>41956.524398148147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62"/>
        <v>42345.951539351852</v>
      </c>
      <c r="P2002" s="11">
        <f t="shared" si="63"/>
        <v>42375.951539351852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62"/>
        <v>42136.209675925929</v>
      </c>
      <c r="P2003" s="11">
        <f t="shared" si="63"/>
        <v>42167.833333333328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62"/>
        <v>42728.71230324074</v>
      </c>
      <c r="P2004" s="11">
        <f t="shared" si="63"/>
        <v>42758.71230324074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62"/>
        <v>40347.125601851854</v>
      </c>
      <c r="P2005" s="11">
        <f t="shared" si="63"/>
        <v>40361.958333333336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62"/>
        <v>41800.604895833334</v>
      </c>
      <c r="P2006" s="11">
        <f t="shared" si="63"/>
        <v>41830.604895833334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62"/>
        <v>41535.812708333331</v>
      </c>
      <c r="P2007" s="11">
        <f t="shared" si="63"/>
        <v>41563.165972222225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62"/>
        <v>41941.500520833331</v>
      </c>
      <c r="P2008" s="11">
        <f t="shared" si="63"/>
        <v>41976.542187500003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62"/>
        <v>40347.837800925925</v>
      </c>
      <c r="P2009" s="11">
        <f t="shared" si="63"/>
        <v>40414.166666666664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62"/>
        <v>40761.604421296295</v>
      </c>
      <c r="P2010" s="11">
        <f t="shared" si="63"/>
        <v>40805.604421296295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62"/>
        <v>42661.323414351849</v>
      </c>
      <c r="P2011" s="11">
        <f t="shared" si="63"/>
        <v>42697.365081018521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62"/>
        <v>42570.996423611112</v>
      </c>
      <c r="P2012" s="11">
        <f t="shared" si="63"/>
        <v>42600.996423611112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62"/>
        <v>42347.358483796299</v>
      </c>
      <c r="P2013" s="11">
        <f t="shared" si="63"/>
        <v>42380.958333333328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62"/>
        <v>42010.822233796294</v>
      </c>
      <c r="P2014" s="11">
        <f t="shared" si="63"/>
        <v>42040.822233796294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62"/>
        <v>42499.960810185185</v>
      </c>
      <c r="P2015" s="11">
        <f t="shared" si="63"/>
        <v>42559.960810185185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62"/>
        <v>41324.214571759258</v>
      </c>
      <c r="P2016" s="11">
        <f t="shared" si="63"/>
        <v>41358.172905092593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62"/>
        <v>40765.876886574071</v>
      </c>
      <c r="P2017" s="11">
        <f t="shared" si="63"/>
        <v>40795.876886574071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62"/>
        <v>41312.880775462967</v>
      </c>
      <c r="P2018" s="11">
        <f t="shared" si="63"/>
        <v>41342.880775462967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62"/>
        <v>40961.057349537034</v>
      </c>
      <c r="P2019" s="11">
        <f t="shared" si="63"/>
        <v>40992.166666666664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62"/>
        <v>42199.365844907406</v>
      </c>
      <c r="P2020" s="11">
        <f t="shared" si="63"/>
        <v>42229.365844907406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62"/>
        <v>42605.70857638889</v>
      </c>
      <c r="P2021" s="11">
        <f t="shared" si="63"/>
        <v>42635.70857638889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62"/>
        <v>41737.097500000003</v>
      </c>
      <c r="P2022" s="11">
        <f t="shared" si="63"/>
        <v>41773.961111111115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62"/>
        <v>41861.070567129631</v>
      </c>
      <c r="P2023" s="11">
        <f t="shared" si="63"/>
        <v>41906.070567129631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62"/>
        <v>42502.569120370375</v>
      </c>
      <c r="P2024" s="11">
        <f t="shared" si="63"/>
        <v>42532.569120370375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62"/>
        <v>42136.420752314814</v>
      </c>
      <c r="P2025" s="11">
        <f t="shared" si="63"/>
        <v>42166.420752314814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62"/>
        <v>41099.966944444444</v>
      </c>
      <c r="P2026" s="11">
        <f t="shared" si="63"/>
        <v>41134.125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62"/>
        <v>42136.184560185182</v>
      </c>
      <c r="P2027" s="11">
        <f t="shared" si="63"/>
        <v>42166.184560185182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62"/>
        <v>41704.735937500001</v>
      </c>
      <c r="P2028" s="11">
        <f t="shared" si="63"/>
        <v>41750.165972222225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62"/>
        <v>42048.813877314809</v>
      </c>
      <c r="P2029" s="11">
        <f t="shared" si="63"/>
        <v>42093.772210648152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62"/>
        <v>40215.919050925928</v>
      </c>
      <c r="P2030" s="11">
        <f t="shared" si="63"/>
        <v>40252.913194444445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62"/>
        <v>41848.021770833337</v>
      </c>
      <c r="P2031" s="11">
        <f t="shared" si="63"/>
        <v>41878.021770833337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62"/>
        <v>41212.996481481481</v>
      </c>
      <c r="P2032" s="11">
        <f t="shared" si="63"/>
        <v>41242.996481481481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62"/>
        <v>41975.329317129625</v>
      </c>
      <c r="P2033" s="11">
        <f t="shared" si="63"/>
        <v>42013.041666666672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62"/>
        <v>42689.565671296295</v>
      </c>
      <c r="P2034" s="11">
        <f t="shared" si="63"/>
        <v>42719.208333333328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62"/>
        <v>41725.082384259258</v>
      </c>
      <c r="P2035" s="11">
        <f t="shared" si="63"/>
        <v>41755.082384259258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62"/>
        <v>42076.130011574074</v>
      </c>
      <c r="P2036" s="11">
        <f t="shared" si="63"/>
        <v>42131.290277777778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62"/>
        <v>42311.625081018516</v>
      </c>
      <c r="P2037" s="11">
        <f t="shared" si="63"/>
        <v>42357.041666666672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62"/>
        <v>41738.864803240736</v>
      </c>
      <c r="P2038" s="11">
        <f t="shared" si="63"/>
        <v>41768.864803240736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62"/>
        <v>41578.210104166668</v>
      </c>
      <c r="P2039" s="11">
        <f t="shared" si="63"/>
        <v>41638.251770833333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62"/>
        <v>41424.27107638889</v>
      </c>
      <c r="P2040" s="11">
        <f t="shared" si="63"/>
        <v>41456.75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62"/>
        <v>42675.438946759255</v>
      </c>
      <c r="P2041" s="11">
        <f t="shared" si="63"/>
        <v>42705.207638888889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62"/>
        <v>41578.927118055552</v>
      </c>
      <c r="P2042" s="11">
        <f t="shared" si="63"/>
        <v>41593.968784722223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62"/>
        <v>42654.525775462964</v>
      </c>
      <c r="P2043" s="11">
        <f t="shared" si="63"/>
        <v>42684.567442129628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62"/>
        <v>42331.708032407405</v>
      </c>
      <c r="P2044" s="11">
        <f t="shared" si="63"/>
        <v>42391.708032407405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62"/>
        <v>42661.176817129628</v>
      </c>
      <c r="P2045" s="11">
        <f t="shared" si="63"/>
        <v>42715.207638888889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62"/>
        <v>42138.684189814812</v>
      </c>
      <c r="P2046" s="11">
        <f t="shared" si="63"/>
        <v>42168.684189814812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62"/>
        <v>41069.088506944448</v>
      </c>
      <c r="P2047" s="11">
        <f t="shared" si="63"/>
        <v>41099.088506944448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62"/>
        <v>41387.171805555554</v>
      </c>
      <c r="P2048" s="11">
        <f t="shared" si="63"/>
        <v>41417.171805555554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62"/>
        <v>42081.903587962966</v>
      </c>
      <c r="P2049" s="11">
        <f t="shared" si="63"/>
        <v>42111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si="62"/>
        <v>41387.651516203703</v>
      </c>
      <c r="P2050" s="11">
        <f t="shared" si="63"/>
        <v>41417.651516203703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ref="O2051:O2114" si="64">(J2051/86400)+DATE(1970,1,1)</f>
        <v>41575.527349537035</v>
      </c>
      <c r="P2051" s="11">
        <f t="shared" ref="P2051:P2114" si="65">(I2051/86400)+DATE(1970,1,1)</f>
        <v>41610.957638888889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64"/>
        <v>42115.071504629625</v>
      </c>
      <c r="P2052" s="11">
        <f t="shared" si="65"/>
        <v>42155.071504629625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64"/>
        <v>41604.022418981483</v>
      </c>
      <c r="P2053" s="11">
        <f t="shared" si="65"/>
        <v>41634.022418981483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64"/>
        <v>42375.08394675926</v>
      </c>
      <c r="P2054" s="11">
        <f t="shared" si="65"/>
        <v>42420.08394675926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64"/>
        <v>42303.617488425924</v>
      </c>
      <c r="P2055" s="11">
        <f t="shared" si="65"/>
        <v>42333.659155092595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64"/>
        <v>41731.520949074074</v>
      </c>
      <c r="P2056" s="11">
        <f t="shared" si="65"/>
        <v>41761.520949074074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64"/>
        <v>41946.674108796295</v>
      </c>
      <c r="P2057" s="11">
        <f t="shared" si="65"/>
        <v>41976.166666666672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64"/>
        <v>41351.76090277778</v>
      </c>
      <c r="P2058" s="11">
        <f t="shared" si="65"/>
        <v>41381.76090277778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64"/>
        <v>42396.494583333333</v>
      </c>
      <c r="P2059" s="11">
        <f t="shared" si="65"/>
        <v>42426.494583333333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64"/>
        <v>42026.370717592596</v>
      </c>
      <c r="P2060" s="11">
        <f t="shared" si="65"/>
        <v>42065.833333333328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64"/>
        <v>42361.602476851855</v>
      </c>
      <c r="P2061" s="11">
        <f t="shared" si="65"/>
        <v>42400.915972222225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64"/>
        <v>41783.642939814818</v>
      </c>
      <c r="P2062" s="11">
        <f t="shared" si="65"/>
        <v>41843.642939814818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64"/>
        <v>42705.764513888891</v>
      </c>
      <c r="P2063" s="11">
        <f t="shared" si="65"/>
        <v>42735.764513888891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64"/>
        <v>42423.3830787037</v>
      </c>
      <c r="P2064" s="11">
        <f t="shared" si="65"/>
        <v>42453.341412037036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64"/>
        <v>42472.73265046296</v>
      </c>
      <c r="P2065" s="11">
        <f t="shared" si="65"/>
        <v>42505.73265046296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64"/>
        <v>41389.364849537036</v>
      </c>
      <c r="P2066" s="11">
        <f t="shared" si="65"/>
        <v>41425.5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64"/>
        <v>41603.333668981482</v>
      </c>
      <c r="P2067" s="11">
        <f t="shared" si="65"/>
        <v>41633.333668981482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64"/>
        <v>41844.771793981483</v>
      </c>
      <c r="P2068" s="11">
        <f t="shared" si="65"/>
        <v>41874.771793981483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64"/>
        <v>42115.853888888887</v>
      </c>
      <c r="P2069" s="11">
        <f t="shared" si="65"/>
        <v>42148.853888888887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64"/>
        <v>42633.841608796298</v>
      </c>
      <c r="P2070" s="11">
        <f t="shared" si="65"/>
        <v>42663.841608796298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64"/>
        <v>42340.972118055557</v>
      </c>
      <c r="P2071" s="11">
        <f t="shared" si="65"/>
        <v>42371.972118055557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64"/>
        <v>42519.6565162037</v>
      </c>
      <c r="P2072" s="11">
        <f t="shared" si="65"/>
        <v>42549.6565162037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64"/>
        <v>42600.278749999998</v>
      </c>
      <c r="P2073" s="11">
        <f t="shared" si="65"/>
        <v>42645.278749999998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64"/>
        <v>42467.581388888888</v>
      </c>
      <c r="P2074" s="11">
        <f t="shared" si="65"/>
        <v>42497.581388888888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64"/>
        <v>42087.668032407411</v>
      </c>
      <c r="P2075" s="11">
        <f t="shared" si="65"/>
        <v>42132.668032407411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64"/>
        <v>42466.826180555552</v>
      </c>
      <c r="P2076" s="11">
        <f t="shared" si="65"/>
        <v>42496.826180555552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64"/>
        <v>41450.681574074071</v>
      </c>
      <c r="P2077" s="11">
        <f t="shared" si="65"/>
        <v>41480.681574074071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64"/>
        <v>41803.880659722221</v>
      </c>
      <c r="P2078" s="11">
        <f t="shared" si="65"/>
        <v>41843.880659722221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64"/>
        <v>42103.042546296296</v>
      </c>
      <c r="P2079" s="11">
        <f t="shared" si="65"/>
        <v>42160.875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64"/>
        <v>42692.771493055552</v>
      </c>
      <c r="P2080" s="11">
        <f t="shared" si="65"/>
        <v>42722.771493055552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64"/>
        <v>42150.71056712963</v>
      </c>
      <c r="P2081" s="11">
        <f t="shared" si="65"/>
        <v>42180.791666666672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64"/>
        <v>42289.957175925927</v>
      </c>
      <c r="P2082" s="11">
        <f t="shared" si="65"/>
        <v>42319.998842592591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64"/>
        <v>41004.15688657407</v>
      </c>
      <c r="P2083" s="11">
        <f t="shared" si="65"/>
        <v>41045.207638888889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64"/>
        <v>40811.120324074072</v>
      </c>
      <c r="P2084" s="11">
        <f t="shared" si="65"/>
        <v>40871.161990740744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64"/>
        <v>41034.72216435185</v>
      </c>
      <c r="P2085" s="11">
        <f t="shared" si="65"/>
        <v>41064.72216435185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64"/>
        <v>41731.833124999997</v>
      </c>
      <c r="P2086" s="11">
        <f t="shared" si="65"/>
        <v>41763.290972222225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64"/>
        <v>41075.835497685184</v>
      </c>
      <c r="P2087" s="11">
        <f t="shared" si="65"/>
        <v>41105.835497685184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64"/>
        <v>40860.67050925926</v>
      </c>
      <c r="P2088" s="11">
        <f t="shared" si="65"/>
        <v>40891.207638888889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64"/>
        <v>40764.204375000001</v>
      </c>
      <c r="P2089" s="11">
        <f t="shared" si="65"/>
        <v>40794.204375000001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64"/>
        <v>40395.714722222227</v>
      </c>
      <c r="P2090" s="11">
        <f t="shared" si="65"/>
        <v>40432.165972222225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64"/>
        <v>41453.076319444444</v>
      </c>
      <c r="P2091" s="11">
        <f t="shared" si="65"/>
        <v>41488.076319444444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64"/>
        <v>41299.381423611107</v>
      </c>
      <c r="P2092" s="11">
        <f t="shared" si="65"/>
        <v>41329.381423611107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64"/>
        <v>40555.322662037041</v>
      </c>
      <c r="P2093" s="11">
        <f t="shared" si="65"/>
        <v>40603.833333333336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64"/>
        <v>40763.707546296297</v>
      </c>
      <c r="P2094" s="11">
        <f t="shared" si="65"/>
        <v>40823.707546296297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64"/>
        <v>41205.854537037041</v>
      </c>
      <c r="P2095" s="11">
        <f t="shared" si="65"/>
        <v>41265.896203703705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64"/>
        <v>40939.02002314815</v>
      </c>
      <c r="P2096" s="11">
        <f t="shared" si="65"/>
        <v>40973.125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64"/>
        <v>40758.733483796299</v>
      </c>
      <c r="P2097" s="11">
        <f t="shared" si="65"/>
        <v>40818.733483796299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64"/>
        <v>41192.758506944447</v>
      </c>
      <c r="P2098" s="11">
        <f t="shared" si="65"/>
        <v>41208.165972222225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64"/>
        <v>40818.584895833337</v>
      </c>
      <c r="P2099" s="11">
        <f t="shared" si="65"/>
        <v>40878.626562500001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64"/>
        <v>40946.11383101852</v>
      </c>
      <c r="P2100" s="11">
        <f t="shared" si="65"/>
        <v>40976.11383101852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64"/>
        <v>42173.746342592596</v>
      </c>
      <c r="P2101" s="11">
        <f t="shared" si="65"/>
        <v>42187.152777777781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64"/>
        <v>41074.834965277776</v>
      </c>
      <c r="P2102" s="11">
        <f t="shared" si="65"/>
        <v>41090.165972222225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64"/>
        <v>40892.149467592593</v>
      </c>
      <c r="P2103" s="11">
        <f t="shared" si="65"/>
        <v>40952.149467592593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64"/>
        <v>40638.868611111109</v>
      </c>
      <c r="P2104" s="11">
        <f t="shared" si="65"/>
        <v>40668.868611111109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64"/>
        <v>41192.754942129628</v>
      </c>
      <c r="P2105" s="11">
        <f t="shared" si="65"/>
        <v>41222.7966087963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64"/>
        <v>41394.074467592596</v>
      </c>
      <c r="P2106" s="11">
        <f t="shared" si="65"/>
        <v>41425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64"/>
        <v>41951.788807870369</v>
      </c>
      <c r="P2107" s="11">
        <f t="shared" si="65"/>
        <v>41964.166666666672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64"/>
        <v>41270.21497685185</v>
      </c>
      <c r="P2108" s="11">
        <f t="shared" si="65"/>
        <v>41300.21497685185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64"/>
        <v>41934.71056712963</v>
      </c>
      <c r="P2109" s="11">
        <f t="shared" si="65"/>
        <v>41955.752233796295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64"/>
        <v>41135.175694444442</v>
      </c>
      <c r="P2110" s="11">
        <f t="shared" si="65"/>
        <v>41162.163194444445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64"/>
        <v>42160.708530092597</v>
      </c>
      <c r="P2111" s="11">
        <f t="shared" si="65"/>
        <v>42190.708530092597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64"/>
        <v>41759.670937499999</v>
      </c>
      <c r="P2112" s="11">
        <f t="shared" si="65"/>
        <v>41787.207638888889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64"/>
        <v>40703.197048611109</v>
      </c>
      <c r="P2113" s="11">
        <f t="shared" si="65"/>
        <v>40770.041666666664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si="64"/>
        <v>41365.928159722222</v>
      </c>
      <c r="P2114" s="11">
        <f t="shared" si="65"/>
        <v>41379.928159722222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ref="O2115:O2178" si="66">(J2115/86400)+DATE(1970,1,1)</f>
        <v>41870.86546296296</v>
      </c>
      <c r="P2115" s="11">
        <f t="shared" ref="P2115:P2178" si="67">(I2115/86400)+DATE(1970,1,1)</f>
        <v>41905.86546296296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66"/>
        <v>40458.815625000003</v>
      </c>
      <c r="P2116" s="11">
        <f t="shared" si="67"/>
        <v>40521.207638888889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66"/>
        <v>40564.081030092595</v>
      </c>
      <c r="P2117" s="11">
        <f t="shared" si="67"/>
        <v>40594.081030092595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66"/>
        <v>41136.777812500004</v>
      </c>
      <c r="P2118" s="11">
        <f t="shared" si="67"/>
        <v>41184.777812500004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66"/>
        <v>42290.059594907405</v>
      </c>
      <c r="P2119" s="11">
        <f t="shared" si="67"/>
        <v>42304.207638888889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66"/>
        <v>40718.839537037034</v>
      </c>
      <c r="P2120" s="11">
        <f t="shared" si="67"/>
        <v>40748.839537037034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66"/>
        <v>41107.130150462966</v>
      </c>
      <c r="P2121" s="11">
        <f t="shared" si="67"/>
        <v>41137.130150462966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66"/>
        <v>41591.964537037034</v>
      </c>
      <c r="P2122" s="11">
        <f t="shared" si="67"/>
        <v>41640.964537037034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66"/>
        <v>42716.7424537037</v>
      </c>
      <c r="P2123" s="11">
        <f t="shared" si="67"/>
        <v>42746.7424537037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66"/>
        <v>42712.300567129627</v>
      </c>
      <c r="P2124" s="11">
        <f t="shared" si="67"/>
        <v>42742.300567129627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66"/>
        <v>40198.424849537041</v>
      </c>
      <c r="P2125" s="11">
        <f t="shared" si="67"/>
        <v>40252.290972222225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66"/>
        <v>40464.028182870374</v>
      </c>
      <c r="P2126" s="11">
        <f t="shared" si="67"/>
        <v>40512.208333333336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66"/>
        <v>42191.023530092592</v>
      </c>
      <c r="P2127" s="11">
        <f t="shared" si="67"/>
        <v>42221.023530092592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66"/>
        <v>41951.973229166666</v>
      </c>
      <c r="P2128" s="11">
        <f t="shared" si="67"/>
        <v>41981.973229166666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66"/>
        <v>42045.505358796298</v>
      </c>
      <c r="P2129" s="11">
        <f t="shared" si="67"/>
        <v>42075.463692129633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66"/>
        <v>41843.772789351853</v>
      </c>
      <c r="P2130" s="11">
        <f t="shared" si="67"/>
        <v>41903.772789351853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66"/>
        <v>42409.024305555555</v>
      </c>
      <c r="P2131" s="11">
        <f t="shared" si="67"/>
        <v>42439.024305555555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66"/>
        <v>41832.086377314816</v>
      </c>
      <c r="P2132" s="11">
        <f t="shared" si="67"/>
        <v>41867.086377314816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66"/>
        <v>42167.207071759258</v>
      </c>
      <c r="P2133" s="11">
        <f t="shared" si="67"/>
        <v>42197.207071759258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66"/>
        <v>41643.487175925926</v>
      </c>
      <c r="P2134" s="11">
        <f t="shared" si="67"/>
        <v>41673.487175925926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66"/>
        <v>40619.097210648149</v>
      </c>
      <c r="P2135" s="11">
        <f t="shared" si="67"/>
        <v>40657.290972222225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66"/>
        <v>41361.886469907404</v>
      </c>
      <c r="P2136" s="11">
        <f t="shared" si="67"/>
        <v>41391.886469907404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66"/>
        <v>41156.96334490741</v>
      </c>
      <c r="P2137" s="11">
        <f t="shared" si="67"/>
        <v>41186.96334490741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66"/>
        <v>41536.509097222224</v>
      </c>
      <c r="P2138" s="11">
        <f t="shared" si="67"/>
        <v>41566.509097222224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66"/>
        <v>41948.771168981482</v>
      </c>
      <c r="P2139" s="11">
        <f t="shared" si="67"/>
        <v>41978.771168981482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66"/>
        <v>41557.013182870374</v>
      </c>
      <c r="P2140" s="11">
        <f t="shared" si="67"/>
        <v>41587.054849537039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66"/>
        <v>42647.750092592592</v>
      </c>
      <c r="P2141" s="11">
        <f t="shared" si="67"/>
        <v>42677.750092592592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66"/>
        <v>41255.833611111113</v>
      </c>
      <c r="P2142" s="11">
        <f t="shared" si="67"/>
        <v>41285.833611111113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66"/>
        <v>41927.235636574071</v>
      </c>
      <c r="P2143" s="11">
        <f t="shared" si="67"/>
        <v>41957.277303240742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66"/>
        <v>42340.701504629629</v>
      </c>
      <c r="P2144" s="11">
        <f t="shared" si="67"/>
        <v>42368.701504629629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66"/>
        <v>40332.886712962965</v>
      </c>
      <c r="P2145" s="11">
        <f t="shared" si="67"/>
        <v>40380.791666666664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66"/>
        <v>41499.546759259261</v>
      </c>
      <c r="P2146" s="11">
        <f t="shared" si="67"/>
        <v>41531.546759259261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66"/>
        <v>41575.237430555557</v>
      </c>
      <c r="P2147" s="11">
        <f t="shared" si="67"/>
        <v>41605.279097222221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66"/>
        <v>42397.679513888885</v>
      </c>
      <c r="P2148" s="11">
        <f t="shared" si="67"/>
        <v>42411.679513888885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66"/>
        <v>41927.295694444445</v>
      </c>
      <c r="P2149" s="11">
        <f t="shared" si="67"/>
        <v>41959.337361111116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66"/>
        <v>42066.733587962968</v>
      </c>
      <c r="P2150" s="11">
        <f t="shared" si="67"/>
        <v>42096.691921296297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66"/>
        <v>40355.024953703702</v>
      </c>
      <c r="P2151" s="11">
        <f t="shared" si="67"/>
        <v>40390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66"/>
        <v>42534.284710648149</v>
      </c>
      <c r="P2152" s="11">
        <f t="shared" si="67"/>
        <v>42564.284710648149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66"/>
        <v>42520.847384259258</v>
      </c>
      <c r="P2153" s="11">
        <f t="shared" si="67"/>
        <v>42550.847384259258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66"/>
        <v>41683.832280092596</v>
      </c>
      <c r="P2154" s="11">
        <f t="shared" si="67"/>
        <v>41713.790613425925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66"/>
        <v>41974.911087962959</v>
      </c>
      <c r="P2155" s="11">
        <f t="shared" si="67"/>
        <v>42014.332638888889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66"/>
        <v>41647.632256944446</v>
      </c>
      <c r="P2156" s="11">
        <f t="shared" si="67"/>
        <v>41667.632256944446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66"/>
        <v>42430.747511574074</v>
      </c>
      <c r="P2157" s="11">
        <f t="shared" si="67"/>
        <v>42460.70584490741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66"/>
        <v>41488.85423611111</v>
      </c>
      <c r="P2158" s="11">
        <f t="shared" si="67"/>
        <v>41533.85423611111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66"/>
        <v>42694.98128472222</v>
      </c>
      <c r="P2159" s="11">
        <f t="shared" si="67"/>
        <v>42727.332638888889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66"/>
        <v>41264.853865740741</v>
      </c>
      <c r="P2160" s="11">
        <f t="shared" si="67"/>
        <v>41309.853865740741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66"/>
        <v>40710.731180555558</v>
      </c>
      <c r="P2161" s="11">
        <f t="shared" si="67"/>
        <v>40740.731180555558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66"/>
        <v>41018.711863425924</v>
      </c>
      <c r="P2162" s="11">
        <f t="shared" si="67"/>
        <v>41048.711863425924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66"/>
        <v>42240.852534722224</v>
      </c>
      <c r="P2163" s="11">
        <f t="shared" si="67"/>
        <v>42270.852534722224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66"/>
        <v>41813.766099537039</v>
      </c>
      <c r="P2164" s="11">
        <f t="shared" si="67"/>
        <v>41844.766099537039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66"/>
        <v>42111.899537037039</v>
      </c>
      <c r="P2165" s="11">
        <f t="shared" si="67"/>
        <v>42163.159722222219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66"/>
        <v>42515.71775462963</v>
      </c>
      <c r="P2166" s="11">
        <f t="shared" si="67"/>
        <v>42546.165972222225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66"/>
        <v>42438.667071759264</v>
      </c>
      <c r="P2167" s="11">
        <f t="shared" si="67"/>
        <v>42468.625405092593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66"/>
        <v>41933.838171296295</v>
      </c>
      <c r="P2168" s="11">
        <f t="shared" si="67"/>
        <v>41978.879837962959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66"/>
        <v>41153.066400462965</v>
      </c>
      <c r="P2169" s="11">
        <f t="shared" si="67"/>
        <v>41167.066400462965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66"/>
        <v>42745.600243055553</v>
      </c>
      <c r="P2170" s="11">
        <f t="shared" si="67"/>
        <v>42776.208333333328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66"/>
        <v>42793.700821759259</v>
      </c>
      <c r="P2171" s="11">
        <f t="shared" si="67"/>
        <v>42796.700821759259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66"/>
        <v>42198.750254629631</v>
      </c>
      <c r="P2172" s="11">
        <f t="shared" si="67"/>
        <v>42238.750254629631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66"/>
        <v>42141.95711805555</v>
      </c>
      <c r="P2173" s="11">
        <f t="shared" si="67"/>
        <v>42177.208333333328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66"/>
        <v>42082.580092592594</v>
      </c>
      <c r="P2174" s="11">
        <f t="shared" si="67"/>
        <v>42112.580092592594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66"/>
        <v>41495.692627314813</v>
      </c>
      <c r="P2175" s="11">
        <f t="shared" si="67"/>
        <v>41527.165972222225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66"/>
        <v>42465.542905092589</v>
      </c>
      <c r="P2176" s="11">
        <f t="shared" si="67"/>
        <v>42495.542905092589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66"/>
        <v>42565.009097222224</v>
      </c>
      <c r="P2177" s="11">
        <f t="shared" si="67"/>
        <v>42572.009097222224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si="66"/>
        <v>42096.633206018523</v>
      </c>
      <c r="P2178" s="11">
        <f t="shared" si="67"/>
        <v>42126.633206018523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ref="O2179:O2242" si="68">(J2179/86400)+DATE(1970,1,1)</f>
        <v>42502.250775462962</v>
      </c>
      <c r="P2179" s="11">
        <f t="shared" ref="P2179:P2242" si="69">(I2179/86400)+DATE(1970,1,1)</f>
        <v>42527.250775462962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68"/>
        <v>42723.63653935185</v>
      </c>
      <c r="P2180" s="11">
        <f t="shared" si="69"/>
        <v>42753.63653935185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68"/>
        <v>42075.171203703707</v>
      </c>
      <c r="P2181" s="11">
        <f t="shared" si="69"/>
        <v>42105.171203703707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68"/>
        <v>42279.669768518521</v>
      </c>
      <c r="P2182" s="11">
        <f t="shared" si="69"/>
        <v>42321.711435185185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68"/>
        <v>42773.005243055552</v>
      </c>
      <c r="P2183" s="11">
        <f t="shared" si="69"/>
        <v>42787.005243055552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68"/>
        <v>41879.900752314818</v>
      </c>
      <c r="P2184" s="11">
        <f t="shared" si="69"/>
        <v>41914.900752314818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68"/>
        <v>42745.365474537037</v>
      </c>
      <c r="P2185" s="11">
        <f t="shared" si="69"/>
        <v>42775.208333333328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68"/>
        <v>42380.690289351856</v>
      </c>
      <c r="P2186" s="11">
        <f t="shared" si="69"/>
        <v>42394.666666666672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68"/>
        <v>41319.349988425922</v>
      </c>
      <c r="P2187" s="11">
        <f t="shared" si="69"/>
        <v>41359.349988425922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68"/>
        <v>42583.615081018521</v>
      </c>
      <c r="P2188" s="11">
        <f t="shared" si="69"/>
        <v>42620.083333333328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68"/>
        <v>42068.209097222221</v>
      </c>
      <c r="P2189" s="11">
        <f t="shared" si="69"/>
        <v>42097.165972222225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68"/>
        <v>42633.586122685185</v>
      </c>
      <c r="P2190" s="11">
        <f t="shared" si="69"/>
        <v>42668.708333333328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68"/>
        <v>42467.788194444445</v>
      </c>
      <c r="P2191" s="11">
        <f t="shared" si="69"/>
        <v>42481.916666666672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68"/>
        <v>42417.625046296293</v>
      </c>
      <c r="P2192" s="11">
        <f t="shared" si="69"/>
        <v>42452.290972222225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68"/>
        <v>42768.833645833336</v>
      </c>
      <c r="P2193" s="11">
        <f t="shared" si="69"/>
        <v>42780.833645833336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68"/>
        <v>42691.8512037037</v>
      </c>
      <c r="P2194" s="11">
        <f t="shared" si="69"/>
        <v>42719.958333333328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68"/>
        <v>42664.405925925923</v>
      </c>
      <c r="P2195" s="11">
        <f t="shared" si="69"/>
        <v>42695.207638888889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68"/>
        <v>42425.757986111115</v>
      </c>
      <c r="P2196" s="11">
        <f t="shared" si="69"/>
        <v>42455.716319444444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68"/>
        <v>42197.771990740745</v>
      </c>
      <c r="P2197" s="11">
        <f t="shared" si="69"/>
        <v>42227.771990740745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68"/>
        <v>42675.487291666665</v>
      </c>
      <c r="P2198" s="11">
        <f t="shared" si="69"/>
        <v>42706.291666666672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68"/>
        <v>42033.584016203706</v>
      </c>
      <c r="P2199" s="11">
        <f t="shared" si="69"/>
        <v>42063.584016203706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68"/>
        <v>42292.513888888891</v>
      </c>
      <c r="P2200" s="11">
        <f t="shared" si="69"/>
        <v>42322.555555555555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68"/>
        <v>42262.416643518518</v>
      </c>
      <c r="P2201" s="11">
        <f t="shared" si="69"/>
        <v>42292.416643518518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68"/>
        <v>42163.625787037032</v>
      </c>
      <c r="P2202" s="11">
        <f t="shared" si="69"/>
        <v>42191.125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68"/>
        <v>41276.846817129626</v>
      </c>
      <c r="P2203" s="11">
        <f t="shared" si="69"/>
        <v>41290.846817129626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68"/>
        <v>41184.849166666667</v>
      </c>
      <c r="P2204" s="11">
        <f t="shared" si="69"/>
        <v>41214.849166666667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68"/>
        <v>42241.85974537037</v>
      </c>
      <c r="P2205" s="11">
        <f t="shared" si="69"/>
        <v>42271.85974537037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68"/>
        <v>41312.311562499999</v>
      </c>
      <c r="P2206" s="11">
        <f t="shared" si="69"/>
        <v>41342.311562499999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68"/>
        <v>41031.821631944447</v>
      </c>
      <c r="P2207" s="11">
        <f t="shared" si="69"/>
        <v>41061.821631944447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68"/>
        <v>40997.257222222222</v>
      </c>
      <c r="P2208" s="11">
        <f t="shared" si="69"/>
        <v>41015.257222222222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68"/>
        <v>41564.194131944445</v>
      </c>
      <c r="P2209" s="11">
        <f t="shared" si="69"/>
        <v>41594.235798611109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68"/>
        <v>40946.882245370369</v>
      </c>
      <c r="P2210" s="11">
        <f t="shared" si="69"/>
        <v>41006.166666666664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68"/>
        <v>41732.479675925926</v>
      </c>
      <c r="P2211" s="11">
        <f t="shared" si="69"/>
        <v>41743.958333333336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68"/>
        <v>40956.066087962965</v>
      </c>
      <c r="P2212" s="11">
        <f t="shared" si="69"/>
        <v>41013.733333333337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68"/>
        <v>41716.785011574073</v>
      </c>
      <c r="P2213" s="11">
        <f t="shared" si="69"/>
        <v>41739.290972222225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68"/>
        <v>41548.747418981482</v>
      </c>
      <c r="P2214" s="11">
        <f t="shared" si="69"/>
        <v>41582.041666666664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68"/>
        <v>42109.826145833329</v>
      </c>
      <c r="P2215" s="11">
        <f t="shared" si="69"/>
        <v>42139.826145833329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68"/>
        <v>41646.792222222226</v>
      </c>
      <c r="P2216" s="11">
        <f t="shared" si="69"/>
        <v>41676.792222222226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68"/>
        <v>40958.717268518521</v>
      </c>
      <c r="P2217" s="11">
        <f t="shared" si="69"/>
        <v>40981.290972222225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68"/>
        <v>42194.75167824074</v>
      </c>
      <c r="P2218" s="11">
        <f t="shared" si="69"/>
        <v>42208.75167824074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68"/>
        <v>42299.776770833334</v>
      </c>
      <c r="P2219" s="11">
        <f t="shared" si="69"/>
        <v>42310.333333333328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68"/>
        <v>41127.812303240738</v>
      </c>
      <c r="P2220" s="11">
        <f t="shared" si="69"/>
        <v>41150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68"/>
        <v>42205.718888888892</v>
      </c>
      <c r="P2221" s="11">
        <f t="shared" si="69"/>
        <v>42235.718888888892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68"/>
        <v>41452.060601851852</v>
      </c>
      <c r="P2222" s="11">
        <f t="shared" si="69"/>
        <v>41482.060601851852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68"/>
        <v>42452.666770833333</v>
      </c>
      <c r="P2223" s="11">
        <f t="shared" si="69"/>
        <v>42483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68"/>
        <v>40906.787581018521</v>
      </c>
      <c r="P2224" s="11">
        <f t="shared" si="69"/>
        <v>40936.787581018521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68"/>
        <v>42152.640833333338</v>
      </c>
      <c r="P2225" s="11">
        <f t="shared" si="69"/>
        <v>42182.640833333338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68"/>
        <v>42644.667534722219</v>
      </c>
      <c r="P2226" s="11">
        <f t="shared" si="69"/>
        <v>42672.791666666672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68"/>
        <v>41873.79184027778</v>
      </c>
      <c r="P2227" s="11">
        <f t="shared" si="69"/>
        <v>41903.79184027778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68"/>
        <v>42381.79886574074</v>
      </c>
      <c r="P2228" s="11">
        <f t="shared" si="69"/>
        <v>42412.207638888889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68"/>
        <v>41561.807349537034</v>
      </c>
      <c r="P2229" s="11">
        <f t="shared" si="69"/>
        <v>41591.849016203705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68"/>
        <v>42202.278194444443</v>
      </c>
      <c r="P2230" s="11">
        <f t="shared" si="69"/>
        <v>42232.278194444443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68"/>
        <v>41484.664247685185</v>
      </c>
      <c r="P2231" s="11">
        <f t="shared" si="69"/>
        <v>41520.166666666664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68"/>
        <v>41724.881099537037</v>
      </c>
      <c r="P2232" s="11">
        <f t="shared" si="69"/>
        <v>41754.881099537037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68"/>
        <v>41423.910891203705</v>
      </c>
      <c r="P2233" s="11">
        <f t="shared" si="69"/>
        <v>41450.208333333336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68"/>
        <v>41806.794074074074</v>
      </c>
      <c r="P2234" s="11">
        <f t="shared" si="69"/>
        <v>41839.125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68"/>
        <v>42331.378923611112</v>
      </c>
      <c r="P2235" s="11">
        <f t="shared" si="69"/>
        <v>42352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68"/>
        <v>42710.824618055558</v>
      </c>
      <c r="P2236" s="11">
        <f t="shared" si="69"/>
        <v>42740.824618055558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68"/>
        <v>42062.022118055553</v>
      </c>
      <c r="P2237" s="11">
        <f t="shared" si="69"/>
        <v>42091.980451388888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68"/>
        <v>42371.617164351846</v>
      </c>
      <c r="P2238" s="11">
        <f t="shared" si="69"/>
        <v>42401.617164351846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68"/>
        <v>41915.003275462965</v>
      </c>
      <c r="P2239" s="11">
        <f t="shared" si="69"/>
        <v>41955.332638888889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68"/>
        <v>42774.621712962966</v>
      </c>
      <c r="P2240" s="11">
        <f t="shared" si="69"/>
        <v>42804.621712962966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68"/>
        <v>41572.958495370374</v>
      </c>
      <c r="P2241" s="11">
        <f t="shared" si="69"/>
        <v>41609.168055555558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si="68"/>
        <v>42452.825740740736</v>
      </c>
      <c r="P2242" s="11">
        <f t="shared" si="69"/>
        <v>42482.825740740736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ref="O2243:O2306" si="70">(J2243/86400)+DATE(1970,1,1)</f>
        <v>42766.827546296292</v>
      </c>
      <c r="P2243" s="11">
        <f t="shared" ref="P2243:P2306" si="71">(I2243/86400)+DATE(1970,1,1)</f>
        <v>42796.827546296292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70"/>
        <v>41569.575613425928</v>
      </c>
      <c r="P2244" s="11">
        <f t="shared" si="71"/>
        <v>41605.126388888893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70"/>
        <v>42800.751041666663</v>
      </c>
      <c r="P2245" s="11">
        <f t="shared" si="71"/>
        <v>42807.125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70"/>
        <v>42647.818819444445</v>
      </c>
      <c r="P2246" s="11">
        <f t="shared" si="71"/>
        <v>42659.854166666672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70"/>
        <v>41660.70853009259</v>
      </c>
      <c r="P2247" s="11">
        <f t="shared" si="71"/>
        <v>41691.75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70"/>
        <v>42221.79178240741</v>
      </c>
      <c r="P2248" s="11">
        <f t="shared" si="71"/>
        <v>42251.79178240741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70"/>
        <v>42200.666261574079</v>
      </c>
      <c r="P2249" s="11">
        <f t="shared" si="71"/>
        <v>42214.666261574079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70"/>
        <v>42688.875902777778</v>
      </c>
      <c r="P2250" s="11">
        <f t="shared" si="71"/>
        <v>42718.875902777778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70"/>
        <v>41336.703298611115</v>
      </c>
      <c r="P2251" s="11">
        <f t="shared" si="71"/>
        <v>41366.661631944444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70"/>
        <v>42677.005474537036</v>
      </c>
      <c r="P2252" s="11">
        <f t="shared" si="71"/>
        <v>42707.0471412037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70"/>
        <v>41846.34579861111</v>
      </c>
      <c r="P2253" s="11">
        <f t="shared" si="71"/>
        <v>41867.34579861111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70"/>
        <v>42573.327986111108</v>
      </c>
      <c r="P2254" s="11">
        <f t="shared" si="71"/>
        <v>42588.327986111108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70"/>
        <v>42296.631331018521</v>
      </c>
      <c r="P2255" s="11">
        <f t="shared" si="71"/>
        <v>42326.672997685186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70"/>
        <v>42752.647777777776</v>
      </c>
      <c r="P2256" s="11">
        <f t="shared" si="71"/>
        <v>42759.647777777776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70"/>
        <v>42467.951979166668</v>
      </c>
      <c r="P2257" s="11">
        <f t="shared" si="71"/>
        <v>42497.951979166668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70"/>
        <v>42682.451921296291</v>
      </c>
      <c r="P2258" s="11">
        <f t="shared" si="71"/>
        <v>42696.451921296291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70"/>
        <v>42505.936678240745</v>
      </c>
      <c r="P2259" s="11">
        <f t="shared" si="71"/>
        <v>42540.958333333328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70"/>
        <v>42136.75100694444</v>
      </c>
      <c r="P2260" s="11">
        <f t="shared" si="71"/>
        <v>42166.75100694444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70"/>
        <v>42702.804814814815</v>
      </c>
      <c r="P2261" s="11">
        <f t="shared" si="71"/>
        <v>42712.804814814815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70"/>
        <v>41695.016782407409</v>
      </c>
      <c r="P2262" s="11">
        <f t="shared" si="71"/>
        <v>41724.975115740745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70"/>
        <v>42759.724768518514</v>
      </c>
      <c r="P2263" s="11">
        <f t="shared" si="71"/>
        <v>42780.724768518514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70"/>
        <v>41926.585162037038</v>
      </c>
      <c r="P2264" s="11">
        <f t="shared" si="71"/>
        <v>41961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70"/>
        <v>42014.832326388889</v>
      </c>
      <c r="P2265" s="11">
        <f t="shared" si="71"/>
        <v>42035.832326388889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70"/>
        <v>42496.582337962958</v>
      </c>
      <c r="P2266" s="11">
        <f t="shared" si="71"/>
        <v>42513.125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70"/>
        <v>42689.853090277778</v>
      </c>
      <c r="P2267" s="11">
        <f t="shared" si="71"/>
        <v>42696.853090277778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70"/>
        <v>42469.874907407408</v>
      </c>
      <c r="P2268" s="11">
        <f t="shared" si="71"/>
        <v>42487.083333333328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70"/>
        <v>41968.829826388886</v>
      </c>
      <c r="P2269" s="11">
        <f t="shared" si="71"/>
        <v>41994.041666666672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70"/>
        <v>42776.082349537042</v>
      </c>
      <c r="P2270" s="11">
        <f t="shared" si="71"/>
        <v>42806.082349537042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70"/>
        <v>42776.704432870371</v>
      </c>
      <c r="P2271" s="11">
        <f t="shared" si="71"/>
        <v>42801.208333333328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70"/>
        <v>42725.869363425925</v>
      </c>
      <c r="P2272" s="11">
        <f t="shared" si="71"/>
        <v>42745.915972222225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70"/>
        <v>42684.000046296293</v>
      </c>
      <c r="P2273" s="11">
        <f t="shared" si="71"/>
        <v>42714.000046296293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70"/>
        <v>42315.699490740742</v>
      </c>
      <c r="P2274" s="11">
        <f t="shared" si="71"/>
        <v>42345.699490740742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70"/>
        <v>42781.549097222218</v>
      </c>
      <c r="P2275" s="11">
        <f t="shared" si="71"/>
        <v>42806.507430555561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70"/>
        <v>41663.500659722224</v>
      </c>
      <c r="P2276" s="11">
        <f t="shared" si="71"/>
        <v>41693.500659722224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70"/>
        <v>41965.616655092592</v>
      </c>
      <c r="P2277" s="11">
        <f t="shared" si="71"/>
        <v>41995.616655092592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70"/>
        <v>41614.651493055557</v>
      </c>
      <c r="P2278" s="11">
        <f t="shared" si="71"/>
        <v>41644.651493055557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70"/>
        <v>40936.678506944445</v>
      </c>
      <c r="P2279" s="11">
        <f t="shared" si="71"/>
        <v>40966.678506944445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70"/>
        <v>42338.709108796298</v>
      </c>
      <c r="P2280" s="11">
        <f t="shared" si="71"/>
        <v>42372.957638888889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70"/>
        <v>42020.806701388894</v>
      </c>
      <c r="P2281" s="11">
        <f t="shared" si="71"/>
        <v>42039.166666666672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70"/>
        <v>42234.624895833331</v>
      </c>
      <c r="P2282" s="11">
        <f t="shared" si="71"/>
        <v>42264.624895833331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70"/>
        <v>40687.285844907405</v>
      </c>
      <c r="P2283" s="11">
        <f t="shared" si="71"/>
        <v>40749.284722222219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70"/>
        <v>42323.17460648148</v>
      </c>
      <c r="P2284" s="11">
        <f t="shared" si="71"/>
        <v>42383.17460648148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70"/>
        <v>40978.125046296293</v>
      </c>
      <c r="P2285" s="11">
        <f t="shared" si="71"/>
        <v>41038.083379629628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70"/>
        <v>40585.796817129631</v>
      </c>
      <c r="P2286" s="11">
        <f t="shared" si="71"/>
        <v>40614.166666666664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70"/>
        <v>41059.185682870375</v>
      </c>
      <c r="P2287" s="11">
        <f t="shared" si="71"/>
        <v>41089.185682870375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70"/>
        <v>41494.963587962964</v>
      </c>
      <c r="P2288" s="11">
        <f t="shared" si="71"/>
        <v>41523.165972222225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70"/>
        <v>41792.667361111111</v>
      </c>
      <c r="P2289" s="11">
        <f t="shared" si="71"/>
        <v>41813.667361111111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70"/>
        <v>41067.827418981484</v>
      </c>
      <c r="P2290" s="11">
        <f t="shared" si="71"/>
        <v>41086.75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70"/>
        <v>41571.998379629629</v>
      </c>
      <c r="P2291" s="11">
        <f t="shared" si="71"/>
        <v>41614.973611111112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70"/>
        <v>40070.253819444442</v>
      </c>
      <c r="P2292" s="11">
        <f t="shared" si="71"/>
        <v>40148.708333333336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70"/>
        <v>40987.977060185185</v>
      </c>
      <c r="P2293" s="11">
        <f t="shared" si="71"/>
        <v>41022.166666666664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70"/>
        <v>40987.697638888887</v>
      </c>
      <c r="P2294" s="11">
        <f t="shared" si="71"/>
        <v>41017.697638888887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70"/>
        <v>41151.708321759259</v>
      </c>
      <c r="P2295" s="11">
        <f t="shared" si="71"/>
        <v>41177.165972222225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70"/>
        <v>41264.72314814815</v>
      </c>
      <c r="P2296" s="11">
        <f t="shared" si="71"/>
        <v>41294.72314814815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70"/>
        <v>41270.954351851848</v>
      </c>
      <c r="P2297" s="11">
        <f t="shared" si="71"/>
        <v>41300.954351851848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70"/>
        <v>40927.731782407405</v>
      </c>
      <c r="P2298" s="11">
        <f t="shared" si="71"/>
        <v>40962.731782407405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70"/>
        <v>40948.042233796295</v>
      </c>
      <c r="P2299" s="11">
        <f t="shared" si="71"/>
        <v>40982.165972222225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70"/>
        <v>41694.84065972222</v>
      </c>
      <c r="P2300" s="11">
        <f t="shared" si="71"/>
        <v>41724.798993055556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70"/>
        <v>40565.032511574071</v>
      </c>
      <c r="P2301" s="11">
        <f t="shared" si="71"/>
        <v>40580.032511574071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70"/>
        <v>41074.727037037039</v>
      </c>
      <c r="P2302" s="11">
        <f t="shared" si="71"/>
        <v>41088.727037037039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70"/>
        <v>41416.146944444445</v>
      </c>
      <c r="P2303" s="11">
        <f t="shared" si="71"/>
        <v>41446.146944444445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70"/>
        <v>41605.868449074071</v>
      </c>
      <c r="P2304" s="11">
        <f t="shared" si="71"/>
        <v>41639.291666666664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70"/>
        <v>40850.111064814817</v>
      </c>
      <c r="P2305" s="11">
        <f t="shared" si="71"/>
        <v>40890.152731481481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si="70"/>
        <v>40502.815868055557</v>
      </c>
      <c r="P2306" s="11">
        <f t="shared" si="71"/>
        <v>40544.207638888889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ref="O2307:O2370" si="72">(J2307/86400)+DATE(1970,1,1)</f>
        <v>41834.695277777777</v>
      </c>
      <c r="P2307" s="11">
        <f t="shared" ref="P2307:P2370" si="73">(I2307/86400)+DATE(1970,1,1)</f>
        <v>41859.75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72"/>
        <v>40948.16815972222</v>
      </c>
      <c r="P2308" s="11">
        <f t="shared" si="73"/>
        <v>40978.16815972222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72"/>
        <v>41004.802465277782</v>
      </c>
      <c r="P2309" s="11">
        <f t="shared" si="73"/>
        <v>41034.802407407406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72"/>
        <v>41851.962916666671</v>
      </c>
      <c r="P2310" s="11">
        <f t="shared" si="73"/>
        <v>41880.041666666664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72"/>
        <v>41307.987696759257</v>
      </c>
      <c r="P2311" s="11">
        <f t="shared" si="73"/>
        <v>41342.987696759257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72"/>
        <v>41324.79415509259</v>
      </c>
      <c r="P2312" s="11">
        <f t="shared" si="73"/>
        <v>41354.752488425926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72"/>
        <v>41736.004502314812</v>
      </c>
      <c r="P2313" s="11">
        <f t="shared" si="73"/>
        <v>41766.004502314812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72"/>
        <v>41716.632847222223</v>
      </c>
      <c r="P2314" s="11">
        <f t="shared" si="73"/>
        <v>41747.958333333336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72"/>
        <v>41002.958634259259</v>
      </c>
      <c r="P2315" s="11">
        <f t="shared" si="73"/>
        <v>41032.958634259259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72"/>
        <v>41037.551585648151</v>
      </c>
      <c r="P2316" s="11">
        <f t="shared" si="73"/>
        <v>41067.551585648151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72"/>
        <v>41004.72619212963</v>
      </c>
      <c r="P2317" s="11">
        <f t="shared" si="73"/>
        <v>41034.72619212963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72"/>
        <v>40079.725115740745</v>
      </c>
      <c r="P2318" s="11">
        <f t="shared" si="73"/>
        <v>40156.766666666663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72"/>
        <v>40192.542233796295</v>
      </c>
      <c r="P2319" s="11">
        <f t="shared" si="73"/>
        <v>40224.208333333336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72"/>
        <v>40050.643680555557</v>
      </c>
      <c r="P2320" s="11">
        <f t="shared" si="73"/>
        <v>40082.165972222225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72"/>
        <v>41593.082002314812</v>
      </c>
      <c r="P2321" s="11">
        <f t="shared" si="73"/>
        <v>41623.082002314812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72"/>
        <v>41696.817129629628</v>
      </c>
      <c r="P2322" s="11">
        <f t="shared" si="73"/>
        <v>41731.775462962964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72"/>
        <v>42799.260428240741</v>
      </c>
      <c r="P2323" s="11">
        <f t="shared" si="73"/>
        <v>42829.21876157407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72"/>
        <v>42804.895474537036</v>
      </c>
      <c r="P2324" s="11">
        <f t="shared" si="73"/>
        <v>42834.853807870371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72"/>
        <v>42807.755173611113</v>
      </c>
      <c r="P2325" s="11">
        <f t="shared" si="73"/>
        <v>42814.755173611113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72"/>
        <v>42790.885243055556</v>
      </c>
      <c r="P2326" s="11">
        <f t="shared" si="73"/>
        <v>42820.843576388885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72"/>
        <v>42794.022349537037</v>
      </c>
      <c r="P2327" s="11">
        <f t="shared" si="73"/>
        <v>42823.980682870373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72"/>
        <v>42804.034120370372</v>
      </c>
      <c r="P2328" s="11">
        <f t="shared" si="73"/>
        <v>42855.708333333328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72"/>
        <v>41842.917129629626</v>
      </c>
      <c r="P2329" s="11">
        <f t="shared" si="73"/>
        <v>41877.917129629626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72"/>
        <v>42139.781678240739</v>
      </c>
      <c r="P2330" s="11">
        <f t="shared" si="73"/>
        <v>42169.781678240739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72"/>
        <v>41807.624374999999</v>
      </c>
      <c r="P2331" s="11">
        <f t="shared" si="73"/>
        <v>41837.624374999999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72"/>
        <v>42332.89980324074</v>
      </c>
      <c r="P2332" s="11">
        <f t="shared" si="73"/>
        <v>42363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72"/>
        <v>41839.005671296298</v>
      </c>
      <c r="P2333" s="11">
        <f t="shared" si="73"/>
        <v>41869.005671296298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72"/>
        <v>42011.628136574072</v>
      </c>
      <c r="P2334" s="11">
        <f t="shared" si="73"/>
        <v>42041.628136574072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72"/>
        <v>41767.650347222225</v>
      </c>
      <c r="P2335" s="11">
        <f t="shared" si="73"/>
        <v>41788.743055555555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72"/>
        <v>41918.670115740737</v>
      </c>
      <c r="P2336" s="11">
        <f t="shared" si="73"/>
        <v>41948.731944444444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72"/>
        <v>41771.572256944448</v>
      </c>
      <c r="P2337" s="11">
        <f t="shared" si="73"/>
        <v>41801.572256944448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72"/>
        <v>41666.924710648149</v>
      </c>
      <c r="P2338" s="11">
        <f t="shared" si="73"/>
        <v>41706.924710648149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72"/>
        <v>41786.640543981484</v>
      </c>
      <c r="P2339" s="11">
        <f t="shared" si="73"/>
        <v>41816.640543981484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72"/>
        <v>41789.89680555556</v>
      </c>
      <c r="P2340" s="11">
        <f t="shared" si="73"/>
        <v>41819.89680555556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72"/>
        <v>42692.79987268518</v>
      </c>
      <c r="P2341" s="11">
        <f t="shared" si="73"/>
        <v>42723.332638888889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72"/>
        <v>42643.642800925925</v>
      </c>
      <c r="P2342" s="11">
        <f t="shared" si="73"/>
        <v>42673.642800925925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72"/>
        <v>42167.813703703709</v>
      </c>
      <c r="P2343" s="11">
        <f t="shared" si="73"/>
        <v>42197.813703703709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72"/>
        <v>41897.702199074076</v>
      </c>
      <c r="P2344" s="11">
        <f t="shared" si="73"/>
        <v>41918.208333333336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72"/>
        <v>42327.825289351851</v>
      </c>
      <c r="P2345" s="11">
        <f t="shared" si="73"/>
        <v>42377.82430555555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72"/>
        <v>42515.727650462963</v>
      </c>
      <c r="P2346" s="11">
        <f t="shared" si="73"/>
        <v>42545.727650462963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72"/>
        <v>42060.001805555556</v>
      </c>
      <c r="P2347" s="11">
        <f t="shared" si="73"/>
        <v>42094.985416666663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72"/>
        <v>42615.79896990741</v>
      </c>
      <c r="P2348" s="11">
        <f t="shared" si="73"/>
        <v>42660.79896990741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72"/>
        <v>42577.607361111106</v>
      </c>
      <c r="P2349" s="11">
        <f t="shared" si="73"/>
        <v>42607.607361111106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72"/>
        <v>42360.932152777779</v>
      </c>
      <c r="P2350" s="11">
        <f t="shared" si="73"/>
        <v>42420.932152777779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72"/>
        <v>42198.775787037041</v>
      </c>
      <c r="P2351" s="11">
        <f t="shared" si="73"/>
        <v>42227.775787037041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72"/>
        <v>42708.842245370368</v>
      </c>
      <c r="P2352" s="11">
        <f t="shared" si="73"/>
        <v>42738.842245370368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72"/>
        <v>42094.101145833338</v>
      </c>
      <c r="P2353" s="11">
        <f t="shared" si="73"/>
        <v>42124.101145833338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72"/>
        <v>42101.633703703701</v>
      </c>
      <c r="P2354" s="11">
        <f t="shared" si="73"/>
        <v>42161.633703703701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72"/>
        <v>42103.676180555558</v>
      </c>
      <c r="P2355" s="11">
        <f t="shared" si="73"/>
        <v>42115.676180555558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72"/>
        <v>41954.722916666666</v>
      </c>
      <c r="P2356" s="11">
        <f t="shared" si="73"/>
        <v>42014.722916666666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72"/>
        <v>42096.918240740742</v>
      </c>
      <c r="P2357" s="11">
        <f t="shared" si="73"/>
        <v>42126.918240740742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72"/>
        <v>42130.78361111111</v>
      </c>
      <c r="P2358" s="11">
        <f t="shared" si="73"/>
        <v>42160.78361111111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72"/>
        <v>42264.620115740741</v>
      </c>
      <c r="P2359" s="11">
        <f t="shared" si="73"/>
        <v>42294.620115740741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72"/>
        <v>41978.930972222224</v>
      </c>
      <c r="P2360" s="11">
        <f t="shared" si="73"/>
        <v>42035.027083333334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72"/>
        <v>42159.649583333332</v>
      </c>
      <c r="P2361" s="11">
        <f t="shared" si="73"/>
        <v>42219.649583333332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72"/>
        <v>42377.70694444445</v>
      </c>
      <c r="P2362" s="11">
        <f t="shared" si="73"/>
        <v>42407.70694444445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72"/>
        <v>42466.858888888892</v>
      </c>
      <c r="P2363" s="11">
        <f t="shared" si="73"/>
        <v>42490.916666666672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72"/>
        <v>41954.688310185185</v>
      </c>
      <c r="P2364" s="11">
        <f t="shared" si="73"/>
        <v>41984.688310185185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72"/>
        <v>42322.011574074073</v>
      </c>
      <c r="P2365" s="11">
        <f t="shared" si="73"/>
        <v>42367.011574074073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72"/>
        <v>42248.934675925921</v>
      </c>
      <c r="P2366" s="11">
        <f t="shared" si="73"/>
        <v>42303.934675925921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72"/>
        <v>42346.736400462964</v>
      </c>
      <c r="P2367" s="11">
        <f t="shared" si="73"/>
        <v>42386.958333333328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72"/>
        <v>42268.531631944439</v>
      </c>
      <c r="P2368" s="11">
        <f t="shared" si="73"/>
        <v>42298.531631944439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72"/>
        <v>42425.970092592594</v>
      </c>
      <c r="P2369" s="11">
        <f t="shared" si="73"/>
        <v>42485.928425925929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si="72"/>
        <v>42063.721817129626</v>
      </c>
      <c r="P2370" s="11">
        <f t="shared" si="73"/>
        <v>42108.680150462962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ref="O2371:O2434" si="74">(J2371/86400)+DATE(1970,1,1)</f>
        <v>42380.812627314815</v>
      </c>
      <c r="P2371" s="11">
        <f t="shared" ref="P2371:P2434" si="75">(I2371/86400)+DATE(1970,1,1)</f>
        <v>42410.812627314815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74"/>
        <v>41961.18913194444</v>
      </c>
      <c r="P2372" s="11">
        <f t="shared" si="75"/>
        <v>41991.18913194444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74"/>
        <v>42150.777731481481</v>
      </c>
      <c r="P2373" s="11">
        <f t="shared" si="75"/>
        <v>42180.777731481481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74"/>
        <v>42088.069108796291</v>
      </c>
      <c r="P2374" s="11">
        <f t="shared" si="75"/>
        <v>42118.069108796291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74"/>
        <v>42215.662314814814</v>
      </c>
      <c r="P2375" s="11">
        <f t="shared" si="75"/>
        <v>42245.662314814814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74"/>
        <v>42017.843287037038</v>
      </c>
      <c r="P2376" s="11">
        <f t="shared" si="75"/>
        <v>42047.843287037038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74"/>
        <v>42592.836076388892</v>
      </c>
      <c r="P2377" s="11">
        <f t="shared" si="75"/>
        <v>42622.836076388892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74"/>
        <v>42318.925532407404</v>
      </c>
      <c r="P2378" s="11">
        <f t="shared" si="75"/>
        <v>42348.925532407404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74"/>
        <v>42669.870173611111</v>
      </c>
      <c r="P2379" s="11">
        <f t="shared" si="75"/>
        <v>42699.911840277782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74"/>
        <v>42213.013078703705</v>
      </c>
      <c r="P2380" s="11">
        <f t="shared" si="75"/>
        <v>42242.013078703705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74"/>
        <v>42237.016388888893</v>
      </c>
      <c r="P2381" s="11">
        <f t="shared" si="75"/>
        <v>42282.016388888893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74"/>
        <v>42248.793310185181</v>
      </c>
      <c r="P2382" s="11">
        <f t="shared" si="75"/>
        <v>42278.793310185181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74"/>
        <v>42074.935740740737</v>
      </c>
      <c r="P2383" s="11">
        <f t="shared" si="75"/>
        <v>42104.935740740737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74"/>
        <v>42195.187534722223</v>
      </c>
      <c r="P2384" s="11">
        <f t="shared" si="75"/>
        <v>42220.187534722223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74"/>
        <v>42027.056793981479</v>
      </c>
      <c r="P2385" s="11">
        <f t="shared" si="75"/>
        <v>42057.056793981479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74"/>
        <v>41927.067627314813</v>
      </c>
      <c r="P2386" s="11">
        <f t="shared" si="75"/>
        <v>41957.109293981484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74"/>
        <v>42191.70175925926</v>
      </c>
      <c r="P2387" s="11">
        <f t="shared" si="75"/>
        <v>42221.70175925926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74"/>
        <v>41954.838240740741</v>
      </c>
      <c r="P2388" s="11">
        <f t="shared" si="75"/>
        <v>42014.838240740741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74"/>
        <v>42528.626620370371</v>
      </c>
      <c r="P2389" s="11">
        <f t="shared" si="75"/>
        <v>42573.626620370371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74"/>
        <v>41989.853692129633</v>
      </c>
      <c r="P2390" s="11">
        <f t="shared" si="75"/>
        <v>42019.811805555553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74"/>
        <v>42179.653379629628</v>
      </c>
      <c r="P2391" s="11">
        <f t="shared" si="75"/>
        <v>42210.915972222225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74"/>
        <v>41968.262314814812</v>
      </c>
      <c r="P2392" s="11">
        <f t="shared" si="75"/>
        <v>42008.262314814812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74"/>
        <v>42064.794490740736</v>
      </c>
      <c r="P2393" s="11">
        <f t="shared" si="75"/>
        <v>42094.752824074079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74"/>
        <v>42276.120636574073</v>
      </c>
      <c r="P2394" s="11">
        <f t="shared" si="75"/>
        <v>42306.120636574073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74"/>
        <v>42194.648344907408</v>
      </c>
      <c r="P2395" s="11">
        <f t="shared" si="75"/>
        <v>42224.648344907408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74"/>
        <v>42031.362187499995</v>
      </c>
      <c r="P2396" s="11">
        <f t="shared" si="75"/>
        <v>42061.362187499995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74"/>
        <v>42717.121377314819</v>
      </c>
      <c r="P2397" s="11">
        <f t="shared" si="75"/>
        <v>42745.372916666667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74"/>
        <v>42262.849050925928</v>
      </c>
      <c r="P2398" s="11">
        <f t="shared" si="75"/>
        <v>42292.849050925928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74"/>
        <v>41976.88490740741</v>
      </c>
      <c r="P2399" s="11">
        <f t="shared" si="75"/>
        <v>42006.88490740741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74"/>
        <v>42157.916481481487</v>
      </c>
      <c r="P2400" s="11">
        <f t="shared" si="75"/>
        <v>42187.916481481487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74"/>
        <v>41956.853078703702</v>
      </c>
      <c r="P2401" s="11">
        <f t="shared" si="75"/>
        <v>41991.853078703702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74"/>
        <v>42444.268101851849</v>
      </c>
      <c r="P2402" s="11">
        <f t="shared" si="75"/>
        <v>42474.268101851849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74"/>
        <v>42374.822870370372</v>
      </c>
      <c r="P2403" s="11">
        <f t="shared" si="75"/>
        <v>42434.822870370372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74"/>
        <v>42107.679756944446</v>
      </c>
      <c r="P2404" s="11">
        <f t="shared" si="75"/>
        <v>42137.679756944446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74"/>
        <v>42399.882615740746</v>
      </c>
      <c r="P2405" s="11">
        <f t="shared" si="75"/>
        <v>42459.840949074074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74"/>
        <v>42342.03943287037</v>
      </c>
      <c r="P2406" s="11">
        <f t="shared" si="75"/>
        <v>42372.03943287037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74"/>
        <v>42595.585358796292</v>
      </c>
      <c r="P2407" s="11">
        <f t="shared" si="75"/>
        <v>42616.585358796292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74"/>
        <v>41983.110995370371</v>
      </c>
      <c r="P2408" s="11">
        <f t="shared" si="75"/>
        <v>42023.110995370371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74"/>
        <v>42082.575555555552</v>
      </c>
      <c r="P2409" s="11">
        <f t="shared" si="75"/>
        <v>42105.25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74"/>
        <v>41919.140706018516</v>
      </c>
      <c r="P2410" s="11">
        <f t="shared" si="75"/>
        <v>41949.182372685187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74"/>
        <v>42204.875868055555</v>
      </c>
      <c r="P2411" s="11">
        <f t="shared" si="75"/>
        <v>42234.875868055555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74"/>
        <v>42224.408275462964</v>
      </c>
      <c r="P2412" s="11">
        <f t="shared" si="75"/>
        <v>42254.408275462964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74"/>
        <v>42211.732430555552</v>
      </c>
      <c r="P2413" s="11">
        <f t="shared" si="75"/>
        <v>42241.732430555552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74"/>
        <v>42655.736956018518</v>
      </c>
      <c r="P2414" s="11">
        <f t="shared" si="75"/>
        <v>42700.778622685189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74"/>
        <v>41760.10974537037</v>
      </c>
      <c r="P2415" s="11">
        <f t="shared" si="75"/>
        <v>41790.979166666664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74"/>
        <v>42198.695138888885</v>
      </c>
      <c r="P2416" s="11">
        <f t="shared" si="75"/>
        <v>42238.165972222225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74"/>
        <v>42536.862800925926</v>
      </c>
      <c r="P2417" s="11">
        <f t="shared" si="75"/>
        <v>42566.862800925926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74"/>
        <v>42019.737766203703</v>
      </c>
      <c r="P2418" s="11">
        <f t="shared" si="75"/>
        <v>42077.625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74"/>
        <v>41831.884108796294</v>
      </c>
      <c r="P2419" s="11">
        <f t="shared" si="75"/>
        <v>41861.884108796294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74"/>
        <v>42027.856990740736</v>
      </c>
      <c r="P2420" s="11">
        <f t="shared" si="75"/>
        <v>42087.815324074079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74"/>
        <v>41993.738298611112</v>
      </c>
      <c r="P2421" s="11">
        <f t="shared" si="75"/>
        <v>42053.738298611112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74"/>
        <v>41893.028877314813</v>
      </c>
      <c r="P2422" s="11">
        <f t="shared" si="75"/>
        <v>41953.070543981477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74"/>
        <v>42026.687453703707</v>
      </c>
      <c r="P2423" s="11">
        <f t="shared" si="75"/>
        <v>42056.687453703707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74"/>
        <v>42044.724953703699</v>
      </c>
      <c r="P2424" s="11">
        <f t="shared" si="75"/>
        <v>42074.683287037042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74"/>
        <v>41974.704745370371</v>
      </c>
      <c r="P2425" s="11">
        <f t="shared" si="75"/>
        <v>42004.704745370371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74"/>
        <v>41909.892453703702</v>
      </c>
      <c r="P2426" s="11">
        <f t="shared" si="75"/>
        <v>41939.892453703702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74"/>
        <v>42502.913761574076</v>
      </c>
      <c r="P2427" s="11">
        <f t="shared" si="75"/>
        <v>42517.919444444444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74"/>
        <v>42164.170046296298</v>
      </c>
      <c r="P2428" s="11">
        <f t="shared" si="75"/>
        <v>42224.170046296298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74"/>
        <v>42412.318668981483</v>
      </c>
      <c r="P2429" s="11">
        <f t="shared" si="75"/>
        <v>42452.277002314819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74"/>
        <v>42045.784155092595</v>
      </c>
      <c r="P2430" s="11">
        <f t="shared" si="75"/>
        <v>42075.742488425924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74"/>
        <v>42734.879236111112</v>
      </c>
      <c r="P2431" s="11">
        <f t="shared" si="75"/>
        <v>42771.697222222225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74"/>
        <v>42382.130833333329</v>
      </c>
      <c r="P2432" s="11">
        <f t="shared" si="75"/>
        <v>42412.130833333329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74"/>
        <v>42489.099687499998</v>
      </c>
      <c r="P2433" s="11">
        <f t="shared" si="75"/>
        <v>42549.099687499998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si="74"/>
        <v>42041.218715277777</v>
      </c>
      <c r="P2434" s="11">
        <f t="shared" si="75"/>
        <v>42071.218715277777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ref="O2435:O2498" si="76">(J2435/86400)+DATE(1970,1,1)</f>
        <v>42397.89980324074</v>
      </c>
      <c r="P2435" s="11">
        <f t="shared" ref="P2435:P2498" si="77">(I2435/86400)+DATE(1970,1,1)</f>
        <v>42427.89980324074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76"/>
        <v>42180.186041666668</v>
      </c>
      <c r="P2436" s="11">
        <f t="shared" si="77"/>
        <v>42220.186041666668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76"/>
        <v>42252.277615740742</v>
      </c>
      <c r="P2437" s="11">
        <f t="shared" si="77"/>
        <v>42282.277615740742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76"/>
        <v>42338.615393518514</v>
      </c>
      <c r="P2438" s="11">
        <f t="shared" si="77"/>
        <v>42398.615393518514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76"/>
        <v>42031.965138888889</v>
      </c>
      <c r="P2439" s="11">
        <f t="shared" si="77"/>
        <v>42080.75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76"/>
        <v>42285.91506944444</v>
      </c>
      <c r="P2440" s="11">
        <f t="shared" si="77"/>
        <v>42345.956736111111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76"/>
        <v>42265.818622685183</v>
      </c>
      <c r="P2441" s="11">
        <f t="shared" si="77"/>
        <v>42295.818622685183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76"/>
        <v>42383.899456018524</v>
      </c>
      <c r="P2442" s="11">
        <f t="shared" si="77"/>
        <v>42413.899456018524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76"/>
        <v>42187.125625000001</v>
      </c>
      <c r="P2443" s="11">
        <f t="shared" si="77"/>
        <v>42208.207638888889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76"/>
        <v>42052.666990740741</v>
      </c>
      <c r="P2444" s="11">
        <f t="shared" si="77"/>
        <v>42082.625324074077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76"/>
        <v>41836.625254629631</v>
      </c>
      <c r="P2445" s="11">
        <f t="shared" si="77"/>
        <v>41866.625254629631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76"/>
        <v>42485.754525462966</v>
      </c>
      <c r="P2446" s="11">
        <f t="shared" si="77"/>
        <v>42515.754525462966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76"/>
        <v>42243.190057870372</v>
      </c>
      <c r="P2447" s="11">
        <f t="shared" si="77"/>
        <v>42273.190057870372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76"/>
        <v>42670.602673611109</v>
      </c>
      <c r="P2448" s="11">
        <f t="shared" si="77"/>
        <v>42700.64434027778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76"/>
        <v>42654.469826388886</v>
      </c>
      <c r="P2449" s="11">
        <f t="shared" si="77"/>
        <v>42686.166666666672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76"/>
        <v>42607.316122685181</v>
      </c>
      <c r="P2450" s="11">
        <f t="shared" si="77"/>
        <v>42613.233333333337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76"/>
        <v>41943.142534722225</v>
      </c>
      <c r="P2451" s="11">
        <f t="shared" si="77"/>
        <v>41973.184201388889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76"/>
        <v>41902.07240740741</v>
      </c>
      <c r="P2452" s="11">
        <f t="shared" si="77"/>
        <v>41940.132638888885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76"/>
        <v>42779.908449074079</v>
      </c>
      <c r="P2453" s="11">
        <f t="shared" si="77"/>
        <v>42799.908449074079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76"/>
        <v>42338.84375</v>
      </c>
      <c r="P2454" s="11">
        <f t="shared" si="77"/>
        <v>42367.958333333328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76"/>
        <v>42738.692233796297</v>
      </c>
      <c r="P2455" s="11">
        <f t="shared" si="77"/>
        <v>42768.692233796297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76"/>
        <v>42770.201481481483</v>
      </c>
      <c r="P2456" s="11">
        <f t="shared" si="77"/>
        <v>42805.201481481483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76"/>
        <v>42452.781828703708</v>
      </c>
      <c r="P2457" s="11">
        <f t="shared" si="77"/>
        <v>42480.781828703708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76"/>
        <v>42761.961099537039</v>
      </c>
      <c r="P2458" s="11">
        <f t="shared" si="77"/>
        <v>42791.961099537039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76"/>
        <v>42423.602500000001</v>
      </c>
      <c r="P2459" s="11">
        <f t="shared" si="77"/>
        <v>42453.560833333337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76"/>
        <v>42495.871736111112</v>
      </c>
      <c r="P2460" s="11">
        <f t="shared" si="77"/>
        <v>42530.791666666672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76"/>
        <v>42407.637557870374</v>
      </c>
      <c r="P2461" s="11">
        <f t="shared" si="77"/>
        <v>42452.595891203702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76"/>
        <v>42704.187118055561</v>
      </c>
      <c r="P2462" s="11">
        <f t="shared" si="77"/>
        <v>42738.178472222222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76"/>
        <v>40784.012696759259</v>
      </c>
      <c r="P2463" s="11">
        <f t="shared" si="77"/>
        <v>40817.125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76"/>
        <v>41089.186296296299</v>
      </c>
      <c r="P2464" s="11">
        <f t="shared" si="77"/>
        <v>41109.186296296299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76"/>
        <v>41341.111400462964</v>
      </c>
      <c r="P2465" s="11">
        <f t="shared" si="77"/>
        <v>41380.791666666664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76"/>
        <v>42248.90042824074</v>
      </c>
      <c r="P2466" s="11">
        <f t="shared" si="77"/>
        <v>42277.811805555553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76"/>
        <v>41145.719305555554</v>
      </c>
      <c r="P2467" s="11">
        <f t="shared" si="77"/>
        <v>41175.719305555554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76"/>
        <v>41373.102465277778</v>
      </c>
      <c r="P2468" s="11">
        <f t="shared" si="77"/>
        <v>41403.102465277778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76"/>
        <v>41025.874201388891</v>
      </c>
      <c r="P2469" s="11">
        <f t="shared" si="77"/>
        <v>41039.708333333336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76"/>
        <v>41174.154178240744</v>
      </c>
      <c r="P2470" s="11">
        <f t="shared" si="77"/>
        <v>41210.208333333336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76"/>
        <v>40557.429733796293</v>
      </c>
      <c r="P2471" s="11">
        <f t="shared" si="77"/>
        <v>40582.429733796293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76"/>
        <v>41023.07471064815</v>
      </c>
      <c r="P2472" s="11">
        <f t="shared" si="77"/>
        <v>41053.07471064815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76"/>
        <v>40893.992962962962</v>
      </c>
      <c r="P2473" s="11">
        <f t="shared" si="77"/>
        <v>40933.992962962962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76"/>
        <v>40354.11550925926</v>
      </c>
      <c r="P2474" s="11">
        <f t="shared" si="77"/>
        <v>40425.043749999997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76"/>
        <v>41193.748483796298</v>
      </c>
      <c r="P2475" s="11">
        <f t="shared" si="77"/>
        <v>41223.790150462963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76"/>
        <v>40417.011296296296</v>
      </c>
      <c r="P2476" s="11">
        <f t="shared" si="77"/>
        <v>40462.011296296296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76"/>
        <v>40310.287673611107</v>
      </c>
      <c r="P2477" s="11">
        <f t="shared" si="77"/>
        <v>40369.916666666664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76"/>
        <v>41913.328356481477</v>
      </c>
      <c r="P2478" s="11">
        <f t="shared" si="77"/>
        <v>41946.370023148149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76"/>
        <v>41088.691493055558</v>
      </c>
      <c r="P2479" s="11">
        <f t="shared" si="77"/>
        <v>41133.691493055558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76"/>
        <v>41257.950381944444</v>
      </c>
      <c r="P2480" s="11">
        <f t="shared" si="77"/>
        <v>41287.950381944444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76"/>
        <v>41107.726782407408</v>
      </c>
      <c r="P2481" s="11">
        <f t="shared" si="77"/>
        <v>41118.083333333336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76"/>
        <v>42227.936157407406</v>
      </c>
      <c r="P2482" s="11">
        <f t="shared" si="77"/>
        <v>42287.936157407406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76"/>
        <v>40999.645925925928</v>
      </c>
      <c r="P2483" s="11">
        <f t="shared" si="77"/>
        <v>41029.645925925928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76"/>
        <v>40711.782210648147</v>
      </c>
      <c r="P2484" s="11">
        <f t="shared" si="77"/>
        <v>40756.782210648147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76"/>
        <v>40970.750034722223</v>
      </c>
      <c r="P2485" s="11">
        <f t="shared" si="77"/>
        <v>41030.708368055552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76"/>
        <v>40771.916701388887</v>
      </c>
      <c r="P2486" s="11">
        <f t="shared" si="77"/>
        <v>40801.916701388887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76"/>
        <v>40793.998599537037</v>
      </c>
      <c r="P2487" s="11">
        <f t="shared" si="77"/>
        <v>40828.998599537037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76"/>
        <v>40991.708055555559</v>
      </c>
      <c r="P2488" s="11">
        <f t="shared" si="77"/>
        <v>41021.708055555559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76"/>
        <v>41026.083298611113</v>
      </c>
      <c r="P2489" s="11">
        <f t="shared" si="77"/>
        <v>41056.083298611113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76"/>
        <v>40833.633194444446</v>
      </c>
      <c r="P2490" s="11">
        <f t="shared" si="77"/>
        <v>40863.674861111111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76"/>
        <v>41373.690266203703</v>
      </c>
      <c r="P2491" s="11">
        <f t="shared" si="77"/>
        <v>41403.690266203703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76"/>
        <v>41023.227731481486</v>
      </c>
      <c r="P2492" s="11">
        <f t="shared" si="77"/>
        <v>41083.227731481486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76"/>
        <v>40542.839282407411</v>
      </c>
      <c r="P2493" s="11">
        <f t="shared" si="77"/>
        <v>40559.077083333337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76"/>
        <v>41024.985972222225</v>
      </c>
      <c r="P2494" s="11">
        <f t="shared" si="77"/>
        <v>41076.415972222225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76"/>
        <v>41348.168287037035</v>
      </c>
      <c r="P2495" s="11">
        <f t="shared" si="77"/>
        <v>41393.168287037035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76"/>
        <v>41022.645185185189</v>
      </c>
      <c r="P2496" s="11">
        <f t="shared" si="77"/>
        <v>41052.645185185189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76"/>
        <v>41036.946469907409</v>
      </c>
      <c r="P2497" s="11">
        <f t="shared" si="77"/>
        <v>41066.946469907409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si="76"/>
        <v>41327.996435185181</v>
      </c>
      <c r="P2498" s="11">
        <f t="shared" si="77"/>
        <v>41362.954768518517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ref="O2499:O2562" si="78">(J2499/86400)+DATE(1970,1,1)</f>
        <v>40730.878912037035</v>
      </c>
      <c r="P2499" s="11">
        <f t="shared" ref="P2499:P2562" si="79">(I2499/86400)+DATE(1970,1,1)</f>
        <v>40760.878912037035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78"/>
        <v>42017.967442129629</v>
      </c>
      <c r="P2500" s="11">
        <f t="shared" si="79"/>
        <v>42031.967442129629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78"/>
        <v>41226.648576388892</v>
      </c>
      <c r="P2501" s="11">
        <f t="shared" si="79"/>
        <v>41274.75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78"/>
        <v>41053.772858796292</v>
      </c>
      <c r="P2502" s="11">
        <f t="shared" si="79"/>
        <v>41083.772858796292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78"/>
        <v>42244.776666666672</v>
      </c>
      <c r="P2503" s="11">
        <f t="shared" si="79"/>
        <v>42274.776666666672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78"/>
        <v>41858.825439814813</v>
      </c>
      <c r="P2504" s="11">
        <f t="shared" si="79"/>
        <v>41903.825439814813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78"/>
        <v>42498.899398148147</v>
      </c>
      <c r="P2505" s="11">
        <f t="shared" si="79"/>
        <v>42528.879166666666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78"/>
        <v>41928.015439814815</v>
      </c>
      <c r="P2506" s="11">
        <f t="shared" si="79"/>
        <v>41958.057106481487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78"/>
        <v>42047.05574074074</v>
      </c>
      <c r="P2507" s="11">
        <f t="shared" si="79"/>
        <v>42077.014074074075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78"/>
        <v>42258.297094907408</v>
      </c>
      <c r="P2508" s="11">
        <f t="shared" si="79"/>
        <v>42280.875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78"/>
        <v>42105.072962962964</v>
      </c>
      <c r="P2509" s="11">
        <f t="shared" si="79"/>
        <v>42135.072962962964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78"/>
        <v>41835.951782407406</v>
      </c>
      <c r="P2510" s="11">
        <f t="shared" si="79"/>
        <v>41865.951782407406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78"/>
        <v>42058.809594907405</v>
      </c>
      <c r="P2511" s="11">
        <f t="shared" si="79"/>
        <v>42114.767928240741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78"/>
        <v>42078.997361111113</v>
      </c>
      <c r="P2512" s="11">
        <f t="shared" si="79"/>
        <v>42138.997361111113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78"/>
        <v>42371.446909722217</v>
      </c>
      <c r="P2513" s="11">
        <f t="shared" si="79"/>
        <v>42401.446909722217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78"/>
        <v>41971.876863425925</v>
      </c>
      <c r="P2514" s="11">
        <f t="shared" si="79"/>
        <v>41986.876863425925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78"/>
        <v>42732.00681712963</v>
      </c>
      <c r="P2515" s="11">
        <f t="shared" si="79"/>
        <v>42792.00681712963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78"/>
        <v>41854.389780092592</v>
      </c>
      <c r="P2516" s="11">
        <f t="shared" si="79"/>
        <v>41871.389780092592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78"/>
        <v>42027.839733796296</v>
      </c>
      <c r="P2517" s="11">
        <f t="shared" si="79"/>
        <v>42057.839733796296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78"/>
        <v>41942.653379629628</v>
      </c>
      <c r="P2518" s="11">
        <f t="shared" si="79"/>
        <v>41972.6950462963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78"/>
        <v>42052.802430555559</v>
      </c>
      <c r="P2519" s="11">
        <f t="shared" si="79"/>
        <v>42082.760763888888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78"/>
        <v>41926.680879629632</v>
      </c>
      <c r="P2520" s="11">
        <f t="shared" si="79"/>
        <v>41956.722546296296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78"/>
        <v>41809.155138888891</v>
      </c>
      <c r="P2521" s="11">
        <f t="shared" si="79"/>
        <v>41839.155138888891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78"/>
        <v>42612.600520833337</v>
      </c>
      <c r="P2522" s="11">
        <f t="shared" si="79"/>
        <v>42658.806250000001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78"/>
        <v>42269.967835648145</v>
      </c>
      <c r="P2523" s="11">
        <f t="shared" si="79"/>
        <v>42290.967835648145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78"/>
        <v>42460.573611111111</v>
      </c>
      <c r="P2524" s="11">
        <f t="shared" si="79"/>
        <v>42482.619444444441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78"/>
        <v>41930.975601851853</v>
      </c>
      <c r="P2525" s="11">
        <f t="shared" si="79"/>
        <v>41961.017268518517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78"/>
        <v>41961.807372685187</v>
      </c>
      <c r="P2526" s="11">
        <f t="shared" si="79"/>
        <v>41994.1875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78"/>
        <v>41058.844571759255</v>
      </c>
      <c r="P2527" s="11">
        <f t="shared" si="79"/>
        <v>41088.844571759255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78"/>
        <v>41953.091134259259</v>
      </c>
      <c r="P2528" s="11">
        <f t="shared" si="79"/>
        <v>41981.207638888889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78"/>
        <v>41546.75105324074</v>
      </c>
      <c r="P2529" s="11">
        <f t="shared" si="79"/>
        <v>41565.165972222225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78"/>
        <v>42217.834525462968</v>
      </c>
      <c r="P2530" s="11">
        <f t="shared" si="79"/>
        <v>42236.458333333328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78"/>
        <v>40948.080729166664</v>
      </c>
      <c r="P2531" s="11">
        <f t="shared" si="79"/>
        <v>40993.0390625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78"/>
        <v>42081.864641203705</v>
      </c>
      <c r="P2532" s="11">
        <f t="shared" si="79"/>
        <v>42114.201388888891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78"/>
        <v>42208.680023148147</v>
      </c>
      <c r="P2533" s="11">
        <f t="shared" si="79"/>
        <v>42231.165972222225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78"/>
        <v>41107.849143518521</v>
      </c>
      <c r="P2534" s="11">
        <f t="shared" si="79"/>
        <v>41137.849143518521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78"/>
        <v>41304.751284722224</v>
      </c>
      <c r="P2535" s="11">
        <f t="shared" si="79"/>
        <v>41334.750787037039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78"/>
        <v>40127.700370370367</v>
      </c>
      <c r="P2536" s="11">
        <f t="shared" si="79"/>
        <v>40179.25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78"/>
        <v>41943.791030092594</v>
      </c>
      <c r="P2537" s="11">
        <f t="shared" si="79"/>
        <v>41974.832696759258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78"/>
        <v>41464.106087962966</v>
      </c>
      <c r="P2538" s="11">
        <f t="shared" si="79"/>
        <v>41485.106087962966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78"/>
        <v>40696.648784722223</v>
      </c>
      <c r="P2539" s="11">
        <f t="shared" si="79"/>
        <v>40756.648784722223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78"/>
        <v>41298.509965277779</v>
      </c>
      <c r="P2540" s="11">
        <f t="shared" si="79"/>
        <v>41329.207638888889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78"/>
        <v>41977.902222222227</v>
      </c>
      <c r="P2541" s="11">
        <f t="shared" si="79"/>
        <v>42037.902222222227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78"/>
        <v>40785.675011574072</v>
      </c>
      <c r="P2542" s="11">
        <f t="shared" si="79"/>
        <v>40845.675011574072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78"/>
        <v>41483.449282407411</v>
      </c>
      <c r="P2543" s="11">
        <f t="shared" si="79"/>
        <v>41543.449282407411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78"/>
        <v>41509.426585648151</v>
      </c>
      <c r="P2544" s="11">
        <f t="shared" si="79"/>
        <v>41548.165972222225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78"/>
        <v>40514.107615740737</v>
      </c>
      <c r="P2545" s="11">
        <f t="shared" si="79"/>
        <v>40545.125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78"/>
        <v>41068.520474537036</v>
      </c>
      <c r="P2546" s="11">
        <f t="shared" si="79"/>
        <v>41098.520474537036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78"/>
        <v>42027.138171296298</v>
      </c>
      <c r="P2547" s="11">
        <f t="shared" si="79"/>
        <v>42062.020833333328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78"/>
        <v>41524.858553240745</v>
      </c>
      <c r="P2548" s="11">
        <f t="shared" si="79"/>
        <v>41552.208333333336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78"/>
        <v>40973.773182870369</v>
      </c>
      <c r="P2549" s="11">
        <f t="shared" si="79"/>
        <v>41003.731516203705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78"/>
        <v>42618.625428240739</v>
      </c>
      <c r="P2550" s="11">
        <f t="shared" si="79"/>
        <v>42643.185416666667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78"/>
        <v>41390.757754629631</v>
      </c>
      <c r="P2551" s="11">
        <f t="shared" si="79"/>
        <v>41425.708333333336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78"/>
        <v>42228.634328703702</v>
      </c>
      <c r="P2552" s="11">
        <f t="shared" si="79"/>
        <v>42285.165972222225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78"/>
        <v>40961.252141203702</v>
      </c>
      <c r="P2553" s="11">
        <f t="shared" si="79"/>
        <v>40989.866666666669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78"/>
        <v>42769.809965277775</v>
      </c>
      <c r="P2554" s="11">
        <f t="shared" si="79"/>
        <v>42799.809965277775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78"/>
        <v>41113.199155092589</v>
      </c>
      <c r="P2555" s="11">
        <f t="shared" si="79"/>
        <v>41173.199155092589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78"/>
        <v>42125.078275462962</v>
      </c>
      <c r="P2556" s="11">
        <f t="shared" si="79"/>
        <v>42156.165972222225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78"/>
        <v>41026.655011574076</v>
      </c>
      <c r="P2557" s="11">
        <f t="shared" si="79"/>
        <v>41057.655011574076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78"/>
        <v>41222.991400462961</v>
      </c>
      <c r="P2558" s="11">
        <f t="shared" si="79"/>
        <v>41267.991400462961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78"/>
        <v>41744.745208333334</v>
      </c>
      <c r="P2559" s="11">
        <f t="shared" si="79"/>
        <v>41774.745208333334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78"/>
        <v>42093.860023148147</v>
      </c>
      <c r="P2560" s="11">
        <f t="shared" si="79"/>
        <v>42125.582638888889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78"/>
        <v>40829.873657407406</v>
      </c>
      <c r="P2561" s="11">
        <f t="shared" si="79"/>
        <v>40862.817361111112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si="78"/>
        <v>42039.951087962967</v>
      </c>
      <c r="P2562" s="11">
        <f t="shared" si="79"/>
        <v>42069.951087962967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ref="O2563:O2626" si="80">(J2563/86400)+DATE(1970,1,1)</f>
        <v>42260.528807870374</v>
      </c>
      <c r="P2563" s="11">
        <f t="shared" ref="P2563:P2626" si="81">(I2563/86400)+DATE(1970,1,1)</f>
        <v>42290.528807870374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80"/>
        <v>42594.524756944447</v>
      </c>
      <c r="P2564" s="11">
        <f t="shared" si="81"/>
        <v>42654.524756944447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80"/>
        <v>42155.139479166668</v>
      </c>
      <c r="P2565" s="11">
        <f t="shared" si="81"/>
        <v>42215.139479166668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80"/>
        <v>41822.040497685186</v>
      </c>
      <c r="P2566" s="11">
        <f t="shared" si="81"/>
        <v>41852.040497685186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80"/>
        <v>42440.650335648148</v>
      </c>
      <c r="P2567" s="11">
        <f t="shared" si="81"/>
        <v>42499.868055555555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80"/>
        <v>41842.980879629627</v>
      </c>
      <c r="P2568" s="11">
        <f t="shared" si="81"/>
        <v>41872.980879629627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80"/>
        <v>42087.878912037035</v>
      </c>
      <c r="P2569" s="11">
        <f t="shared" si="81"/>
        <v>42117.878912037035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80"/>
        <v>42584.666597222225</v>
      </c>
      <c r="P2570" s="11">
        <f t="shared" si="81"/>
        <v>42614.666597222225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80"/>
        <v>42234.105462962965</v>
      </c>
      <c r="P2571" s="11">
        <f t="shared" si="81"/>
        <v>42264.105462962965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80"/>
        <v>42744.903182870374</v>
      </c>
      <c r="P2572" s="11">
        <f t="shared" si="81"/>
        <v>42774.903182870374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80"/>
        <v>42449.341678240744</v>
      </c>
      <c r="P2573" s="11">
        <f t="shared" si="81"/>
        <v>42509.341678240744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80"/>
        <v>42077.119409722218</v>
      </c>
      <c r="P2574" s="11">
        <f t="shared" si="81"/>
        <v>42107.119409722218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80"/>
        <v>41829.592002314814</v>
      </c>
      <c r="P2575" s="11">
        <f t="shared" si="81"/>
        <v>41874.592002314814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80"/>
        <v>42487.825752314813</v>
      </c>
      <c r="P2576" s="11">
        <f t="shared" si="81"/>
        <v>42508.825752314813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80"/>
        <v>41986.108726851853</v>
      </c>
      <c r="P2577" s="11">
        <f t="shared" si="81"/>
        <v>42016.108726851853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80"/>
        <v>42060.00980324074</v>
      </c>
      <c r="P2578" s="11">
        <f t="shared" si="81"/>
        <v>42104.968136574069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80"/>
        <v>41830.820567129631</v>
      </c>
      <c r="P2579" s="11">
        <f t="shared" si="81"/>
        <v>41855.820567129631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80"/>
        <v>42238.022905092592</v>
      </c>
      <c r="P2580" s="11">
        <f t="shared" si="81"/>
        <v>42286.708333333328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80"/>
        <v>41837.829895833333</v>
      </c>
      <c r="P2581" s="11">
        <f t="shared" si="81"/>
        <v>41897.829895833333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80"/>
        <v>42110.326423611114</v>
      </c>
      <c r="P2582" s="11">
        <f t="shared" si="81"/>
        <v>42140.125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80"/>
        <v>42294.628449074073</v>
      </c>
      <c r="P2583" s="11">
        <f t="shared" si="81"/>
        <v>42324.670115740737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80"/>
        <v>42642.988819444443</v>
      </c>
      <c r="P2584" s="11">
        <f t="shared" si="81"/>
        <v>42672.988819444443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80"/>
        <v>42019.76944444445</v>
      </c>
      <c r="P2585" s="11">
        <f t="shared" si="81"/>
        <v>42079.727777777778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80"/>
        <v>42140.173252314809</v>
      </c>
      <c r="P2586" s="11">
        <f t="shared" si="81"/>
        <v>42170.173252314809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80"/>
        <v>41795.963333333333</v>
      </c>
      <c r="P2587" s="11">
        <f t="shared" si="81"/>
        <v>41825.963333333333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80"/>
        <v>42333.330277777779</v>
      </c>
      <c r="P2588" s="11">
        <f t="shared" si="81"/>
        <v>42363.330277777779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80"/>
        <v>42338.675381944442</v>
      </c>
      <c r="P2589" s="11">
        <f t="shared" si="81"/>
        <v>42368.675381944442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80"/>
        <v>42042.676226851851</v>
      </c>
      <c r="P2590" s="11">
        <f t="shared" si="81"/>
        <v>42094.551388888889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80"/>
        <v>42422.536192129628</v>
      </c>
      <c r="P2591" s="11">
        <f t="shared" si="81"/>
        <v>42452.494525462964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80"/>
        <v>42388.589085648149</v>
      </c>
      <c r="P2592" s="11">
        <f t="shared" si="81"/>
        <v>42395.589085648149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80"/>
        <v>42382.906527777777</v>
      </c>
      <c r="P2593" s="11">
        <f t="shared" si="81"/>
        <v>42442.864861111113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80"/>
        <v>41887.801168981481</v>
      </c>
      <c r="P2594" s="11">
        <f t="shared" si="81"/>
        <v>41917.801168981481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80"/>
        <v>42089.845208333332</v>
      </c>
      <c r="P2595" s="11">
        <f t="shared" si="81"/>
        <v>42119.845208333332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80"/>
        <v>41828.967916666668</v>
      </c>
      <c r="P2596" s="11">
        <f t="shared" si="81"/>
        <v>41858.967916666668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80"/>
        <v>42760.244212962964</v>
      </c>
      <c r="P2597" s="11">
        <f t="shared" si="81"/>
        <v>42790.244212962964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80"/>
        <v>41828.664456018516</v>
      </c>
      <c r="P2598" s="11">
        <f t="shared" si="81"/>
        <v>41858.664456018516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80"/>
        <v>42510.341631944444</v>
      </c>
      <c r="P2599" s="11">
        <f t="shared" si="81"/>
        <v>42540.341631944444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80"/>
        <v>42240.840289351851</v>
      </c>
      <c r="P2600" s="11">
        <f t="shared" si="81"/>
        <v>42270.840289351851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80"/>
        <v>41809.754016203704</v>
      </c>
      <c r="P2601" s="11">
        <f t="shared" si="81"/>
        <v>41854.754016203704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80"/>
        <v>42394.900462962964</v>
      </c>
      <c r="P2602" s="11">
        <f t="shared" si="81"/>
        <v>42454.858796296292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80"/>
        <v>41150.902187500003</v>
      </c>
      <c r="P2603" s="11">
        <f t="shared" si="81"/>
        <v>41165.165972222225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80"/>
        <v>41915.747314814813</v>
      </c>
      <c r="P2604" s="11">
        <f t="shared" si="81"/>
        <v>41955.888888888891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80"/>
        <v>41617.912662037037</v>
      </c>
      <c r="P2605" s="11">
        <f t="shared" si="81"/>
        <v>41631.912662037037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80"/>
        <v>40998.051192129627</v>
      </c>
      <c r="P2606" s="11">
        <f t="shared" si="81"/>
        <v>41028.051192129627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80"/>
        <v>42508.541550925926</v>
      </c>
      <c r="P2607" s="11">
        <f t="shared" si="81"/>
        <v>42538.541550925926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80"/>
        <v>41726.712754629625</v>
      </c>
      <c r="P2608" s="11">
        <f t="shared" si="81"/>
        <v>41758.712754629625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80"/>
        <v>42184.874675925923</v>
      </c>
      <c r="P2609" s="11">
        <f t="shared" si="81"/>
        <v>42228.083333333328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80"/>
        <v>42767.801712962959</v>
      </c>
      <c r="P2610" s="11">
        <f t="shared" si="81"/>
        <v>42809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80"/>
        <v>41075.237858796296</v>
      </c>
      <c r="P2611" s="11">
        <f t="shared" si="81"/>
        <v>41105.237858796296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80"/>
        <v>42564.881076388891</v>
      </c>
      <c r="P2612" s="11">
        <f t="shared" si="81"/>
        <v>42604.290972222225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80"/>
        <v>42704.335810185185</v>
      </c>
      <c r="P2613" s="11">
        <f t="shared" si="81"/>
        <v>42737.957638888889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80"/>
        <v>41982.143171296295</v>
      </c>
      <c r="P2614" s="11">
        <f t="shared" si="81"/>
        <v>42013.143171296295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80"/>
        <v>41143.81821759259</v>
      </c>
      <c r="P2615" s="11">
        <f t="shared" si="81"/>
        <v>41173.81821759259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80"/>
        <v>41730.708472222221</v>
      </c>
      <c r="P2616" s="11">
        <f t="shared" si="81"/>
        <v>41759.208333333336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80"/>
        <v>42453.49726851852</v>
      </c>
      <c r="P2617" s="11">
        <f t="shared" si="81"/>
        <v>42490.5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80"/>
        <v>42211.99454861111</v>
      </c>
      <c r="P2618" s="11">
        <f t="shared" si="81"/>
        <v>42241.99454861111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80"/>
        <v>41902.874432870369</v>
      </c>
      <c r="P2619" s="11">
        <f t="shared" si="81"/>
        <v>41932.874432870369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80"/>
        <v>42279.792372685188</v>
      </c>
      <c r="P2620" s="11">
        <f t="shared" si="81"/>
        <v>42339.834039351852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80"/>
        <v>42273.884305555555</v>
      </c>
      <c r="P2621" s="11">
        <f t="shared" si="81"/>
        <v>42300.458333333328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80"/>
        <v>42251.16715277778</v>
      </c>
      <c r="P2622" s="11">
        <f t="shared" si="81"/>
        <v>42288.041666666672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80"/>
        <v>42115.747546296298</v>
      </c>
      <c r="P2623" s="11">
        <f t="shared" si="81"/>
        <v>42145.747546296298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80"/>
        <v>42689.74324074074</v>
      </c>
      <c r="P2624" s="11">
        <f t="shared" si="81"/>
        <v>42734.74324074074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80"/>
        <v>42692.256550925929</v>
      </c>
      <c r="P2625" s="11">
        <f t="shared" si="81"/>
        <v>42706.256550925929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si="80"/>
        <v>41144.421550925923</v>
      </c>
      <c r="P2626" s="11">
        <f t="shared" si="81"/>
        <v>41165.421550925923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ref="O2627:O2690" si="82">(J2627/86400)+DATE(1970,1,1)</f>
        <v>42658.810277777782</v>
      </c>
      <c r="P2627" s="11">
        <f t="shared" ref="P2627:P2690" si="83">(I2627/86400)+DATE(1970,1,1)</f>
        <v>42683.851944444439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82"/>
        <v>42128.628113425926</v>
      </c>
      <c r="P2628" s="11">
        <f t="shared" si="83"/>
        <v>42158.628113425926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82"/>
        <v>42304.829409722224</v>
      </c>
      <c r="P2629" s="11">
        <f t="shared" si="83"/>
        <v>42334.871076388888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82"/>
        <v>41953.966053240743</v>
      </c>
      <c r="P2630" s="11">
        <f t="shared" si="83"/>
        <v>41973.966053240743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82"/>
        <v>42108.538449074069</v>
      </c>
      <c r="P2631" s="11">
        <f t="shared" si="83"/>
        <v>42138.538449074069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82"/>
        <v>42524.105462962965</v>
      </c>
      <c r="P2632" s="11">
        <f t="shared" si="83"/>
        <v>42551.416666666672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82"/>
        <v>42218.169293981482</v>
      </c>
      <c r="P2633" s="11">
        <f t="shared" si="83"/>
        <v>42246.169293981482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82"/>
        <v>42494.061793981484</v>
      </c>
      <c r="P2634" s="11">
        <f t="shared" si="83"/>
        <v>42519.061793981484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82"/>
        <v>41667.823287037041</v>
      </c>
      <c r="P2635" s="11">
        <f t="shared" si="83"/>
        <v>41697.958333333336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82"/>
        <v>42612.656493055554</v>
      </c>
      <c r="P2636" s="11">
        <f t="shared" si="83"/>
        <v>42642.656493055554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82"/>
        <v>42037.950937500005</v>
      </c>
      <c r="P2637" s="11">
        <f t="shared" si="83"/>
        <v>42072.909270833334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82"/>
        <v>42636.614745370374</v>
      </c>
      <c r="P2638" s="11">
        <f t="shared" si="83"/>
        <v>42659.041666666672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82"/>
        <v>42639.549479166672</v>
      </c>
      <c r="P2639" s="11">
        <f t="shared" si="83"/>
        <v>42655.549479166672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82"/>
        <v>41989.913136574076</v>
      </c>
      <c r="P2640" s="11">
        <f t="shared" si="83"/>
        <v>42019.913136574076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82"/>
        <v>42024.86513888889</v>
      </c>
      <c r="P2641" s="11">
        <f t="shared" si="83"/>
        <v>42054.86513888889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82"/>
        <v>42103.160578703704</v>
      </c>
      <c r="P2642" s="11">
        <f t="shared" si="83"/>
        <v>42163.160578703704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82"/>
        <v>41880.827118055553</v>
      </c>
      <c r="P2643" s="11">
        <f t="shared" si="83"/>
        <v>41897.839583333334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82"/>
        <v>42536.246620370366</v>
      </c>
      <c r="P2644" s="11">
        <f t="shared" si="83"/>
        <v>42566.289583333331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82"/>
        <v>42689.582349537042</v>
      </c>
      <c r="P2645" s="11">
        <f t="shared" si="83"/>
        <v>42725.332638888889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82"/>
        <v>42774.792071759264</v>
      </c>
      <c r="P2646" s="11">
        <f t="shared" si="83"/>
        <v>42804.792071759264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82"/>
        <v>41921.842627314814</v>
      </c>
      <c r="P2647" s="11">
        <f t="shared" si="83"/>
        <v>41951.884293981479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82"/>
        <v>42226.313298611116</v>
      </c>
      <c r="P2648" s="11">
        <f t="shared" si="83"/>
        <v>42256.313298611116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82"/>
        <v>42200.261793981481</v>
      </c>
      <c r="P2649" s="11">
        <f t="shared" si="83"/>
        <v>42230.261793981481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82"/>
        <v>42408.714814814812</v>
      </c>
      <c r="P2650" s="11">
        <f t="shared" si="83"/>
        <v>42438.714814814812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82"/>
        <v>42341.99700231482</v>
      </c>
      <c r="P2651" s="11">
        <f t="shared" si="83"/>
        <v>42401.99700231482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82"/>
        <v>42695.624340277776</v>
      </c>
      <c r="P2652" s="11">
        <f t="shared" si="83"/>
        <v>42725.624340277776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82"/>
        <v>42327.805659722224</v>
      </c>
      <c r="P2653" s="11">
        <f t="shared" si="83"/>
        <v>42355.805659722224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82"/>
        <v>41953.158854166672</v>
      </c>
      <c r="P2654" s="11">
        <f t="shared" si="83"/>
        <v>41983.158854166672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82"/>
        <v>41771.651932870373</v>
      </c>
      <c r="P2655" s="11">
        <f t="shared" si="83"/>
        <v>41803.166666666664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82"/>
        <v>42055.600995370369</v>
      </c>
      <c r="P2656" s="11">
        <f t="shared" si="83"/>
        <v>42115.559328703705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82"/>
        <v>42381.866284722222</v>
      </c>
      <c r="P2657" s="11">
        <f t="shared" si="83"/>
        <v>42409.833333333328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82"/>
        <v>42767.688518518524</v>
      </c>
      <c r="P2658" s="11">
        <f t="shared" si="83"/>
        <v>42806.791666666672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82"/>
        <v>42551.928854166668</v>
      </c>
      <c r="P2659" s="11">
        <f t="shared" si="83"/>
        <v>42585.0625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82"/>
        <v>42551.884189814809</v>
      </c>
      <c r="P2660" s="11">
        <f t="shared" si="83"/>
        <v>42581.884189814809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82"/>
        <v>42082.069560185184</v>
      </c>
      <c r="P2661" s="11">
        <f t="shared" si="83"/>
        <v>42112.069560185184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82"/>
        <v>42272.713171296295</v>
      </c>
      <c r="P2662" s="11">
        <f t="shared" si="83"/>
        <v>42332.754837962959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82"/>
        <v>41542.958449074074</v>
      </c>
      <c r="P2663" s="11">
        <f t="shared" si="83"/>
        <v>41572.958449074074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82"/>
        <v>42207.746678240743</v>
      </c>
      <c r="P2664" s="11">
        <f t="shared" si="83"/>
        <v>42237.746678240743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82"/>
        <v>42222.622766203705</v>
      </c>
      <c r="P2665" s="11">
        <f t="shared" si="83"/>
        <v>42251.625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82"/>
        <v>42313.02542824074</v>
      </c>
      <c r="P2666" s="11">
        <f t="shared" si="83"/>
        <v>42347.290972222225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82"/>
        <v>42083.895532407405</v>
      </c>
      <c r="P2667" s="11">
        <f t="shared" si="83"/>
        <v>42128.895532407405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82"/>
        <v>42235.764340277776</v>
      </c>
      <c r="P2668" s="11">
        <f t="shared" si="83"/>
        <v>42272.875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82"/>
        <v>42380.926111111112</v>
      </c>
      <c r="P2669" s="11">
        <f t="shared" si="83"/>
        <v>42410.926111111112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82"/>
        <v>42275.58871527778</v>
      </c>
      <c r="P2670" s="11">
        <f t="shared" si="83"/>
        <v>42317.60555555555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82"/>
        <v>42319.035833333328</v>
      </c>
      <c r="P2671" s="11">
        <f t="shared" si="83"/>
        <v>42379.035833333328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82"/>
        <v>41821.020601851851</v>
      </c>
      <c r="P2672" s="11">
        <f t="shared" si="83"/>
        <v>41849.020601851851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82"/>
        <v>41962.749027777776</v>
      </c>
      <c r="P2673" s="11">
        <f t="shared" si="83"/>
        <v>41992.818055555559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82"/>
        <v>42344.884143518517</v>
      </c>
      <c r="P2674" s="11">
        <f t="shared" si="83"/>
        <v>42366.25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82"/>
        <v>41912.541655092595</v>
      </c>
      <c r="P2675" s="11">
        <f t="shared" si="83"/>
        <v>41941.947916666664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82"/>
        <v>42529.632754629631</v>
      </c>
      <c r="P2676" s="11">
        <f t="shared" si="83"/>
        <v>42556.207638888889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82"/>
        <v>41923.857511574075</v>
      </c>
      <c r="P2677" s="11">
        <f t="shared" si="83"/>
        <v>41953.899178240739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82"/>
        <v>42482.624699074076</v>
      </c>
      <c r="P2678" s="11">
        <f t="shared" si="83"/>
        <v>42512.624699074076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82"/>
        <v>41793.029432870375</v>
      </c>
      <c r="P2679" s="11">
        <f t="shared" si="83"/>
        <v>41823.029432870375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82"/>
        <v>42241.798206018517</v>
      </c>
      <c r="P2680" s="11">
        <f t="shared" si="83"/>
        <v>42271.798206018517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82"/>
        <v>42033.001087962963</v>
      </c>
      <c r="P2681" s="11">
        <f t="shared" si="83"/>
        <v>42063.001087962963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82"/>
        <v>42436.211701388893</v>
      </c>
      <c r="P2682" s="11">
        <f t="shared" si="83"/>
        <v>42466.170034722221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82"/>
        <v>41805.895254629628</v>
      </c>
      <c r="P2683" s="11">
        <f t="shared" si="83"/>
        <v>41830.895254629628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82"/>
        <v>41932.871990740743</v>
      </c>
      <c r="P2684" s="11">
        <f t="shared" si="83"/>
        <v>41965.249305555553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82"/>
        <v>42034.75509259259</v>
      </c>
      <c r="P2685" s="11">
        <f t="shared" si="83"/>
        <v>42064.75509259259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82"/>
        <v>41820.914641203708</v>
      </c>
      <c r="P2686" s="11">
        <f t="shared" si="83"/>
        <v>41860.914641203708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82"/>
        <v>42061.69594907407</v>
      </c>
      <c r="P2687" s="11">
        <f t="shared" si="83"/>
        <v>42121.654282407406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82"/>
        <v>41892.974803240737</v>
      </c>
      <c r="P2688" s="11">
        <f t="shared" si="83"/>
        <v>41912.974803240737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82"/>
        <v>42154.64025462963</v>
      </c>
      <c r="P2689" s="11">
        <f t="shared" si="83"/>
        <v>42184.64025462963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si="82"/>
        <v>42028.11886574074</v>
      </c>
      <c r="P2690" s="11">
        <f t="shared" si="83"/>
        <v>42059.125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ref="O2691:O2754" si="84">(J2691/86400)+DATE(1970,1,1)</f>
        <v>42551.961689814816</v>
      </c>
      <c r="P2691" s="11">
        <f t="shared" ref="P2691:P2754" si="85">(I2691/86400)+DATE(1970,1,1)</f>
        <v>42581.961689814816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84"/>
        <v>42113.105046296296</v>
      </c>
      <c r="P2692" s="11">
        <f t="shared" si="85"/>
        <v>42158.105046296296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84"/>
        <v>42089.724039351851</v>
      </c>
      <c r="P2693" s="11">
        <f t="shared" si="85"/>
        <v>42134.724039351851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84"/>
        <v>42058.334027777775</v>
      </c>
      <c r="P2694" s="11">
        <f t="shared" si="85"/>
        <v>42088.292361111111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84"/>
        <v>41834.138495370367</v>
      </c>
      <c r="P2695" s="11">
        <f t="shared" si="85"/>
        <v>41864.138495370367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84"/>
        <v>41878.140497685185</v>
      </c>
      <c r="P2696" s="11">
        <f t="shared" si="85"/>
        <v>41908.140497685185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84"/>
        <v>42048.181921296295</v>
      </c>
      <c r="P2697" s="11">
        <f t="shared" si="85"/>
        <v>42108.14025462963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84"/>
        <v>41964.844444444447</v>
      </c>
      <c r="P2698" s="11">
        <f t="shared" si="85"/>
        <v>41998.844444444447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84"/>
        <v>42187.940081018518</v>
      </c>
      <c r="P2699" s="11">
        <f t="shared" si="85"/>
        <v>42218.916666666672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84"/>
        <v>41787.898240740738</v>
      </c>
      <c r="P2700" s="11">
        <f t="shared" si="85"/>
        <v>41817.898240740738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84"/>
        <v>41829.896562499998</v>
      </c>
      <c r="P2701" s="11">
        <f t="shared" si="85"/>
        <v>41859.896562499998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84"/>
        <v>41870.874675925923</v>
      </c>
      <c r="P2702" s="11">
        <f t="shared" si="85"/>
        <v>41900.874675925923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84"/>
        <v>42801.774699074071</v>
      </c>
      <c r="P2703" s="11">
        <f t="shared" si="85"/>
        <v>42832.733032407406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84"/>
        <v>42800.801817129628</v>
      </c>
      <c r="P2704" s="11">
        <f t="shared" si="85"/>
        <v>42830.760150462964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84"/>
        <v>42756.690162037034</v>
      </c>
      <c r="P2705" s="11">
        <f t="shared" si="85"/>
        <v>42816.648495370369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84"/>
        <v>42787.862430555557</v>
      </c>
      <c r="P2706" s="11">
        <f t="shared" si="85"/>
        <v>42830.820763888885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84"/>
        <v>42773.916180555556</v>
      </c>
      <c r="P2707" s="11">
        <f t="shared" si="85"/>
        <v>42818.874513888892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84"/>
        <v>41899.294942129629</v>
      </c>
      <c r="P2708" s="11">
        <f t="shared" si="85"/>
        <v>41928.290972222225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84"/>
        <v>41391.782905092594</v>
      </c>
      <c r="P2709" s="11">
        <f t="shared" si="85"/>
        <v>41421.290972222225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84"/>
        <v>42512.698217592595</v>
      </c>
      <c r="P2710" s="11">
        <f t="shared" si="85"/>
        <v>42572.698217592595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84"/>
        <v>42612.149780092594</v>
      </c>
      <c r="P2711" s="11">
        <f t="shared" si="85"/>
        <v>42647.165972222225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84"/>
        <v>41828.229490740741</v>
      </c>
      <c r="P2712" s="11">
        <f t="shared" si="85"/>
        <v>41860.083333333336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84"/>
        <v>41780.745254629626</v>
      </c>
      <c r="P2713" s="11">
        <f t="shared" si="85"/>
        <v>41810.917361111111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84"/>
        <v>41432.062037037038</v>
      </c>
      <c r="P2714" s="11">
        <f t="shared" si="85"/>
        <v>41468.75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84"/>
        <v>42322.653749999998</v>
      </c>
      <c r="P2715" s="11">
        <f t="shared" si="85"/>
        <v>42362.653749999998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84"/>
        <v>42629.655046296291</v>
      </c>
      <c r="P2716" s="11">
        <f t="shared" si="85"/>
        <v>42657.958333333328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84"/>
        <v>42387.398472222223</v>
      </c>
      <c r="P2717" s="11">
        <f t="shared" si="85"/>
        <v>42421.398472222223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84"/>
        <v>42255.333252314813</v>
      </c>
      <c r="P2718" s="11">
        <f t="shared" si="85"/>
        <v>42285.333252314813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84"/>
        <v>41934.914918981478</v>
      </c>
      <c r="P2719" s="11">
        <f t="shared" si="85"/>
        <v>41979.956585648149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84"/>
        <v>42465.596585648149</v>
      </c>
      <c r="P2720" s="11">
        <f t="shared" si="85"/>
        <v>42493.958333333328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84"/>
        <v>42418.031180555554</v>
      </c>
      <c r="P2721" s="11">
        <f t="shared" si="85"/>
        <v>42477.98951388889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84"/>
        <v>42655.465891203705</v>
      </c>
      <c r="P2722" s="11">
        <f t="shared" si="85"/>
        <v>42685.507557870369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84"/>
        <v>41493.543958333335</v>
      </c>
      <c r="P2723" s="11">
        <f t="shared" si="85"/>
        <v>41523.791666666664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84"/>
        <v>42704.857094907406</v>
      </c>
      <c r="P2724" s="11">
        <f t="shared" si="85"/>
        <v>42764.857094907406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84"/>
        <v>41944.83898148148</v>
      </c>
      <c r="P2725" s="11">
        <f t="shared" si="85"/>
        <v>42004.880648148144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84"/>
        <v>42199.32707175926</v>
      </c>
      <c r="P2726" s="11">
        <f t="shared" si="85"/>
        <v>42231.32707175926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84"/>
        <v>42745.744618055556</v>
      </c>
      <c r="P2727" s="11">
        <f t="shared" si="85"/>
        <v>42795.744618055556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84"/>
        <v>42452.579988425925</v>
      </c>
      <c r="P2728" s="11">
        <f t="shared" si="85"/>
        <v>42482.579988425925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84"/>
        <v>42198.676655092597</v>
      </c>
      <c r="P2729" s="11">
        <f t="shared" si="85"/>
        <v>42223.676655092597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84"/>
        <v>42333.59993055556</v>
      </c>
      <c r="P2730" s="11">
        <f t="shared" si="85"/>
        <v>42368.59993055556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84"/>
        <v>42095.240706018521</v>
      </c>
      <c r="P2731" s="11">
        <f t="shared" si="85"/>
        <v>42125.240706018521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84"/>
        <v>41351.541377314818</v>
      </c>
      <c r="P2732" s="11">
        <f t="shared" si="85"/>
        <v>41386.541377314818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84"/>
        <v>41872.525717592594</v>
      </c>
      <c r="P2733" s="11">
        <f t="shared" si="85"/>
        <v>41930.166666666664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84"/>
        <v>41389.808194444442</v>
      </c>
      <c r="P2734" s="11">
        <f t="shared" si="85"/>
        <v>41422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84"/>
        <v>42044.272847222222</v>
      </c>
      <c r="P2735" s="11">
        <f t="shared" si="85"/>
        <v>42104.231180555551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84"/>
        <v>42626.668888888889</v>
      </c>
      <c r="P2736" s="11">
        <f t="shared" si="85"/>
        <v>42656.915972222225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84"/>
        <v>41316.120949074073</v>
      </c>
      <c r="P2737" s="11">
        <f t="shared" si="85"/>
        <v>41346.833333333336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84"/>
        <v>41722.666354166664</v>
      </c>
      <c r="P2738" s="11">
        <f t="shared" si="85"/>
        <v>41752.666354166664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84"/>
        <v>41611.917673611111</v>
      </c>
      <c r="P2739" s="11">
        <f t="shared" si="85"/>
        <v>41654.791666666664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84"/>
        <v>42620.143564814818</v>
      </c>
      <c r="P2740" s="11">
        <f t="shared" si="85"/>
        <v>42680.143564814818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84"/>
        <v>41719.887928240743</v>
      </c>
      <c r="P2741" s="11">
        <f t="shared" si="85"/>
        <v>41764.887928240743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84"/>
        <v>42045.031851851847</v>
      </c>
      <c r="P2742" s="11">
        <f t="shared" si="85"/>
        <v>42074.99018518519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84"/>
        <v>41911.657430555555</v>
      </c>
      <c r="P2743" s="11">
        <f t="shared" si="85"/>
        <v>41932.088194444441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84"/>
        <v>41030.719756944447</v>
      </c>
      <c r="P2744" s="11">
        <f t="shared" si="85"/>
        <v>41044.719756944447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84"/>
        <v>42632.328784722224</v>
      </c>
      <c r="P2745" s="11">
        <f t="shared" si="85"/>
        <v>42662.328784722224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84"/>
        <v>40938.062476851854</v>
      </c>
      <c r="P2746" s="11">
        <f t="shared" si="85"/>
        <v>40968.062476851854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84"/>
        <v>41044.988055555557</v>
      </c>
      <c r="P2747" s="11">
        <f t="shared" si="85"/>
        <v>41104.988055555557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84"/>
        <v>41850.781377314815</v>
      </c>
      <c r="P2748" s="11">
        <f t="shared" si="85"/>
        <v>41880.781377314815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84"/>
        <v>41044.648113425923</v>
      </c>
      <c r="P2749" s="11">
        <f t="shared" si="85"/>
        <v>41076.131944444445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84"/>
        <v>42585.7106712963</v>
      </c>
      <c r="P2750" s="11">
        <f t="shared" si="85"/>
        <v>42615.7106712963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84"/>
        <v>42068.799039351856</v>
      </c>
      <c r="P2751" s="11">
        <f t="shared" si="85"/>
        <v>42098.757372685184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84"/>
        <v>41078.899826388893</v>
      </c>
      <c r="P2752" s="11">
        <f t="shared" si="85"/>
        <v>41090.833333333336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84"/>
        <v>41747.887060185181</v>
      </c>
      <c r="P2753" s="11">
        <f t="shared" si="85"/>
        <v>41807.887060185181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si="84"/>
        <v>40855.765092592592</v>
      </c>
      <c r="P2754" s="11">
        <f t="shared" si="85"/>
        <v>40895.765092592592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ref="O2755:O2818" si="86">(J2755/86400)+DATE(1970,1,1)</f>
        <v>41117.900729166664</v>
      </c>
      <c r="P2755" s="11">
        <f t="shared" ref="P2755:P2818" si="87">(I2755/86400)+DATE(1970,1,1)</f>
        <v>41147.900729166664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86"/>
        <v>41863.636006944442</v>
      </c>
      <c r="P2756" s="11">
        <f t="shared" si="87"/>
        <v>41893.636006944442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86"/>
        <v>42072.790821759263</v>
      </c>
      <c r="P2757" s="11">
        <f t="shared" si="87"/>
        <v>42102.790821759263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86"/>
        <v>41620.900474537033</v>
      </c>
      <c r="P2758" s="11">
        <f t="shared" si="87"/>
        <v>41650.900474537033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86"/>
        <v>42573.65662037037</v>
      </c>
      <c r="P2759" s="11">
        <f t="shared" si="87"/>
        <v>42588.65662037037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86"/>
        <v>42639.441932870366</v>
      </c>
      <c r="P2760" s="11">
        <f t="shared" si="87"/>
        <v>42653.441932870366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86"/>
        <v>42524.36650462963</v>
      </c>
      <c r="P2761" s="11">
        <f t="shared" si="87"/>
        <v>42567.36650462963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86"/>
        <v>41415.461319444446</v>
      </c>
      <c r="P2762" s="11">
        <f t="shared" si="87"/>
        <v>41445.461319444446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86"/>
        <v>41247.063576388886</v>
      </c>
      <c r="P2763" s="11">
        <f t="shared" si="87"/>
        <v>41277.063576388886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86"/>
        <v>40927.036979166667</v>
      </c>
      <c r="P2764" s="11">
        <f t="shared" si="87"/>
        <v>40986.995312500003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86"/>
        <v>41373.579675925925</v>
      </c>
      <c r="P2765" s="11">
        <f t="shared" si="87"/>
        <v>41418.579675925925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86"/>
        <v>41030.292025462964</v>
      </c>
      <c r="P2766" s="11">
        <f t="shared" si="87"/>
        <v>41059.791666666664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86"/>
        <v>41194.579027777778</v>
      </c>
      <c r="P2767" s="11">
        <f t="shared" si="87"/>
        <v>41210.579027777778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86"/>
        <v>40736.668032407411</v>
      </c>
      <c r="P2768" s="11">
        <f t="shared" si="87"/>
        <v>40766.668032407411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86"/>
        <v>42172.958912037036</v>
      </c>
      <c r="P2769" s="11">
        <f t="shared" si="87"/>
        <v>42232.958912037036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86"/>
        <v>40967.614849537036</v>
      </c>
      <c r="P2770" s="11">
        <f t="shared" si="87"/>
        <v>40997.573182870372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86"/>
        <v>41745.826273148152</v>
      </c>
      <c r="P2771" s="11">
        <f t="shared" si="87"/>
        <v>41795.826273148152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86"/>
        <v>41686.705208333333</v>
      </c>
      <c r="P2772" s="11">
        <f t="shared" si="87"/>
        <v>41716.663541666669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86"/>
        <v>41257.531712962962</v>
      </c>
      <c r="P2773" s="11">
        <f t="shared" si="87"/>
        <v>41306.708333333336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86"/>
        <v>41537.869143518517</v>
      </c>
      <c r="P2774" s="11">
        <f t="shared" si="87"/>
        <v>41552.869143518517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86"/>
        <v>42474.86482638889</v>
      </c>
      <c r="P2775" s="11">
        <f t="shared" si="87"/>
        <v>42484.86482638889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86"/>
        <v>41311.126481481479</v>
      </c>
      <c r="P2776" s="11">
        <f t="shared" si="87"/>
        <v>41341.126481481479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86"/>
        <v>40863.013356481482</v>
      </c>
      <c r="P2777" s="11">
        <f t="shared" si="87"/>
        <v>40893.013356481482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86"/>
        <v>42136.297175925924</v>
      </c>
      <c r="P2778" s="11">
        <f t="shared" si="87"/>
        <v>42167.297175925924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86"/>
        <v>42172.669027777782</v>
      </c>
      <c r="P2779" s="11">
        <f t="shared" si="87"/>
        <v>42202.669027777782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86"/>
        <v>41846.978078703702</v>
      </c>
      <c r="P2780" s="11">
        <f t="shared" si="87"/>
        <v>41876.978078703702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86"/>
        <v>42300.585891203707</v>
      </c>
      <c r="P2781" s="11">
        <f t="shared" si="87"/>
        <v>42330.627557870372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86"/>
        <v>42774.447777777779</v>
      </c>
      <c r="P2782" s="11">
        <f t="shared" si="87"/>
        <v>42804.447777777779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86"/>
        <v>42018.94159722222</v>
      </c>
      <c r="P2783" s="11">
        <f t="shared" si="87"/>
        <v>42047.291666666672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86"/>
        <v>42026.924976851849</v>
      </c>
      <c r="P2784" s="11">
        <f t="shared" si="87"/>
        <v>42052.207638888889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86"/>
        <v>42103.535254629634</v>
      </c>
      <c r="P2785" s="11">
        <f t="shared" si="87"/>
        <v>42117.535254629634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86"/>
        <v>41920.787534722222</v>
      </c>
      <c r="P2786" s="11">
        <f t="shared" si="87"/>
        <v>41941.787534722222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86"/>
        <v>42558.189432870371</v>
      </c>
      <c r="P2787" s="11">
        <f t="shared" si="87"/>
        <v>42587.875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86"/>
        <v>41815.569212962961</v>
      </c>
      <c r="P2788" s="11">
        <f t="shared" si="87"/>
        <v>41829.569212962961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86"/>
        <v>41808.198518518519</v>
      </c>
      <c r="P2789" s="11">
        <f t="shared" si="87"/>
        <v>41838.198518518519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86"/>
        <v>42550.701886574076</v>
      </c>
      <c r="P2790" s="11">
        <f t="shared" si="87"/>
        <v>42580.701886574076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86"/>
        <v>42056.013124999998</v>
      </c>
      <c r="P2791" s="11">
        <f t="shared" si="87"/>
        <v>42075.166666666672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86"/>
        <v>42016.938692129625</v>
      </c>
      <c r="P2792" s="11">
        <f t="shared" si="87"/>
        <v>42046.938692129625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86"/>
        <v>42591.899988425925</v>
      </c>
      <c r="P2793" s="11">
        <f t="shared" si="87"/>
        <v>42622.166666666672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86"/>
        <v>42183.231006944443</v>
      </c>
      <c r="P2794" s="11">
        <f t="shared" si="87"/>
        <v>42228.231006944443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86"/>
        <v>42176.419039351851</v>
      </c>
      <c r="P2795" s="11">
        <f t="shared" si="87"/>
        <v>42206.419039351851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86"/>
        <v>42416.691655092596</v>
      </c>
      <c r="P2796" s="11">
        <f t="shared" si="87"/>
        <v>42432.791666666672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86"/>
        <v>41780.525937500002</v>
      </c>
      <c r="P2797" s="11">
        <f t="shared" si="87"/>
        <v>41796.958333333336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86"/>
        <v>41795.528101851851</v>
      </c>
      <c r="P2798" s="11">
        <f t="shared" si="87"/>
        <v>41825.528101851851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86"/>
        <v>41798.94027777778</v>
      </c>
      <c r="P2799" s="11">
        <f t="shared" si="87"/>
        <v>41828.94027777778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86"/>
        <v>42201.675011574072</v>
      </c>
      <c r="P2800" s="11">
        <f t="shared" si="87"/>
        <v>42216.666666666672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86"/>
        <v>42507.264699074076</v>
      </c>
      <c r="P2801" s="11">
        <f t="shared" si="87"/>
        <v>42538.666666666672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86"/>
        <v>41948.552847222221</v>
      </c>
      <c r="P2802" s="11">
        <f t="shared" si="87"/>
        <v>42008.552847222221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86"/>
        <v>41900.243159722224</v>
      </c>
      <c r="P2803" s="11">
        <f t="shared" si="87"/>
        <v>41922.458333333336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86"/>
        <v>42192.64707175926</v>
      </c>
      <c r="P2804" s="11">
        <f t="shared" si="87"/>
        <v>42222.64707175926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86"/>
        <v>42158.065694444449</v>
      </c>
      <c r="P2805" s="11">
        <f t="shared" si="87"/>
        <v>42201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86"/>
        <v>41881.453587962962</v>
      </c>
      <c r="P2806" s="11">
        <f t="shared" si="87"/>
        <v>41911.453587962962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86"/>
        <v>42213.505474537036</v>
      </c>
      <c r="P2807" s="11">
        <f t="shared" si="87"/>
        <v>42238.505474537036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86"/>
        <v>42185.267245370371</v>
      </c>
      <c r="P2808" s="11">
        <f t="shared" si="87"/>
        <v>42221.458333333328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86"/>
        <v>42154.873124999998</v>
      </c>
      <c r="P2809" s="11">
        <f t="shared" si="87"/>
        <v>42184.873124999998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86"/>
        <v>42208.84646990741</v>
      </c>
      <c r="P2810" s="11">
        <f t="shared" si="87"/>
        <v>42238.84646990741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86"/>
        <v>42451.496817129635</v>
      </c>
      <c r="P2811" s="11">
        <f t="shared" si="87"/>
        <v>42459.610416666663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86"/>
        <v>41759.13962962963</v>
      </c>
      <c r="P2812" s="11">
        <f t="shared" si="87"/>
        <v>41791.165972222225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86"/>
        <v>42028.496562500004</v>
      </c>
      <c r="P2813" s="11">
        <f t="shared" si="87"/>
        <v>42058.496562500004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86"/>
        <v>42054.74418981481</v>
      </c>
      <c r="P2814" s="11">
        <f t="shared" si="87"/>
        <v>42100.166666666672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86"/>
        <v>42693.742604166662</v>
      </c>
      <c r="P2815" s="11">
        <f t="shared" si="87"/>
        <v>42718.742604166662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86"/>
        <v>42103.399479166663</v>
      </c>
      <c r="P2816" s="11">
        <f t="shared" si="87"/>
        <v>42133.399479166663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86"/>
        <v>42559.776724537034</v>
      </c>
      <c r="P2817" s="11">
        <f t="shared" si="87"/>
        <v>42589.776724537034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si="86"/>
        <v>42188.467499999999</v>
      </c>
      <c r="P2818" s="11">
        <f t="shared" si="87"/>
        <v>42218.666666666672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ref="O2819:O2882" si="88">(J2819/86400)+DATE(1970,1,1)</f>
        <v>42023.634976851856</v>
      </c>
      <c r="P2819" s="11">
        <f t="shared" ref="P2819:P2882" si="89">(I2819/86400)+DATE(1970,1,1)</f>
        <v>42063.634976851856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88"/>
        <v>42250.598217592589</v>
      </c>
      <c r="P2820" s="11">
        <f t="shared" si="89"/>
        <v>42270.598217592589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88"/>
        <v>42139.525567129633</v>
      </c>
      <c r="P2821" s="11">
        <f t="shared" si="89"/>
        <v>42169.525567129633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88"/>
        <v>42401.610983796301</v>
      </c>
      <c r="P2822" s="11">
        <f t="shared" si="89"/>
        <v>42426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88"/>
        <v>41875.922858796301</v>
      </c>
      <c r="P2823" s="11">
        <f t="shared" si="89"/>
        <v>41905.922858796301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88"/>
        <v>42060.683935185181</v>
      </c>
      <c r="P2824" s="11">
        <f t="shared" si="89"/>
        <v>42090.642268518517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88"/>
        <v>42067.011643518519</v>
      </c>
      <c r="P2825" s="11">
        <f t="shared" si="89"/>
        <v>42094.957638888889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88"/>
        <v>42136.270787037036</v>
      </c>
      <c r="P2826" s="11">
        <f t="shared" si="89"/>
        <v>42168.071527777778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88"/>
        <v>42312.792662037042</v>
      </c>
      <c r="P2827" s="11">
        <f t="shared" si="89"/>
        <v>42342.792662037042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88"/>
        <v>42171.034861111111</v>
      </c>
      <c r="P2828" s="11">
        <f t="shared" si="89"/>
        <v>42195.291666666672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88"/>
        <v>42494.683634259258</v>
      </c>
      <c r="P2829" s="11">
        <f t="shared" si="89"/>
        <v>42524.6875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88"/>
        <v>42254.264687499999</v>
      </c>
      <c r="P2830" s="11">
        <f t="shared" si="89"/>
        <v>42279.958333333328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88"/>
        <v>42495.434236111112</v>
      </c>
      <c r="P2831" s="11">
        <f t="shared" si="89"/>
        <v>42523.434236111112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88"/>
        <v>41758.839675925927</v>
      </c>
      <c r="P2832" s="11">
        <f t="shared" si="89"/>
        <v>41771.165972222225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88"/>
        <v>42171.824884259258</v>
      </c>
      <c r="P2833" s="11">
        <f t="shared" si="89"/>
        <v>42201.824884259258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88"/>
        <v>41938.709421296298</v>
      </c>
      <c r="P2834" s="11">
        <f t="shared" si="89"/>
        <v>41966.916666666672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88"/>
        <v>42268.127696759257</v>
      </c>
      <c r="P2835" s="11">
        <f t="shared" si="89"/>
        <v>42288.083333333328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88"/>
        <v>42019.959837962961</v>
      </c>
      <c r="P2836" s="11">
        <f t="shared" si="89"/>
        <v>42034.959837962961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88"/>
        <v>42313.703900462962</v>
      </c>
      <c r="P2837" s="11">
        <f t="shared" si="89"/>
        <v>42343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88"/>
        <v>42746.261782407411</v>
      </c>
      <c r="P2838" s="11">
        <f t="shared" si="89"/>
        <v>42784.207638888889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88"/>
        <v>42307.908379629633</v>
      </c>
      <c r="P2839" s="11">
        <f t="shared" si="89"/>
        <v>42347.950046296297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88"/>
        <v>41842.607592592591</v>
      </c>
      <c r="P2840" s="11">
        <f t="shared" si="89"/>
        <v>41864.916666666664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88"/>
        <v>41853.240208333329</v>
      </c>
      <c r="P2841" s="11">
        <f t="shared" si="89"/>
        <v>41876.207638888889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88"/>
        <v>42060.035636574074</v>
      </c>
      <c r="P2842" s="11">
        <f t="shared" si="89"/>
        <v>42081.708333333328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88"/>
        <v>42291.739548611113</v>
      </c>
      <c r="P2843" s="11">
        <f t="shared" si="89"/>
        <v>42351.781215277777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88"/>
        <v>41784.95248842593</v>
      </c>
      <c r="P2844" s="11">
        <f t="shared" si="89"/>
        <v>41811.458333333336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88"/>
        <v>42492.737847222219</v>
      </c>
      <c r="P2845" s="11">
        <f t="shared" si="89"/>
        <v>42534.166666666672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88"/>
        <v>42709.546064814815</v>
      </c>
      <c r="P2846" s="11">
        <f t="shared" si="89"/>
        <v>42739.546064814815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88"/>
        <v>42103.016585648147</v>
      </c>
      <c r="P2847" s="11">
        <f t="shared" si="89"/>
        <v>42163.016585648147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88"/>
        <v>42108.692060185189</v>
      </c>
      <c r="P2848" s="11">
        <f t="shared" si="89"/>
        <v>42153.692060185189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88"/>
        <v>42453.806307870371</v>
      </c>
      <c r="P2849" s="11">
        <f t="shared" si="89"/>
        <v>42513.806307870371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88"/>
        <v>42123.648831018523</v>
      </c>
      <c r="P2850" s="11">
        <f t="shared" si="89"/>
        <v>42153.648831018523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88"/>
        <v>42453.428240740745</v>
      </c>
      <c r="P2851" s="11">
        <f t="shared" si="89"/>
        <v>42483.428240740745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88"/>
        <v>41858.007071759261</v>
      </c>
      <c r="P2852" s="11">
        <f t="shared" si="89"/>
        <v>41888.007071759261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88"/>
        <v>42390.002650462964</v>
      </c>
      <c r="P2853" s="11">
        <f t="shared" si="89"/>
        <v>42398.970138888893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88"/>
        <v>41781.045173611114</v>
      </c>
      <c r="P2854" s="11">
        <f t="shared" si="89"/>
        <v>41811.045173611114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88"/>
        <v>41836.190937499996</v>
      </c>
      <c r="P2855" s="11">
        <f t="shared" si="89"/>
        <v>41896.190937499996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88"/>
        <v>42111.71665509259</v>
      </c>
      <c r="P2856" s="11">
        <f t="shared" si="89"/>
        <v>42131.71665509259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88"/>
        <v>42370.007766203707</v>
      </c>
      <c r="P2857" s="11">
        <f t="shared" si="89"/>
        <v>42398.981944444444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88"/>
        <v>42165.037581018521</v>
      </c>
      <c r="P2858" s="11">
        <f t="shared" si="89"/>
        <v>42224.898611111115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88"/>
        <v>42726.920081018514</v>
      </c>
      <c r="P2859" s="11">
        <f t="shared" si="89"/>
        <v>42786.75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88"/>
        <v>41954.545081018514</v>
      </c>
      <c r="P2860" s="11">
        <f t="shared" si="89"/>
        <v>41978.477777777778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88"/>
        <v>42233.362314814818</v>
      </c>
      <c r="P2861" s="11">
        <f t="shared" si="89"/>
        <v>42293.362314814818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88"/>
        <v>42480.80064814815</v>
      </c>
      <c r="P2862" s="11">
        <f t="shared" si="89"/>
        <v>42540.80064814815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88"/>
        <v>42257.590833333335</v>
      </c>
      <c r="P2863" s="11">
        <f t="shared" si="89"/>
        <v>42271.590833333335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88"/>
        <v>41784.789687500001</v>
      </c>
      <c r="P2864" s="11">
        <f t="shared" si="89"/>
        <v>41814.789687500001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88"/>
        <v>41831.675034722226</v>
      </c>
      <c r="P2865" s="11">
        <f t="shared" si="89"/>
        <v>41891.675034722226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88"/>
        <v>42172.613506944443</v>
      </c>
      <c r="P2866" s="11">
        <f t="shared" si="89"/>
        <v>42202.554166666669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88"/>
        <v>41950.114108796297</v>
      </c>
      <c r="P2867" s="11">
        <f t="shared" si="89"/>
        <v>42010.114108796297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88"/>
        <v>42627.955104166671</v>
      </c>
      <c r="P2868" s="11">
        <f t="shared" si="89"/>
        <v>42657.916666666672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88"/>
        <v>42531.195277777777</v>
      </c>
      <c r="P2869" s="11">
        <f t="shared" si="89"/>
        <v>42555.166666666672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88"/>
        <v>42618.827013888891</v>
      </c>
      <c r="P2870" s="11">
        <f t="shared" si="89"/>
        <v>42648.827013888891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88"/>
        <v>42540.593530092592</v>
      </c>
      <c r="P2871" s="11">
        <f t="shared" si="89"/>
        <v>42570.593530092592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88"/>
        <v>41746.189409722225</v>
      </c>
      <c r="P2872" s="11">
        <f t="shared" si="89"/>
        <v>41776.189409722225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88"/>
        <v>41974.738576388889</v>
      </c>
      <c r="P2873" s="11">
        <f t="shared" si="89"/>
        <v>41994.738576388889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88"/>
        <v>42115.11618055556</v>
      </c>
      <c r="P2874" s="11">
        <f t="shared" si="89"/>
        <v>42175.11618055556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88"/>
        <v>42002.817488425921</v>
      </c>
      <c r="P2875" s="11">
        <f t="shared" si="89"/>
        <v>42032.817488425921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88"/>
        <v>42722.84474537037</v>
      </c>
      <c r="P2876" s="11">
        <f t="shared" si="89"/>
        <v>42752.84474537037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88"/>
        <v>42465.128391203703</v>
      </c>
      <c r="P2877" s="11">
        <f t="shared" si="89"/>
        <v>42495.128391203703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88"/>
        <v>42171.743969907402</v>
      </c>
      <c r="P2878" s="11">
        <f t="shared" si="89"/>
        <v>42201.743969907402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88"/>
        <v>42672.955138888894</v>
      </c>
      <c r="P2879" s="11">
        <f t="shared" si="89"/>
        <v>42704.708333333328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88"/>
        <v>42128.615682870368</v>
      </c>
      <c r="P2880" s="11">
        <f t="shared" si="89"/>
        <v>42188.615682870368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88"/>
        <v>42359.725243055553</v>
      </c>
      <c r="P2881" s="11">
        <f t="shared" si="89"/>
        <v>42389.725243055553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si="88"/>
        <v>42192.905694444446</v>
      </c>
      <c r="P2882" s="11">
        <f t="shared" si="89"/>
        <v>42236.711805555555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ref="O2883:O2946" si="90">(J2883/86400)+DATE(1970,1,1)</f>
        <v>41916.597638888888</v>
      </c>
      <c r="P2883" s="11">
        <f t="shared" ref="P2883:P2946" si="91">(I2883/86400)+DATE(1970,1,1)</f>
        <v>41976.639305555553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90"/>
        <v>42461.596273148149</v>
      </c>
      <c r="P2884" s="11">
        <f t="shared" si="91"/>
        <v>42491.596273148149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90"/>
        <v>42370.90320601852</v>
      </c>
      <c r="P2885" s="11">
        <f t="shared" si="91"/>
        <v>42406.207638888889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90"/>
        <v>41948.727256944447</v>
      </c>
      <c r="P2886" s="11">
        <f t="shared" si="91"/>
        <v>41978.727256944447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90"/>
        <v>42047.07640046296</v>
      </c>
      <c r="P2887" s="11">
        <f t="shared" si="91"/>
        <v>42077.034733796296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90"/>
        <v>42261.632916666669</v>
      </c>
      <c r="P2888" s="11">
        <f t="shared" si="91"/>
        <v>42266.165972222225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90"/>
        <v>41985.427361111113</v>
      </c>
      <c r="P2889" s="11">
        <f t="shared" si="91"/>
        <v>42015.427361111113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90"/>
        <v>41922.535185185188</v>
      </c>
      <c r="P2890" s="11">
        <f t="shared" si="91"/>
        <v>41930.207638888889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90"/>
        <v>41850.863252314812</v>
      </c>
      <c r="P2891" s="11">
        <f t="shared" si="91"/>
        <v>41880.863252314812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90"/>
        <v>41831.742962962962</v>
      </c>
      <c r="P2892" s="11">
        <f t="shared" si="91"/>
        <v>41860.125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90"/>
        <v>42415.883425925931</v>
      </c>
      <c r="P2893" s="11">
        <f t="shared" si="91"/>
        <v>42475.84175925926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90"/>
        <v>41869.714166666665</v>
      </c>
      <c r="P2894" s="11">
        <f t="shared" si="91"/>
        <v>41876.875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90"/>
        <v>41953.773090277777</v>
      </c>
      <c r="P2895" s="11">
        <f t="shared" si="91"/>
        <v>42013.083333333328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90"/>
        <v>42037.986284722225</v>
      </c>
      <c r="P2896" s="11">
        <f t="shared" si="91"/>
        <v>42097.944618055553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90"/>
        <v>41811.555462962962</v>
      </c>
      <c r="P2897" s="11">
        <f t="shared" si="91"/>
        <v>41812.875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90"/>
        <v>42701.908807870372</v>
      </c>
      <c r="P2898" s="11">
        <f t="shared" si="91"/>
        <v>42716.25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90"/>
        <v>42258.646504629629</v>
      </c>
      <c r="P2899" s="11">
        <f t="shared" si="91"/>
        <v>42288.645196759258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90"/>
        <v>42278.664965277778</v>
      </c>
      <c r="P2900" s="11">
        <f t="shared" si="91"/>
        <v>42308.664965277778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90"/>
        <v>42515.078217592592</v>
      </c>
      <c r="P2901" s="11">
        <f t="shared" si="91"/>
        <v>42575.078217592592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90"/>
        <v>41830.234166666669</v>
      </c>
      <c r="P2902" s="11">
        <f t="shared" si="91"/>
        <v>41860.234166666669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90"/>
        <v>41982.904386574075</v>
      </c>
      <c r="P2903" s="11">
        <f t="shared" si="91"/>
        <v>42042.904386574075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90"/>
        <v>42210.439768518518</v>
      </c>
      <c r="P2904" s="11">
        <f t="shared" si="91"/>
        <v>42240.439768518518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90"/>
        <v>42196.166874999995</v>
      </c>
      <c r="P2905" s="11">
        <f t="shared" si="91"/>
        <v>42256.166874999995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90"/>
        <v>41940.967951388891</v>
      </c>
      <c r="P2906" s="11">
        <f t="shared" si="91"/>
        <v>41952.5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90"/>
        <v>42606.056863425925</v>
      </c>
      <c r="P2907" s="11">
        <f t="shared" si="91"/>
        <v>42620.056863425925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90"/>
        <v>42199.648912037039</v>
      </c>
      <c r="P2908" s="11">
        <f t="shared" si="91"/>
        <v>42217.041666666672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90"/>
        <v>42444.877743055556</v>
      </c>
      <c r="P2909" s="11">
        <f t="shared" si="91"/>
        <v>42504.877743055556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90"/>
        <v>42499.73170138889</v>
      </c>
      <c r="P2910" s="11">
        <f t="shared" si="91"/>
        <v>42529.73170138889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90"/>
        <v>41929.266215277778</v>
      </c>
      <c r="P2911" s="11">
        <f t="shared" si="91"/>
        <v>41968.823611111111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90"/>
        <v>42107.841284722221</v>
      </c>
      <c r="P2912" s="11">
        <f t="shared" si="91"/>
        <v>42167.841284722221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90"/>
        <v>42142.768819444449</v>
      </c>
      <c r="P2913" s="11">
        <f t="shared" si="91"/>
        <v>42182.768819444449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90"/>
        <v>42354.131643518514</v>
      </c>
      <c r="P2914" s="11">
        <f t="shared" si="91"/>
        <v>42384.131643518514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90"/>
        <v>41828.922905092593</v>
      </c>
      <c r="P2915" s="11">
        <f t="shared" si="91"/>
        <v>41888.922905092593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90"/>
        <v>42017.907337962963</v>
      </c>
      <c r="P2916" s="11">
        <f t="shared" si="91"/>
        <v>42077.865671296298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90"/>
        <v>42415.398032407407</v>
      </c>
      <c r="P2917" s="11">
        <f t="shared" si="91"/>
        <v>42445.356365740736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90"/>
        <v>41755.476724537039</v>
      </c>
      <c r="P2918" s="11">
        <f t="shared" si="91"/>
        <v>41778.476724537039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90"/>
        <v>42245.234340277777</v>
      </c>
      <c r="P2919" s="11">
        <f t="shared" si="91"/>
        <v>42263.234340277777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90"/>
        <v>42278.629710648151</v>
      </c>
      <c r="P2920" s="11">
        <f t="shared" si="91"/>
        <v>42306.629710648151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90"/>
        <v>41826.61954861111</v>
      </c>
      <c r="P2921" s="11">
        <f t="shared" si="91"/>
        <v>41856.61954861111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90"/>
        <v>42058.792476851857</v>
      </c>
      <c r="P2922" s="11">
        <f t="shared" si="91"/>
        <v>42088.750810185185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90"/>
        <v>41877.886620370373</v>
      </c>
      <c r="P2923" s="11">
        <f t="shared" si="91"/>
        <v>41907.886620370373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90"/>
        <v>42097.874155092592</v>
      </c>
      <c r="P2924" s="11">
        <f t="shared" si="91"/>
        <v>42142.874155092592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90"/>
        <v>42013.15253472222</v>
      </c>
      <c r="P2925" s="11">
        <f t="shared" si="91"/>
        <v>42028.125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90"/>
        <v>42103.556828703702</v>
      </c>
      <c r="P2926" s="11">
        <f t="shared" si="91"/>
        <v>42133.165972222225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90"/>
        <v>41863.584120370375</v>
      </c>
      <c r="P2927" s="11">
        <f t="shared" si="91"/>
        <v>41893.584120370375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90"/>
        <v>42044.765960648147</v>
      </c>
      <c r="P2928" s="11">
        <f t="shared" si="91"/>
        <v>42058.765960648147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90"/>
        <v>41806.669317129628</v>
      </c>
      <c r="P2929" s="11">
        <f t="shared" si="91"/>
        <v>41835.208333333336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90"/>
        <v>42403.998217592598</v>
      </c>
      <c r="P2930" s="11">
        <f t="shared" si="91"/>
        <v>42433.998217592598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90"/>
        <v>41754.564328703702</v>
      </c>
      <c r="P2931" s="11">
        <f t="shared" si="91"/>
        <v>41784.564328703702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90"/>
        <v>42101.584074074075</v>
      </c>
      <c r="P2932" s="11">
        <f t="shared" si="91"/>
        <v>42131.584074074075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90"/>
        <v>41872.291238425925</v>
      </c>
      <c r="P2933" s="11">
        <f t="shared" si="91"/>
        <v>41897.255555555559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90"/>
        <v>42025.164780092593</v>
      </c>
      <c r="P2934" s="11">
        <f t="shared" si="91"/>
        <v>42056.458333333328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90"/>
        <v>42495.956631944442</v>
      </c>
      <c r="P2935" s="11">
        <f t="shared" si="91"/>
        <v>42525.956631944442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90"/>
        <v>41775.636157407411</v>
      </c>
      <c r="P2936" s="11">
        <f t="shared" si="91"/>
        <v>41805.636157407411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90"/>
        <v>42553.583425925928</v>
      </c>
      <c r="P2937" s="11">
        <f t="shared" si="91"/>
        <v>42611.708333333328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90"/>
        <v>41912.650729166664</v>
      </c>
      <c r="P2938" s="11">
        <f t="shared" si="91"/>
        <v>41925.207638888889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90"/>
        <v>41803.457326388889</v>
      </c>
      <c r="P2939" s="11">
        <f t="shared" si="91"/>
        <v>41833.457326388889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90"/>
        <v>42004.703865740739</v>
      </c>
      <c r="P2940" s="11">
        <f t="shared" si="91"/>
        <v>42034.703865740739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90"/>
        <v>41845.809166666666</v>
      </c>
      <c r="P2941" s="11">
        <f t="shared" si="91"/>
        <v>41879.041666666664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90"/>
        <v>41982.773356481484</v>
      </c>
      <c r="P2942" s="11">
        <f t="shared" si="91"/>
        <v>42022.773356481484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90"/>
        <v>42034.960127314815</v>
      </c>
      <c r="P2943" s="11">
        <f t="shared" si="91"/>
        <v>42064.960127314815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90"/>
        <v>42334.803923611107</v>
      </c>
      <c r="P2944" s="11">
        <f t="shared" si="91"/>
        <v>42354.845833333333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90"/>
        <v>42077.129398148143</v>
      </c>
      <c r="P2945" s="11">
        <f t="shared" si="91"/>
        <v>42107.129398148143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si="90"/>
        <v>42132.9143287037</v>
      </c>
      <c r="P2946" s="11">
        <f t="shared" si="91"/>
        <v>42162.9143287037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ref="O2947:O3010" si="92">(J2947/86400)+DATE(1970,1,1)</f>
        <v>42118.139583333337</v>
      </c>
      <c r="P2947" s="11">
        <f t="shared" ref="P2947:P3010" si="93">(I2947/86400)+DATE(1970,1,1)</f>
        <v>42148.139583333337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92"/>
        <v>42567.531157407408</v>
      </c>
      <c r="P2948" s="11">
        <f t="shared" si="93"/>
        <v>42597.531157407408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92"/>
        <v>42649.562118055561</v>
      </c>
      <c r="P2949" s="11">
        <f t="shared" si="93"/>
        <v>42698.71597222222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92"/>
        <v>42097.649224537032</v>
      </c>
      <c r="P2950" s="11">
        <f t="shared" si="93"/>
        <v>42157.649224537032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92"/>
        <v>42297.823113425926</v>
      </c>
      <c r="P2951" s="11">
        <f t="shared" si="93"/>
        <v>42327.864780092597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92"/>
        <v>42362.36518518519</v>
      </c>
      <c r="P2952" s="11">
        <f t="shared" si="93"/>
        <v>42392.36518518519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92"/>
        <v>41872.802928240737</v>
      </c>
      <c r="P2953" s="11">
        <f t="shared" si="93"/>
        <v>41917.802928240737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92"/>
        <v>42628.690266203703</v>
      </c>
      <c r="P2954" s="11">
        <f t="shared" si="93"/>
        <v>42660.166666666672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92"/>
        <v>42255.791909722218</v>
      </c>
      <c r="P2955" s="11">
        <f t="shared" si="93"/>
        <v>42285.791909722218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92"/>
        <v>42790.583368055552</v>
      </c>
      <c r="P2956" s="11">
        <f t="shared" si="93"/>
        <v>42810.541701388887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92"/>
        <v>42141.741307870368</v>
      </c>
      <c r="P2957" s="11">
        <f t="shared" si="93"/>
        <v>42171.741307870368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92"/>
        <v>42464.958912037036</v>
      </c>
      <c r="P2958" s="11">
        <f t="shared" si="93"/>
        <v>42494.958912037036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92"/>
        <v>42031.011249999996</v>
      </c>
      <c r="P2959" s="11">
        <f t="shared" si="93"/>
        <v>42090.969583333332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92"/>
        <v>42438.779131944444</v>
      </c>
      <c r="P2960" s="11">
        <f t="shared" si="93"/>
        <v>42498.73746527778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92"/>
        <v>42498.008391203708</v>
      </c>
      <c r="P2961" s="11">
        <f t="shared" si="93"/>
        <v>42528.008391203708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92"/>
        <v>41863.757210648146</v>
      </c>
      <c r="P2962" s="11">
        <f t="shared" si="93"/>
        <v>41893.757210648146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92"/>
        <v>42061.212488425925</v>
      </c>
      <c r="P2963" s="11">
        <f t="shared" si="93"/>
        <v>42089.166666666672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92"/>
        <v>42036.24428240741</v>
      </c>
      <c r="P2964" s="11">
        <f t="shared" si="93"/>
        <v>42064.290972222225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92"/>
        <v>42157.470185185186</v>
      </c>
      <c r="P2965" s="11">
        <f t="shared" si="93"/>
        <v>42187.470185185186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92"/>
        <v>41827.909942129627</v>
      </c>
      <c r="P2966" s="11">
        <f t="shared" si="93"/>
        <v>41857.897222222222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92"/>
        <v>42162.729548611111</v>
      </c>
      <c r="P2967" s="11">
        <f t="shared" si="93"/>
        <v>42192.729548611111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92"/>
        <v>42233.738564814819</v>
      </c>
      <c r="P2968" s="11">
        <f t="shared" si="93"/>
        <v>42263.738564814819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92"/>
        <v>42042.197824074072</v>
      </c>
      <c r="P2969" s="11">
        <f t="shared" si="93"/>
        <v>42072.156157407408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92"/>
        <v>42585.523842592593</v>
      </c>
      <c r="P2970" s="11">
        <f t="shared" si="93"/>
        <v>42599.165972222225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92"/>
        <v>42097.786493055552</v>
      </c>
      <c r="P2971" s="11">
        <f t="shared" si="93"/>
        <v>42127.952083333337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92"/>
        <v>41808.669571759259</v>
      </c>
      <c r="P2972" s="11">
        <f t="shared" si="93"/>
        <v>41838.669571759259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92"/>
        <v>41852.658310185187</v>
      </c>
      <c r="P2973" s="11">
        <f t="shared" si="93"/>
        <v>41882.658310185187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92"/>
        <v>42694.110185185185</v>
      </c>
      <c r="P2974" s="11">
        <f t="shared" si="93"/>
        <v>42709.041666666672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92"/>
        <v>42341.818379629629</v>
      </c>
      <c r="P2975" s="11">
        <f t="shared" si="93"/>
        <v>42370.166666666672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92"/>
        <v>41880.061006944445</v>
      </c>
      <c r="P2976" s="11">
        <f t="shared" si="93"/>
        <v>41908.065972222219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92"/>
        <v>41941.683865740742</v>
      </c>
      <c r="P2977" s="11">
        <f t="shared" si="93"/>
        <v>41970.125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92"/>
        <v>42425.730671296296</v>
      </c>
      <c r="P2978" s="11">
        <f t="shared" si="93"/>
        <v>42442.5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92"/>
        <v>42026.88118055556</v>
      </c>
      <c r="P2979" s="11">
        <f t="shared" si="93"/>
        <v>42086.093055555553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92"/>
        <v>41922.640590277777</v>
      </c>
      <c r="P2980" s="11">
        <f t="shared" si="93"/>
        <v>41932.249305555553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92"/>
        <v>41993.824340277773</v>
      </c>
      <c r="P2981" s="11">
        <f t="shared" si="93"/>
        <v>42010.25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92"/>
        <v>42219.915856481486</v>
      </c>
      <c r="P2982" s="11">
        <f t="shared" si="93"/>
        <v>42240.083333333328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92"/>
        <v>42225.559675925921</v>
      </c>
      <c r="P2983" s="11">
        <f t="shared" si="93"/>
        <v>42270.559675925921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92"/>
        <v>42381.686840277776</v>
      </c>
      <c r="P2984" s="11">
        <f t="shared" si="93"/>
        <v>42411.686840277776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92"/>
        <v>41894.632361111115</v>
      </c>
      <c r="P2985" s="11">
        <f t="shared" si="93"/>
        <v>41954.674027777779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92"/>
        <v>42576.278715277775</v>
      </c>
      <c r="P2986" s="11">
        <f t="shared" si="93"/>
        <v>42606.278715277775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92"/>
        <v>42654.973703703705</v>
      </c>
      <c r="P2987" s="11">
        <f t="shared" si="93"/>
        <v>42674.166666666672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92"/>
        <v>42431.500069444446</v>
      </c>
      <c r="P2988" s="11">
        <f t="shared" si="93"/>
        <v>42491.458402777775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92"/>
        <v>42627.307303240741</v>
      </c>
      <c r="P2989" s="11">
        <f t="shared" si="93"/>
        <v>42656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92"/>
        <v>42511.36204861111</v>
      </c>
      <c r="P2990" s="11">
        <f t="shared" si="93"/>
        <v>42541.36204861111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92"/>
        <v>42337.02039351852</v>
      </c>
      <c r="P2991" s="11">
        <f t="shared" si="93"/>
        <v>42359.207638888889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92"/>
        <v>42341.57430555555</v>
      </c>
      <c r="P2992" s="11">
        <f t="shared" si="93"/>
        <v>42376.57430555555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92"/>
        <v>42740.837152777778</v>
      </c>
      <c r="P2993" s="11">
        <f t="shared" si="93"/>
        <v>42762.837152777778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92"/>
        <v>42622.767476851848</v>
      </c>
      <c r="P2994" s="11">
        <f t="shared" si="93"/>
        <v>42652.767476851848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92"/>
        <v>42390.838738425926</v>
      </c>
      <c r="P2995" s="11">
        <f t="shared" si="93"/>
        <v>42420.838738425926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92"/>
        <v>41885.478842592594</v>
      </c>
      <c r="P2996" s="11">
        <f t="shared" si="93"/>
        <v>41915.478842592594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92"/>
        <v>42724.665173611109</v>
      </c>
      <c r="P2997" s="11">
        <f t="shared" si="93"/>
        <v>42754.665173611109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92"/>
        <v>42090.912499999999</v>
      </c>
      <c r="P2998" s="11">
        <f t="shared" si="93"/>
        <v>42150.912499999999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92"/>
        <v>42775.733715277776</v>
      </c>
      <c r="P2999" s="11">
        <f t="shared" si="93"/>
        <v>42793.207638888889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92"/>
        <v>41778.193622685183</v>
      </c>
      <c r="P3000" s="11">
        <f t="shared" si="93"/>
        <v>41806.184027777781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92"/>
        <v>42780.740277777775</v>
      </c>
      <c r="P3001" s="11">
        <f t="shared" si="93"/>
        <v>42795.083333333328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92"/>
        <v>42752.827199074076</v>
      </c>
      <c r="P3002" s="11">
        <f t="shared" si="93"/>
        <v>42766.75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92"/>
        <v>42534.895625000005</v>
      </c>
      <c r="P3003" s="11">
        <f t="shared" si="93"/>
        <v>42564.895625000005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92"/>
        <v>41239.83625</v>
      </c>
      <c r="P3004" s="11">
        <f t="shared" si="93"/>
        <v>41269.83625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92"/>
        <v>42398.849259259259</v>
      </c>
      <c r="P3005" s="11">
        <f t="shared" si="93"/>
        <v>42430.249305555553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92"/>
        <v>41928.881064814814</v>
      </c>
      <c r="P3006" s="11">
        <f t="shared" si="93"/>
        <v>41958.922731481478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92"/>
        <v>41888.674826388888</v>
      </c>
      <c r="P3007" s="11">
        <f t="shared" si="93"/>
        <v>41918.674826388888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92"/>
        <v>41957.756840277776</v>
      </c>
      <c r="P3008" s="11">
        <f t="shared" si="93"/>
        <v>41987.756840277776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92"/>
        <v>42098.216238425928</v>
      </c>
      <c r="P3009" s="11">
        <f t="shared" si="93"/>
        <v>42119.216238425928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si="92"/>
        <v>42360.212025462963</v>
      </c>
      <c r="P3010" s="11">
        <f t="shared" si="93"/>
        <v>42390.212025462963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ref="O3011:O3074" si="94">(J3011/86400)+DATE(1970,1,1)</f>
        <v>41939.569907407407</v>
      </c>
      <c r="P3011" s="11">
        <f t="shared" ref="P3011:P3074" si="95">(I3011/86400)+DATE(1970,1,1)</f>
        <v>41969.611574074079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94"/>
        <v>41996.832395833335</v>
      </c>
      <c r="P3012" s="11">
        <f t="shared" si="95"/>
        <v>42056.832395833335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94"/>
        <v>42334.468935185185</v>
      </c>
      <c r="P3013" s="11">
        <f t="shared" si="95"/>
        <v>42361.957638888889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94"/>
        <v>42024.702893518523</v>
      </c>
      <c r="P3014" s="11">
        <f t="shared" si="95"/>
        <v>42045.702893518523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94"/>
        <v>42146.836215277777</v>
      </c>
      <c r="P3015" s="11">
        <f t="shared" si="95"/>
        <v>42176.836215277777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94"/>
        <v>41920.123611111107</v>
      </c>
      <c r="P3016" s="11">
        <f t="shared" si="95"/>
        <v>41948.208333333336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94"/>
        <v>41785.72729166667</v>
      </c>
      <c r="P3017" s="11">
        <f t="shared" si="95"/>
        <v>41801.166666666664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94"/>
        <v>41778.548055555555</v>
      </c>
      <c r="P3018" s="11">
        <f t="shared" si="95"/>
        <v>41838.548055555555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94"/>
        <v>41841.850034722222</v>
      </c>
      <c r="P3019" s="11">
        <f t="shared" si="95"/>
        <v>41871.850034722222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94"/>
        <v>42163.298333333332</v>
      </c>
      <c r="P3020" s="11">
        <f t="shared" si="95"/>
        <v>42205.916666666672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94"/>
        <v>41758.833564814813</v>
      </c>
      <c r="P3021" s="11">
        <f t="shared" si="95"/>
        <v>41786.125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94"/>
        <v>42170.846446759257</v>
      </c>
      <c r="P3022" s="11">
        <f t="shared" si="95"/>
        <v>42230.846446759257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94"/>
        <v>42660.618854166663</v>
      </c>
      <c r="P3023" s="11">
        <f t="shared" si="95"/>
        <v>42696.249305555553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94"/>
        <v>42564.95380787037</v>
      </c>
      <c r="P3024" s="11">
        <f t="shared" si="95"/>
        <v>42609.95380787037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94"/>
        <v>42121.675763888888</v>
      </c>
      <c r="P3025" s="11">
        <f t="shared" si="95"/>
        <v>42166.675763888888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94"/>
        <v>41158.993923611109</v>
      </c>
      <c r="P3026" s="11">
        <f t="shared" si="95"/>
        <v>41188.993923611109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94"/>
        <v>41761.509409722225</v>
      </c>
      <c r="P3027" s="11">
        <f t="shared" si="95"/>
        <v>41789.666666666664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94"/>
        <v>42783.459398148145</v>
      </c>
      <c r="P3028" s="11">
        <f t="shared" si="95"/>
        <v>42797.459398148145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94"/>
        <v>42053.704293981486</v>
      </c>
      <c r="P3029" s="11">
        <f t="shared" si="95"/>
        <v>42083.662627314814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94"/>
        <v>42567.264178240745</v>
      </c>
      <c r="P3030" s="11">
        <f t="shared" si="95"/>
        <v>42597.264178240745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94"/>
        <v>41932.708877314813</v>
      </c>
      <c r="P3031" s="11">
        <f t="shared" si="95"/>
        <v>41961.190972222219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94"/>
        <v>42233.747349537036</v>
      </c>
      <c r="P3032" s="11">
        <f t="shared" si="95"/>
        <v>42263.747349537036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94"/>
        <v>42597.882488425923</v>
      </c>
      <c r="P3033" s="11">
        <f t="shared" si="95"/>
        <v>42657.882488425923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94"/>
        <v>42228.044664351852</v>
      </c>
      <c r="P3034" s="11">
        <f t="shared" si="95"/>
        <v>42258.044664351852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94"/>
        <v>42570.110243055555</v>
      </c>
      <c r="P3035" s="11">
        <f t="shared" si="95"/>
        <v>42600.110243055555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94"/>
        <v>42644.535358796296</v>
      </c>
      <c r="P3036" s="11">
        <f t="shared" si="95"/>
        <v>42675.165972222225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94"/>
        <v>41368.560289351852</v>
      </c>
      <c r="P3037" s="11">
        <f t="shared" si="95"/>
        <v>41398.560289351852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94"/>
        <v>41466.785231481481</v>
      </c>
      <c r="P3038" s="11">
        <f t="shared" si="95"/>
        <v>41502.499305555553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94"/>
        <v>40378.893206018518</v>
      </c>
      <c r="P3039" s="11">
        <f t="shared" si="95"/>
        <v>40453.207638888889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94"/>
        <v>42373.252280092594</v>
      </c>
      <c r="P3040" s="11">
        <f t="shared" si="95"/>
        <v>42433.252280092594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94"/>
        <v>41610.794421296298</v>
      </c>
      <c r="P3041" s="11">
        <f t="shared" si="95"/>
        <v>41637.332638888889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94"/>
        <v>42177.791909722218</v>
      </c>
      <c r="P3042" s="11">
        <f t="shared" si="95"/>
        <v>42181.958333333328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94"/>
        <v>42359.868611111116</v>
      </c>
      <c r="P3043" s="11">
        <f t="shared" si="95"/>
        <v>42389.868611111116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94"/>
        <v>42253.688043981485</v>
      </c>
      <c r="P3044" s="11">
        <f t="shared" si="95"/>
        <v>42283.688043981485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94"/>
        <v>42083.070590277777</v>
      </c>
      <c r="P3045" s="11">
        <f t="shared" si="95"/>
        <v>42110.118055555555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94"/>
        <v>42387.7268287037</v>
      </c>
      <c r="P3046" s="11">
        <f t="shared" si="95"/>
        <v>42402.7268287037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94"/>
        <v>41843.155729166669</v>
      </c>
      <c r="P3047" s="11">
        <f t="shared" si="95"/>
        <v>41873.155729166669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94"/>
        <v>41862.803078703706</v>
      </c>
      <c r="P3048" s="11">
        <f t="shared" si="95"/>
        <v>41892.202777777777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94"/>
        <v>42443.989050925928</v>
      </c>
      <c r="P3049" s="11">
        <f t="shared" si="95"/>
        <v>42487.552777777775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94"/>
        <v>41975.901180555556</v>
      </c>
      <c r="P3050" s="11">
        <f t="shared" si="95"/>
        <v>42004.890277777777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94"/>
        <v>42139.014525462961</v>
      </c>
      <c r="P3051" s="11">
        <f t="shared" si="95"/>
        <v>42169.014525462961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94"/>
        <v>42465.16851851852</v>
      </c>
      <c r="P3052" s="11">
        <f t="shared" si="95"/>
        <v>42495.16851851852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94"/>
        <v>42744.416030092594</v>
      </c>
      <c r="P3053" s="11">
        <f t="shared" si="95"/>
        <v>42774.416030092594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94"/>
        <v>42122.670069444444</v>
      </c>
      <c r="P3054" s="11">
        <f t="shared" si="95"/>
        <v>42152.665972222225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94"/>
        <v>41862.761724537035</v>
      </c>
      <c r="P3055" s="11">
        <f t="shared" si="95"/>
        <v>41914.165972222225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94"/>
        <v>42027.832800925928</v>
      </c>
      <c r="P3056" s="11">
        <f t="shared" si="95"/>
        <v>42065.044444444444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94"/>
        <v>41953.95821759259</v>
      </c>
      <c r="P3057" s="11">
        <f t="shared" si="95"/>
        <v>42013.95821759259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94"/>
        <v>41851.636388888888</v>
      </c>
      <c r="P3058" s="11">
        <f t="shared" si="95"/>
        <v>41911.636388888888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94"/>
        <v>42433.650590277779</v>
      </c>
      <c r="P3059" s="11">
        <f t="shared" si="95"/>
        <v>42463.608923611115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94"/>
        <v>42460.374305555553</v>
      </c>
      <c r="P3060" s="11">
        <f t="shared" si="95"/>
        <v>42510.374305555553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94"/>
        <v>41829.935717592591</v>
      </c>
      <c r="P3061" s="11">
        <f t="shared" si="95"/>
        <v>41859.935717592591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94"/>
        <v>42245.274699074071</v>
      </c>
      <c r="P3062" s="11">
        <f t="shared" si="95"/>
        <v>42275.274699074071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94"/>
        <v>41834.784120370372</v>
      </c>
      <c r="P3063" s="11">
        <f t="shared" si="95"/>
        <v>41864.784120370372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94"/>
        <v>42248.535787037035</v>
      </c>
      <c r="P3064" s="11">
        <f t="shared" si="95"/>
        <v>42277.75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94"/>
        <v>42630.922893518524</v>
      </c>
      <c r="P3065" s="11">
        <f t="shared" si="95"/>
        <v>42665.922893518524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94"/>
        <v>42299.130162037036</v>
      </c>
      <c r="P3066" s="11">
        <f t="shared" si="95"/>
        <v>42330.290972222225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94"/>
        <v>41825.055231481485</v>
      </c>
      <c r="P3067" s="11">
        <f t="shared" si="95"/>
        <v>41850.055231481485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94"/>
        <v>42531.228437500002</v>
      </c>
      <c r="P3068" s="11">
        <f t="shared" si="95"/>
        <v>42561.228437500002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94"/>
        <v>42226.938414351855</v>
      </c>
      <c r="P3069" s="11">
        <f t="shared" si="95"/>
        <v>42256.938414351855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94"/>
        <v>42263.691574074073</v>
      </c>
      <c r="P3070" s="11">
        <f t="shared" si="95"/>
        <v>42293.691574074073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94"/>
        <v>41957.833726851852</v>
      </c>
      <c r="P3071" s="11">
        <f t="shared" si="95"/>
        <v>41987.833726851852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94"/>
        <v>42690.733437499999</v>
      </c>
      <c r="P3072" s="11">
        <f t="shared" si="95"/>
        <v>42711.733437499999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94"/>
        <v>42097.732418981483</v>
      </c>
      <c r="P3073" s="11">
        <f t="shared" si="95"/>
        <v>42115.249305555553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si="94"/>
        <v>42658.690532407403</v>
      </c>
      <c r="P3074" s="11">
        <f t="shared" si="95"/>
        <v>42673.073611111111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ref="O3075:O3138" si="96">(J3075/86400)+DATE(1970,1,1)</f>
        <v>42111.684027777781</v>
      </c>
      <c r="P3075" s="11">
        <f t="shared" ref="P3075:P3138" si="97">(I3075/86400)+DATE(1970,1,1)</f>
        <v>42169.804861111115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96"/>
        <v>42409.571284722224</v>
      </c>
      <c r="P3076" s="11">
        <f t="shared" si="97"/>
        <v>42439.571284722224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96"/>
        <v>42551.102314814816</v>
      </c>
      <c r="P3077" s="11">
        <f t="shared" si="97"/>
        <v>42601.102314814816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96"/>
        <v>42226.651886574073</v>
      </c>
      <c r="P3078" s="11">
        <f t="shared" si="97"/>
        <v>42286.651886574073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96"/>
        <v>42766.956921296296</v>
      </c>
      <c r="P3079" s="11">
        <f t="shared" si="97"/>
        <v>42796.956921296296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96"/>
        <v>42031.138831018514</v>
      </c>
      <c r="P3080" s="11">
        <f t="shared" si="97"/>
        <v>42061.138831018514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96"/>
        <v>42055.713368055556</v>
      </c>
      <c r="P3081" s="11">
        <f t="shared" si="97"/>
        <v>42085.671701388885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96"/>
        <v>41940.028287037036</v>
      </c>
      <c r="P3082" s="11">
        <f t="shared" si="97"/>
        <v>42000.0699537037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96"/>
        <v>42237.181608796294</v>
      </c>
      <c r="P3083" s="11">
        <f t="shared" si="97"/>
        <v>42267.181608796294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96"/>
        <v>42293.922986111109</v>
      </c>
      <c r="P3084" s="11">
        <f t="shared" si="97"/>
        <v>42323.96465277778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96"/>
        <v>41853.563402777778</v>
      </c>
      <c r="P3085" s="11">
        <f t="shared" si="97"/>
        <v>41883.208333333336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96"/>
        <v>42100.723738425921</v>
      </c>
      <c r="P3086" s="11">
        <f t="shared" si="97"/>
        <v>42129.783333333333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96"/>
        <v>42246.883784722224</v>
      </c>
      <c r="P3087" s="11">
        <f t="shared" si="97"/>
        <v>42276.883784722224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96"/>
        <v>42173.67082175926</v>
      </c>
      <c r="P3088" s="11">
        <f t="shared" si="97"/>
        <v>42233.67082175926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96"/>
        <v>42665.150347222225</v>
      </c>
      <c r="P3089" s="11">
        <f t="shared" si="97"/>
        <v>42725.192013888889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96"/>
        <v>41981.57230324074</v>
      </c>
      <c r="P3090" s="11">
        <f t="shared" si="97"/>
        <v>42012.570138888885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96"/>
        <v>42528.542627314819</v>
      </c>
      <c r="P3091" s="11">
        <f t="shared" si="97"/>
        <v>42560.082638888889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96"/>
        <v>42065.818807870368</v>
      </c>
      <c r="P3092" s="11">
        <f t="shared" si="97"/>
        <v>42125.777141203704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96"/>
        <v>42566.948414351849</v>
      </c>
      <c r="P3093" s="11">
        <f t="shared" si="97"/>
        <v>42596.948414351849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96"/>
        <v>42255.619351851856</v>
      </c>
      <c r="P3094" s="11">
        <f t="shared" si="97"/>
        <v>42292.916666666672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96"/>
        <v>41760.909039351856</v>
      </c>
      <c r="P3095" s="11">
        <f t="shared" si="97"/>
        <v>41791.165972222225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96"/>
        <v>42207.795787037037</v>
      </c>
      <c r="P3096" s="11">
        <f t="shared" si="97"/>
        <v>42267.795787037037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96"/>
        <v>42523.025231481486</v>
      </c>
      <c r="P3097" s="11">
        <f t="shared" si="97"/>
        <v>42583.025231481486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96"/>
        <v>42114.825532407413</v>
      </c>
      <c r="P3098" s="11">
        <f t="shared" si="97"/>
        <v>42144.825532407413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96"/>
        <v>42629.503483796296</v>
      </c>
      <c r="P3099" s="11">
        <f t="shared" si="97"/>
        <v>42650.583333333328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96"/>
        <v>42359.792233796295</v>
      </c>
      <c r="P3100" s="11">
        <f t="shared" si="97"/>
        <v>42408.01180555555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96"/>
        <v>42382.189710648148</v>
      </c>
      <c r="P3101" s="11">
        <f t="shared" si="97"/>
        <v>42412.189710648148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96"/>
        <v>41902.622395833336</v>
      </c>
      <c r="P3102" s="11">
        <f t="shared" si="97"/>
        <v>41932.622395833336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96"/>
        <v>42171.383530092593</v>
      </c>
      <c r="P3103" s="11">
        <f t="shared" si="97"/>
        <v>42201.330555555556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96"/>
        <v>42555.340486111112</v>
      </c>
      <c r="P3104" s="11">
        <f t="shared" si="97"/>
        <v>42605.340486111112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96"/>
        <v>42107.156319444446</v>
      </c>
      <c r="P3105" s="11">
        <f t="shared" si="97"/>
        <v>42167.156319444446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96"/>
        <v>42006.908692129626</v>
      </c>
      <c r="P3106" s="11">
        <f t="shared" si="97"/>
        <v>42038.083333333328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96"/>
        <v>41876.718935185185</v>
      </c>
      <c r="P3107" s="11">
        <f t="shared" si="97"/>
        <v>41931.208333333336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96"/>
        <v>42241.429120370369</v>
      </c>
      <c r="P3108" s="11">
        <f t="shared" si="97"/>
        <v>42263.916666666672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96"/>
        <v>42128.814247685186</v>
      </c>
      <c r="P3109" s="11">
        <f t="shared" si="97"/>
        <v>42135.814247685186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96"/>
        <v>42062.680486111116</v>
      </c>
      <c r="P3110" s="11">
        <f t="shared" si="97"/>
        <v>42122.638819444444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96"/>
        <v>41844.125115740739</v>
      </c>
      <c r="P3111" s="11">
        <f t="shared" si="97"/>
        <v>41879.125115740739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96"/>
        <v>42745.031469907408</v>
      </c>
      <c r="P3112" s="11">
        <f t="shared" si="97"/>
        <v>42785.031469907408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96"/>
        <v>41885.595138888893</v>
      </c>
      <c r="P3113" s="11">
        <f t="shared" si="97"/>
        <v>41916.595138888893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96"/>
        <v>42615.121921296297</v>
      </c>
      <c r="P3114" s="11">
        <f t="shared" si="97"/>
        <v>42675.121921296297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96"/>
        <v>42081.731273148151</v>
      </c>
      <c r="P3115" s="11">
        <f t="shared" si="97"/>
        <v>42111.731273148151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96"/>
        <v>41843.632523148146</v>
      </c>
      <c r="P3116" s="11">
        <f t="shared" si="97"/>
        <v>41903.632523148146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96"/>
        <v>42496.447071759263</v>
      </c>
      <c r="P3117" s="11">
        <f t="shared" si="97"/>
        <v>42526.447071759263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96"/>
        <v>42081.515335648146</v>
      </c>
      <c r="P3118" s="11">
        <f t="shared" si="97"/>
        <v>42095.515335648146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96"/>
        <v>42509.374537037038</v>
      </c>
      <c r="P3119" s="11">
        <f t="shared" si="97"/>
        <v>42517.55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96"/>
        <v>42534.649571759262</v>
      </c>
      <c r="P3120" s="11">
        <f t="shared" si="97"/>
        <v>42553.649571759262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96"/>
        <v>42060.04550925926</v>
      </c>
      <c r="P3121" s="11">
        <f t="shared" si="97"/>
        <v>42090.003842592589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96"/>
        <v>42435.942083333328</v>
      </c>
      <c r="P3122" s="11">
        <f t="shared" si="97"/>
        <v>42495.900416666671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96"/>
        <v>41848.679803240739</v>
      </c>
      <c r="P3123" s="11">
        <f t="shared" si="97"/>
        <v>41908.679803240739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96"/>
        <v>42678.932083333333</v>
      </c>
      <c r="P3124" s="11">
        <f t="shared" si="97"/>
        <v>42683.973750000005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96"/>
        <v>42530.993032407408</v>
      </c>
      <c r="P3125" s="11">
        <f t="shared" si="97"/>
        <v>42560.993032407408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96"/>
        <v>41977.780104166668</v>
      </c>
      <c r="P3126" s="11">
        <f t="shared" si="97"/>
        <v>42037.780104166668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96"/>
        <v>42346.20685185185</v>
      </c>
      <c r="P3127" s="11">
        <f t="shared" si="97"/>
        <v>42376.20685185185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96"/>
        <v>42427.018078703702</v>
      </c>
      <c r="P3128" s="11">
        <f t="shared" si="97"/>
        <v>42456.976412037038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96"/>
        <v>42034.856817129628</v>
      </c>
      <c r="P3129" s="11">
        <f t="shared" si="97"/>
        <v>42064.856817129628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96"/>
        <v>42780.825706018513</v>
      </c>
      <c r="P3130" s="11">
        <f t="shared" si="97"/>
        <v>42810.784039351856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96"/>
        <v>42803.842812499999</v>
      </c>
      <c r="P3131" s="11">
        <f t="shared" si="97"/>
        <v>42843.801145833335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96"/>
        <v>42808.640231481477</v>
      </c>
      <c r="P3132" s="11">
        <f t="shared" si="97"/>
        <v>42839.207638888889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96"/>
        <v>42803.579224537039</v>
      </c>
      <c r="P3133" s="11">
        <f t="shared" si="97"/>
        <v>42833.537557870368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96"/>
        <v>42786.350231481483</v>
      </c>
      <c r="P3134" s="11">
        <f t="shared" si="97"/>
        <v>42846.308564814812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96"/>
        <v>42788.565208333333</v>
      </c>
      <c r="P3135" s="11">
        <f t="shared" si="97"/>
        <v>42818.523541666669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96"/>
        <v>42800.720127314809</v>
      </c>
      <c r="P3136" s="11">
        <f t="shared" si="97"/>
        <v>42821.678460648152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96"/>
        <v>42807.151863425926</v>
      </c>
      <c r="P3137" s="11">
        <f t="shared" si="97"/>
        <v>42829.151863425926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si="96"/>
        <v>42789.462430555555</v>
      </c>
      <c r="P3138" s="11">
        <f t="shared" si="97"/>
        <v>42825.957638888889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ref="O3139:O3202" si="98">(J3139/86400)+DATE(1970,1,1)</f>
        <v>42807.885057870371</v>
      </c>
      <c r="P3139" s="11">
        <f t="shared" ref="P3139:P3202" si="99">(I3139/86400)+DATE(1970,1,1)</f>
        <v>42858.8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98"/>
        <v>42809.645914351851</v>
      </c>
      <c r="P3140" s="11">
        <f t="shared" si="99"/>
        <v>42828.645914351851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98"/>
        <v>42785.270370370374</v>
      </c>
      <c r="P3141" s="11">
        <f t="shared" si="99"/>
        <v>42819.189583333333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98"/>
        <v>42802.718784722223</v>
      </c>
      <c r="P3142" s="11">
        <f t="shared" si="99"/>
        <v>42832.677118055552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98"/>
        <v>42800.753333333334</v>
      </c>
      <c r="P3143" s="11">
        <f t="shared" si="99"/>
        <v>42841.833333333328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98"/>
        <v>42783.513182870374</v>
      </c>
      <c r="P3144" s="11">
        <f t="shared" si="99"/>
        <v>42813.471516203703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98"/>
        <v>42808.358287037037</v>
      </c>
      <c r="P3145" s="11">
        <f t="shared" si="99"/>
        <v>42834.358287037037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98"/>
        <v>42796.538275462968</v>
      </c>
      <c r="P3146" s="11">
        <f t="shared" si="99"/>
        <v>42813.25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98"/>
        <v>42762.040902777779</v>
      </c>
      <c r="P3147" s="11">
        <f t="shared" si="99"/>
        <v>42821.999236111107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98"/>
        <v>42796.682476851856</v>
      </c>
      <c r="P3148" s="11">
        <f t="shared" si="99"/>
        <v>42841.640810185185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98"/>
        <v>41909.96938657407</v>
      </c>
      <c r="P3149" s="11">
        <f t="shared" si="99"/>
        <v>41950.011053240742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98"/>
        <v>41891.665324074071</v>
      </c>
      <c r="P3150" s="11">
        <f t="shared" si="99"/>
        <v>41913.166666666664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98"/>
        <v>41226.017361111109</v>
      </c>
      <c r="P3151" s="11">
        <f t="shared" si="99"/>
        <v>41250.083333333336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98"/>
        <v>40478.263923611114</v>
      </c>
      <c r="P3152" s="11">
        <f t="shared" si="99"/>
        <v>40568.166666666664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98"/>
        <v>41862.83997685185</v>
      </c>
      <c r="P3153" s="11">
        <f t="shared" si="99"/>
        <v>41892.83997685185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98"/>
        <v>41550.867673611108</v>
      </c>
      <c r="P3154" s="11">
        <f t="shared" si="99"/>
        <v>41580.867673611108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98"/>
        <v>40633.154363425929</v>
      </c>
      <c r="P3155" s="11">
        <f t="shared" si="99"/>
        <v>40664.207638888889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98"/>
        <v>40970.875671296293</v>
      </c>
      <c r="P3156" s="11">
        <f t="shared" si="99"/>
        <v>41000.834004629629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98"/>
        <v>41233.499131944445</v>
      </c>
      <c r="P3157" s="11">
        <f t="shared" si="99"/>
        <v>41263.499131944445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98"/>
        <v>41026.953055555554</v>
      </c>
      <c r="P3158" s="11">
        <f t="shared" si="99"/>
        <v>41061.953055555554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98"/>
        <v>41829.788252314815</v>
      </c>
      <c r="P3159" s="11">
        <f t="shared" si="99"/>
        <v>41839.208333333336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98"/>
        <v>41447.839722222227</v>
      </c>
      <c r="P3160" s="11">
        <f t="shared" si="99"/>
        <v>41477.839722222227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98"/>
        <v>40884.066678240742</v>
      </c>
      <c r="P3161" s="11">
        <f t="shared" si="99"/>
        <v>40926.958333333336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98"/>
        <v>41841.26489583333</v>
      </c>
      <c r="P3162" s="11">
        <f t="shared" si="99"/>
        <v>41864.207638888889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98"/>
        <v>41897.536134259259</v>
      </c>
      <c r="P3163" s="11">
        <f t="shared" si="99"/>
        <v>41927.536134259259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98"/>
        <v>41799.685902777775</v>
      </c>
      <c r="P3164" s="11">
        <f t="shared" si="99"/>
        <v>41827.083333333336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98"/>
        <v>41775.753761574073</v>
      </c>
      <c r="P3165" s="11">
        <f t="shared" si="99"/>
        <v>41805.753761574073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98"/>
        <v>41766.805729166663</v>
      </c>
      <c r="P3166" s="11">
        <f t="shared" si="99"/>
        <v>41799.805729166663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98"/>
        <v>40644.159259259257</v>
      </c>
      <c r="P3167" s="11">
        <f t="shared" si="99"/>
        <v>40666.165972222225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98"/>
        <v>41940.69158564815</v>
      </c>
      <c r="P3168" s="11">
        <f t="shared" si="99"/>
        <v>41969.332638888889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98"/>
        <v>41839.175706018519</v>
      </c>
      <c r="P3169" s="11">
        <f t="shared" si="99"/>
        <v>41853.175706018519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98"/>
        <v>41772.105937500004</v>
      </c>
      <c r="P3170" s="11">
        <f t="shared" si="99"/>
        <v>41803.916666666664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98"/>
        <v>41591.737974537034</v>
      </c>
      <c r="P3171" s="11">
        <f t="shared" si="99"/>
        <v>41621.207638888889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98"/>
        <v>41789.080370370371</v>
      </c>
      <c r="P3172" s="11">
        <f t="shared" si="99"/>
        <v>41822.166666666664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98"/>
        <v>42466.608310185184</v>
      </c>
      <c r="P3173" s="11">
        <f t="shared" si="99"/>
        <v>42496.608310185184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98"/>
        <v>40923.729953703703</v>
      </c>
      <c r="P3174" s="11">
        <f t="shared" si="99"/>
        <v>40953.729953703703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98"/>
        <v>41878.878379629634</v>
      </c>
      <c r="P3175" s="11">
        <f t="shared" si="99"/>
        <v>41908.878379629634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98"/>
        <v>41862.864675925928</v>
      </c>
      <c r="P3176" s="11">
        <f t="shared" si="99"/>
        <v>41876.864675925928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98"/>
        <v>40531.886886574073</v>
      </c>
      <c r="P3177" s="11">
        <f t="shared" si="99"/>
        <v>40591.886886574073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98"/>
        <v>41477.930914351848</v>
      </c>
      <c r="P3178" s="11">
        <f t="shared" si="99"/>
        <v>41504.625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98"/>
        <v>41781.666770833333</v>
      </c>
      <c r="P3179" s="11">
        <f t="shared" si="99"/>
        <v>41811.666770833333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98"/>
        <v>41806.605034722219</v>
      </c>
      <c r="P3180" s="11">
        <f t="shared" si="99"/>
        <v>41836.605034722219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98"/>
        <v>41375.702210648145</v>
      </c>
      <c r="P3181" s="11">
        <f t="shared" si="99"/>
        <v>41400.702210648145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98"/>
        <v>41780.412604166668</v>
      </c>
      <c r="P3182" s="11">
        <f t="shared" si="99"/>
        <v>41810.412604166668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98"/>
        <v>41779.310034722221</v>
      </c>
      <c r="P3183" s="11">
        <f t="shared" si="99"/>
        <v>41805.666666666664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98"/>
        <v>40883.949317129627</v>
      </c>
      <c r="P3184" s="11">
        <f t="shared" si="99"/>
        <v>40939.708333333336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98"/>
        <v>41491.79478009259</v>
      </c>
      <c r="P3185" s="11">
        <f t="shared" si="99"/>
        <v>41509.79478009259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98"/>
        <v>41791.993414351848</v>
      </c>
      <c r="P3186" s="11">
        <f t="shared" si="99"/>
        <v>41821.993414351848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98"/>
        <v>41829.977326388893</v>
      </c>
      <c r="P3187" s="11">
        <f t="shared" si="99"/>
        <v>41836.977326388893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98"/>
        <v>41868.924050925925</v>
      </c>
      <c r="P3188" s="11">
        <f t="shared" si="99"/>
        <v>41898.875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98"/>
        <v>41835.666354166664</v>
      </c>
      <c r="P3189" s="11">
        <f t="shared" si="99"/>
        <v>41855.666354166664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98"/>
        <v>42144.415532407409</v>
      </c>
      <c r="P3190" s="11">
        <f t="shared" si="99"/>
        <v>42165.415532407409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98"/>
        <v>42118.346435185187</v>
      </c>
      <c r="P3191" s="11">
        <f t="shared" si="99"/>
        <v>42148.346435185187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98"/>
        <v>42683.151331018518</v>
      </c>
      <c r="P3192" s="11">
        <f t="shared" si="99"/>
        <v>42713.192997685182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98"/>
        <v>42538.755428240736</v>
      </c>
      <c r="P3193" s="11">
        <f t="shared" si="99"/>
        <v>42598.755428240736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98"/>
        <v>42018.94049768518</v>
      </c>
      <c r="P3194" s="11">
        <f t="shared" si="99"/>
        <v>42063.916666666672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98"/>
        <v>42010.968240740738</v>
      </c>
      <c r="P3195" s="11">
        <f t="shared" si="99"/>
        <v>42055.968240740738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98"/>
        <v>42182.062476851846</v>
      </c>
      <c r="P3196" s="11">
        <f t="shared" si="99"/>
        <v>42212.062476851846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98"/>
        <v>42017.594236111108</v>
      </c>
      <c r="P3197" s="11">
        <f t="shared" si="99"/>
        <v>42047.594236111108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98"/>
        <v>42157.598090277781</v>
      </c>
      <c r="P3198" s="11">
        <f t="shared" si="99"/>
        <v>42217.583333333328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98"/>
        <v>42009.493263888886</v>
      </c>
      <c r="P3199" s="11">
        <f t="shared" si="99"/>
        <v>42039.493263888886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98"/>
        <v>42013.424502314811</v>
      </c>
      <c r="P3200" s="11">
        <f t="shared" si="99"/>
        <v>42051.424502314811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98"/>
        <v>41858.761782407411</v>
      </c>
      <c r="P3201" s="11">
        <f t="shared" si="99"/>
        <v>41888.875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si="98"/>
        <v>42460.320613425924</v>
      </c>
      <c r="P3202" s="11">
        <f t="shared" si="99"/>
        <v>42490.231944444444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ref="O3203:O3266" si="100">(J3203/86400)+DATE(1970,1,1)</f>
        <v>41861.767094907409</v>
      </c>
      <c r="P3203" s="11">
        <f t="shared" ref="P3203:P3266" si="101">(I3203/86400)+DATE(1970,1,1)</f>
        <v>41882.767094907409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100"/>
        <v>42293.853541666671</v>
      </c>
      <c r="P3204" s="11">
        <f t="shared" si="101"/>
        <v>42352.249305555553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100"/>
        <v>42242.988680555558</v>
      </c>
      <c r="P3205" s="11">
        <f t="shared" si="101"/>
        <v>42272.988680555558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100"/>
        <v>42172.686099537037</v>
      </c>
      <c r="P3206" s="11">
        <f t="shared" si="101"/>
        <v>42202.676388888889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100"/>
        <v>42095.374675925923</v>
      </c>
      <c r="P3207" s="11">
        <f t="shared" si="101"/>
        <v>42125.374675925923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100"/>
        <v>42236.276053240741</v>
      </c>
      <c r="P3208" s="11">
        <f t="shared" si="101"/>
        <v>42266.276053240741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100"/>
        <v>42057.277858796297</v>
      </c>
      <c r="P3209" s="11">
        <f t="shared" si="101"/>
        <v>42117.236192129625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100"/>
        <v>41827.605057870373</v>
      </c>
      <c r="P3210" s="11">
        <f t="shared" si="101"/>
        <v>41848.605057870373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100"/>
        <v>41778.637245370366</v>
      </c>
      <c r="P3211" s="11">
        <f t="shared" si="101"/>
        <v>41810.958333333336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100"/>
        <v>41013.936562499999</v>
      </c>
      <c r="P3212" s="11">
        <f t="shared" si="101"/>
        <v>41061.165972222225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100"/>
        <v>41834.58657407407</v>
      </c>
      <c r="P3213" s="11">
        <f t="shared" si="101"/>
        <v>41866.083333333336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100"/>
        <v>41829.795729166668</v>
      </c>
      <c r="P3214" s="11">
        <f t="shared" si="101"/>
        <v>41859.795729166668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100"/>
        <v>42171.763414351852</v>
      </c>
      <c r="P3215" s="11">
        <f t="shared" si="101"/>
        <v>42211.763414351852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100"/>
        <v>42337.792511574073</v>
      </c>
      <c r="P3216" s="11">
        <f t="shared" si="101"/>
        <v>42374.996527777781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100"/>
        <v>42219.665173611109</v>
      </c>
      <c r="P3217" s="11">
        <f t="shared" si="101"/>
        <v>42257.165972222225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100"/>
        <v>42165.462627314817</v>
      </c>
      <c r="P3218" s="11">
        <f t="shared" si="101"/>
        <v>42196.604166666672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100"/>
        <v>42648.546111111107</v>
      </c>
      <c r="P3219" s="11">
        <f t="shared" si="101"/>
        <v>42678.546111111107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100"/>
        <v>41971.002152777779</v>
      </c>
      <c r="P3220" s="11">
        <f t="shared" si="101"/>
        <v>42004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100"/>
        <v>42050.983182870375</v>
      </c>
      <c r="P3221" s="11">
        <f t="shared" si="101"/>
        <v>42085.941516203704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100"/>
        <v>42772.833379629628</v>
      </c>
      <c r="P3222" s="11">
        <f t="shared" si="101"/>
        <v>42806.875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100"/>
        <v>42155.696793981479</v>
      </c>
      <c r="P3223" s="11">
        <f t="shared" si="101"/>
        <v>42190.696793981479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100"/>
        <v>42270.582141203704</v>
      </c>
      <c r="P3224" s="11">
        <f t="shared" si="101"/>
        <v>42301.895138888889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100"/>
        <v>42206.835370370369</v>
      </c>
      <c r="P3225" s="11">
        <f t="shared" si="101"/>
        <v>42236.835370370369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100"/>
        <v>42697.850844907407</v>
      </c>
      <c r="P3226" s="11">
        <f t="shared" si="101"/>
        <v>42745.208333333328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100"/>
        <v>42503.559467592597</v>
      </c>
      <c r="P3227" s="11">
        <f t="shared" si="101"/>
        <v>42524.875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100"/>
        <v>42277.583472222221</v>
      </c>
      <c r="P3228" s="11">
        <f t="shared" si="101"/>
        <v>42307.583472222221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100"/>
        <v>42722.882361111115</v>
      </c>
      <c r="P3229" s="11">
        <f t="shared" si="101"/>
        <v>42752.882361111115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100"/>
        <v>42323.70930555556</v>
      </c>
      <c r="P3230" s="11">
        <f t="shared" si="101"/>
        <v>42355.207638888889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100"/>
        <v>41933.291643518518</v>
      </c>
      <c r="P3231" s="11">
        <f t="shared" si="101"/>
        <v>41963.333310185189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100"/>
        <v>41898.168124999997</v>
      </c>
      <c r="P3232" s="11">
        <f t="shared" si="101"/>
        <v>41913.165972222225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100"/>
        <v>42446.943831018521</v>
      </c>
      <c r="P3233" s="11">
        <f t="shared" si="101"/>
        <v>42476.943831018521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100"/>
        <v>42463.81385416667</v>
      </c>
      <c r="P3234" s="11">
        <f t="shared" si="101"/>
        <v>42494.165972222225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100"/>
        <v>42766.805034722223</v>
      </c>
      <c r="P3235" s="11">
        <f t="shared" si="101"/>
        <v>42796.805034722223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100"/>
        <v>42734.789444444439</v>
      </c>
      <c r="P3236" s="11">
        <f t="shared" si="101"/>
        <v>42767.979861111111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100"/>
        <v>42522.347812499997</v>
      </c>
      <c r="P3237" s="11">
        <f t="shared" si="101"/>
        <v>42552.347812499997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100"/>
        <v>42702.917048611111</v>
      </c>
      <c r="P3238" s="11">
        <f t="shared" si="101"/>
        <v>42732.917048611111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100"/>
        <v>42252.474351851852</v>
      </c>
      <c r="P3239" s="11">
        <f t="shared" si="101"/>
        <v>42276.165972222225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100"/>
        <v>42156.510393518518</v>
      </c>
      <c r="P3240" s="11">
        <f t="shared" si="101"/>
        <v>42186.510393518518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100"/>
        <v>42278.089039351849</v>
      </c>
      <c r="P3241" s="11">
        <f t="shared" si="101"/>
        <v>42302.999305555553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100"/>
        <v>42754.693842592591</v>
      </c>
      <c r="P3242" s="11">
        <f t="shared" si="101"/>
        <v>42782.958333333328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100"/>
        <v>41893.324884259258</v>
      </c>
      <c r="P3243" s="11">
        <f t="shared" si="101"/>
        <v>41926.290972222225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100"/>
        <v>41871.755694444444</v>
      </c>
      <c r="P3244" s="11">
        <f t="shared" si="101"/>
        <v>41901.755694444444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100"/>
        <v>42262.096782407403</v>
      </c>
      <c r="P3245" s="11">
        <f t="shared" si="101"/>
        <v>42286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100"/>
        <v>42675.694236111114</v>
      </c>
      <c r="P3246" s="11">
        <f t="shared" si="101"/>
        <v>42705.735902777778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100"/>
        <v>42135.60020833333</v>
      </c>
      <c r="P3247" s="11">
        <f t="shared" si="101"/>
        <v>42167.083333333328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100"/>
        <v>42230.472222222219</v>
      </c>
      <c r="P3248" s="11">
        <f t="shared" si="101"/>
        <v>42259.165972222225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100"/>
        <v>42167.434166666666</v>
      </c>
      <c r="P3249" s="11">
        <f t="shared" si="101"/>
        <v>42197.434166666666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100"/>
        <v>42068.888391203705</v>
      </c>
      <c r="P3250" s="11">
        <f t="shared" si="101"/>
        <v>42098.846724537041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100"/>
        <v>42145.746689814812</v>
      </c>
      <c r="P3251" s="11">
        <f t="shared" si="101"/>
        <v>42175.746689814812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100"/>
        <v>41918.742175925923</v>
      </c>
      <c r="P3252" s="11">
        <f t="shared" si="101"/>
        <v>41948.783842592595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100"/>
        <v>42146.731087962966</v>
      </c>
      <c r="P3253" s="11">
        <f t="shared" si="101"/>
        <v>42176.731087962966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100"/>
        <v>42590.472685185188</v>
      </c>
      <c r="P3254" s="11">
        <f t="shared" si="101"/>
        <v>42620.472685185188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100"/>
        <v>42602.576712962968</v>
      </c>
      <c r="P3255" s="11">
        <f t="shared" si="101"/>
        <v>42621.15625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100"/>
        <v>42059.085752314815</v>
      </c>
      <c r="P3256" s="11">
        <f t="shared" si="101"/>
        <v>42089.044085648144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100"/>
        <v>41889.768229166664</v>
      </c>
      <c r="P3257" s="11">
        <f t="shared" si="101"/>
        <v>41919.768229166664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100"/>
        <v>42144.573807870373</v>
      </c>
      <c r="P3258" s="11">
        <f t="shared" si="101"/>
        <v>42166.165972222225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100"/>
        <v>42758.559629629628</v>
      </c>
      <c r="P3259" s="11">
        <f t="shared" si="101"/>
        <v>42788.559629629628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100"/>
        <v>41982.887280092589</v>
      </c>
      <c r="P3260" s="11">
        <f t="shared" si="101"/>
        <v>42012.887280092589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100"/>
        <v>42614.760937500003</v>
      </c>
      <c r="P3261" s="11">
        <f t="shared" si="101"/>
        <v>42644.165972222225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100"/>
        <v>42303.672662037032</v>
      </c>
      <c r="P3262" s="11">
        <f t="shared" si="101"/>
        <v>42338.714328703703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100"/>
        <v>42171.725416666668</v>
      </c>
      <c r="P3263" s="11">
        <f t="shared" si="101"/>
        <v>42201.725416666668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100"/>
        <v>41964.315532407403</v>
      </c>
      <c r="P3264" s="11">
        <f t="shared" si="101"/>
        <v>41995.166666666672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100"/>
        <v>42284.516064814816</v>
      </c>
      <c r="P3265" s="11">
        <f t="shared" si="101"/>
        <v>42307.875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si="100"/>
        <v>42016.800208333334</v>
      </c>
      <c r="P3266" s="11">
        <f t="shared" si="101"/>
        <v>42032.916666666672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ref="O3267:O3330" si="102">(J3267/86400)+DATE(1970,1,1)</f>
        <v>42311.711979166663</v>
      </c>
      <c r="P3267" s="11">
        <f t="shared" ref="P3267:P3330" si="103">(I3267/86400)+DATE(1970,1,1)</f>
        <v>42341.708333333328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102"/>
        <v>42136.536134259259</v>
      </c>
      <c r="P3268" s="11">
        <f t="shared" si="103"/>
        <v>42167.875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102"/>
        <v>42172.757638888885</v>
      </c>
      <c r="P3269" s="11">
        <f t="shared" si="103"/>
        <v>42202.757638888885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102"/>
        <v>42590.90425925926</v>
      </c>
      <c r="P3270" s="11">
        <f t="shared" si="103"/>
        <v>42606.90425925926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102"/>
        <v>42137.395798611113</v>
      </c>
      <c r="P3271" s="11">
        <f t="shared" si="103"/>
        <v>42171.458333333328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102"/>
        <v>42167.533159722225</v>
      </c>
      <c r="P3272" s="11">
        <f t="shared" si="103"/>
        <v>42197.533159722225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102"/>
        <v>41915.437210648146</v>
      </c>
      <c r="P3273" s="11">
        <f t="shared" si="103"/>
        <v>41945.478877314818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102"/>
        <v>42284.500104166669</v>
      </c>
      <c r="P3274" s="11">
        <f t="shared" si="103"/>
        <v>42314.541770833333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102"/>
        <v>42611.801412037035</v>
      </c>
      <c r="P3275" s="11">
        <f t="shared" si="103"/>
        <v>42627.791666666672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102"/>
        <v>42400.704537037032</v>
      </c>
      <c r="P3276" s="11">
        <f t="shared" si="103"/>
        <v>42444.875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102"/>
        <v>42017.88045138889</v>
      </c>
      <c r="P3277" s="11">
        <f t="shared" si="103"/>
        <v>42044.1875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102"/>
        <v>42426.949988425928</v>
      </c>
      <c r="P3278" s="11">
        <f t="shared" si="103"/>
        <v>42461.165972222225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102"/>
        <v>41931.682939814811</v>
      </c>
      <c r="P3279" s="11">
        <f t="shared" si="103"/>
        <v>41961.724606481483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102"/>
        <v>42124.848414351851</v>
      </c>
      <c r="P3280" s="11">
        <f t="shared" si="103"/>
        <v>42154.848414351851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102"/>
        <v>42431.102534722224</v>
      </c>
      <c r="P3281" s="11">
        <f t="shared" si="103"/>
        <v>42461.06086805556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102"/>
        <v>42121.756921296299</v>
      </c>
      <c r="P3282" s="11">
        <f t="shared" si="103"/>
        <v>42156.208333333328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102"/>
        <v>42219.019733796296</v>
      </c>
      <c r="P3283" s="11">
        <f t="shared" si="103"/>
        <v>42249.019733796296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102"/>
        <v>42445.19430555556</v>
      </c>
      <c r="P3284" s="11">
        <f t="shared" si="103"/>
        <v>42489.19430555556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102"/>
        <v>42379.74418981481</v>
      </c>
      <c r="P3285" s="11">
        <f t="shared" si="103"/>
        <v>42410.875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102"/>
        <v>42380.884872685187</v>
      </c>
      <c r="P3286" s="11">
        <f t="shared" si="103"/>
        <v>42398.249305555553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102"/>
        <v>42762.942430555559</v>
      </c>
      <c r="P3287" s="11">
        <f t="shared" si="103"/>
        <v>42794.208333333328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102"/>
        <v>42567.840069444443</v>
      </c>
      <c r="P3288" s="11">
        <f t="shared" si="103"/>
        <v>42597.840069444443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102"/>
        <v>42311.750324074077</v>
      </c>
      <c r="P3289" s="11">
        <f t="shared" si="103"/>
        <v>42336.750324074077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102"/>
        <v>42505.774479166663</v>
      </c>
      <c r="P3290" s="11">
        <f t="shared" si="103"/>
        <v>42541.958333333328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102"/>
        <v>42758.368078703701</v>
      </c>
      <c r="P3291" s="11">
        <f t="shared" si="103"/>
        <v>42786.368078703701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102"/>
        <v>42775.51494212963</v>
      </c>
      <c r="P3292" s="11">
        <f t="shared" si="103"/>
        <v>42805.51494212963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102"/>
        <v>42232.702546296292</v>
      </c>
      <c r="P3293" s="11">
        <f t="shared" si="103"/>
        <v>42264.165972222225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102"/>
        <v>42282.770231481481</v>
      </c>
      <c r="P3294" s="11">
        <f t="shared" si="103"/>
        <v>42342.811898148153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102"/>
        <v>42768.425370370373</v>
      </c>
      <c r="P3295" s="11">
        <f t="shared" si="103"/>
        <v>42798.425370370373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102"/>
        <v>42141.541134259256</v>
      </c>
      <c r="P3296" s="11">
        <f t="shared" si="103"/>
        <v>42171.541134259256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102"/>
        <v>42609.442465277782</v>
      </c>
      <c r="P3297" s="11">
        <f t="shared" si="103"/>
        <v>42639.442465277782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102"/>
        <v>42309.756620370375</v>
      </c>
      <c r="P3298" s="11">
        <f t="shared" si="103"/>
        <v>42330.916666666672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102"/>
        <v>42193.771481481483</v>
      </c>
      <c r="P3299" s="11">
        <f t="shared" si="103"/>
        <v>42212.957638888889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102"/>
        <v>42239.957962962959</v>
      </c>
      <c r="P3300" s="11">
        <f t="shared" si="103"/>
        <v>42260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102"/>
        <v>42261.917395833334</v>
      </c>
      <c r="P3301" s="11">
        <f t="shared" si="103"/>
        <v>42291.917395833334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102"/>
        <v>42102.743773148148</v>
      </c>
      <c r="P3302" s="11">
        <f t="shared" si="103"/>
        <v>42123.743773148148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102"/>
        <v>42538.735833333332</v>
      </c>
      <c r="P3303" s="11">
        <f t="shared" si="103"/>
        <v>42583.290972222225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102"/>
        <v>42681.35157407407</v>
      </c>
      <c r="P3304" s="11">
        <f t="shared" si="103"/>
        <v>42711.35157407407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102"/>
        <v>42056.65143518518</v>
      </c>
      <c r="P3305" s="11">
        <f t="shared" si="103"/>
        <v>42091.609768518523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102"/>
        <v>42696.624444444446</v>
      </c>
      <c r="P3306" s="11">
        <f t="shared" si="103"/>
        <v>42726.624444444446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102"/>
        <v>42186.855879629627</v>
      </c>
      <c r="P3307" s="11">
        <f t="shared" si="103"/>
        <v>42216.855879629627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102"/>
        <v>42493.219236111108</v>
      </c>
      <c r="P3308" s="11">
        <f t="shared" si="103"/>
        <v>42531.125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102"/>
        <v>42475.057164351849</v>
      </c>
      <c r="P3309" s="11">
        <f t="shared" si="103"/>
        <v>42505.057164351849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102"/>
        <v>42452.876909722225</v>
      </c>
      <c r="P3310" s="11">
        <f t="shared" si="103"/>
        <v>42473.876909722225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102"/>
        <v>42628.650208333333</v>
      </c>
      <c r="P3311" s="11">
        <f t="shared" si="103"/>
        <v>42659.650208333333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102"/>
        <v>42253.928530092591</v>
      </c>
      <c r="P3312" s="11">
        <f t="shared" si="103"/>
        <v>42283.928530092591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102"/>
        <v>42264.29178240741</v>
      </c>
      <c r="P3313" s="11">
        <f t="shared" si="103"/>
        <v>42294.29178240741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102"/>
        <v>42664.809560185182</v>
      </c>
      <c r="P3314" s="11">
        <f t="shared" si="103"/>
        <v>42685.916666666672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102"/>
        <v>42382.244409722218</v>
      </c>
      <c r="P3315" s="11">
        <f t="shared" si="103"/>
        <v>42396.041666666672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102"/>
        <v>42105.267488425925</v>
      </c>
      <c r="P3316" s="11">
        <f t="shared" si="103"/>
        <v>42132.836805555555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102"/>
        <v>42466.303715277776</v>
      </c>
      <c r="P3317" s="11">
        <f t="shared" si="103"/>
        <v>42496.303715277776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102"/>
        <v>41826.871238425927</v>
      </c>
      <c r="P3318" s="11">
        <f t="shared" si="103"/>
        <v>41859.579166666663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102"/>
        <v>42499.039629629631</v>
      </c>
      <c r="P3319" s="11">
        <f t="shared" si="103"/>
        <v>42529.039629629631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102"/>
        <v>42431.302002314813</v>
      </c>
      <c r="P3320" s="11">
        <f t="shared" si="103"/>
        <v>42471.104166666672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102"/>
        <v>41990.585486111115</v>
      </c>
      <c r="P3321" s="11">
        <f t="shared" si="103"/>
        <v>42035.585486111115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102"/>
        <v>42513.045798611114</v>
      </c>
      <c r="P3322" s="11">
        <f t="shared" si="103"/>
        <v>42543.045798611114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102"/>
        <v>41914.100289351853</v>
      </c>
      <c r="P3323" s="11">
        <f t="shared" si="103"/>
        <v>41928.165972222225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102"/>
        <v>42521.010370370372</v>
      </c>
      <c r="P3324" s="11">
        <f t="shared" si="103"/>
        <v>42543.163194444445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102"/>
        <v>42608.36583333333</v>
      </c>
      <c r="P3325" s="11">
        <f t="shared" si="103"/>
        <v>42638.36583333333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102"/>
        <v>42512.58321759259</v>
      </c>
      <c r="P3326" s="11">
        <f t="shared" si="103"/>
        <v>42526.58321759259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102"/>
        <v>42064.785613425927</v>
      </c>
      <c r="P3327" s="11">
        <f t="shared" si="103"/>
        <v>42099.743946759263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102"/>
        <v>42041.714178240742</v>
      </c>
      <c r="P3328" s="11">
        <f t="shared" si="103"/>
        <v>42071.67251157407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102"/>
        <v>42468.374606481477</v>
      </c>
      <c r="P3329" s="11">
        <f t="shared" si="103"/>
        <v>42498.374606481477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si="102"/>
        <v>41822.57503472222</v>
      </c>
      <c r="P3330" s="11">
        <f t="shared" si="103"/>
        <v>41825.041666666664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ref="O3331:O3394" si="104">(J3331/86400)+DATE(1970,1,1)</f>
        <v>41837.323009259257</v>
      </c>
      <c r="P3331" s="11">
        <f t="shared" ref="P3331:P3394" si="105">(I3331/86400)+DATE(1970,1,1)</f>
        <v>41847.958333333336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104"/>
        <v>42065.887361111112</v>
      </c>
      <c r="P3332" s="11">
        <f t="shared" si="105"/>
        <v>42095.845694444448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104"/>
        <v>42248.697754629626</v>
      </c>
      <c r="P3333" s="11">
        <f t="shared" si="105"/>
        <v>42283.697754629626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104"/>
        <v>41809.860300925924</v>
      </c>
      <c r="P3334" s="11">
        <f t="shared" si="105"/>
        <v>41839.860300925924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104"/>
        <v>42148.676851851851</v>
      </c>
      <c r="P3335" s="11">
        <f t="shared" si="105"/>
        <v>42170.676851851851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104"/>
        <v>42185.521087962959</v>
      </c>
      <c r="P3336" s="11">
        <f t="shared" si="105"/>
        <v>42215.521087962959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104"/>
        <v>41827.674143518518</v>
      </c>
      <c r="P3337" s="11">
        <f t="shared" si="105"/>
        <v>41854.958333333336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104"/>
        <v>42437.398680555554</v>
      </c>
      <c r="P3338" s="11">
        <f t="shared" si="105"/>
        <v>42465.35701388889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104"/>
        <v>41901.282025462962</v>
      </c>
      <c r="P3339" s="11">
        <f t="shared" si="105"/>
        <v>41922.875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104"/>
        <v>42769.574999999997</v>
      </c>
      <c r="P3340" s="11">
        <f t="shared" si="105"/>
        <v>42790.574999999997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104"/>
        <v>42549.665717592594</v>
      </c>
      <c r="P3341" s="11">
        <f t="shared" si="105"/>
        <v>42579.665717592594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104"/>
        <v>42685.974004629628</v>
      </c>
      <c r="P3342" s="11">
        <f t="shared" si="105"/>
        <v>42710.974004629628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104"/>
        <v>42510.798854166671</v>
      </c>
      <c r="P3343" s="11">
        <f t="shared" si="105"/>
        <v>42533.708333333328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104"/>
        <v>42062.296412037038</v>
      </c>
      <c r="P3344" s="11">
        <f t="shared" si="105"/>
        <v>42095.207638888889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104"/>
        <v>42452.916481481487</v>
      </c>
      <c r="P3345" s="11">
        <f t="shared" si="105"/>
        <v>42473.554166666669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104"/>
        <v>41851.200150462959</v>
      </c>
      <c r="P3346" s="11">
        <f t="shared" si="105"/>
        <v>41881.200150462959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104"/>
        <v>42053.106111111112</v>
      </c>
      <c r="P3347" s="11">
        <f t="shared" si="105"/>
        <v>42112.025694444441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104"/>
        <v>42054.024421296301</v>
      </c>
      <c r="P3348" s="11">
        <f t="shared" si="105"/>
        <v>42061.024421296301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104"/>
        <v>42484.551550925928</v>
      </c>
      <c r="P3349" s="11">
        <f t="shared" si="105"/>
        <v>42498.875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104"/>
        <v>42466.558796296296</v>
      </c>
      <c r="P3350" s="11">
        <f t="shared" si="105"/>
        <v>42490.165972222225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104"/>
        <v>42513.110787037032</v>
      </c>
      <c r="P3351" s="11">
        <f t="shared" si="105"/>
        <v>42534.708333333328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104"/>
        <v>42302.701516203699</v>
      </c>
      <c r="P3352" s="11">
        <f t="shared" si="105"/>
        <v>42337.958333333328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104"/>
        <v>41806.395428240743</v>
      </c>
      <c r="P3353" s="11">
        <f t="shared" si="105"/>
        <v>41843.458333333336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104"/>
        <v>42495.992800925931</v>
      </c>
      <c r="P3354" s="11">
        <f t="shared" si="105"/>
        <v>42552.958333333328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104"/>
        <v>42479.432291666672</v>
      </c>
      <c r="P3355" s="11">
        <f t="shared" si="105"/>
        <v>42492.958333333328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104"/>
        <v>42270.7269212963</v>
      </c>
      <c r="P3356" s="11">
        <f t="shared" si="105"/>
        <v>42306.167361111111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104"/>
        <v>42489.619525462964</v>
      </c>
      <c r="P3357" s="11">
        <f t="shared" si="105"/>
        <v>42500.470138888893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104"/>
        <v>42536.815648148149</v>
      </c>
      <c r="P3358" s="11">
        <f t="shared" si="105"/>
        <v>42566.815648148149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104"/>
        <v>41822.417939814812</v>
      </c>
      <c r="P3359" s="11">
        <f t="shared" si="105"/>
        <v>41852.417939814812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104"/>
        <v>41932.311099537037</v>
      </c>
      <c r="P3360" s="11">
        <f t="shared" si="105"/>
        <v>41962.352766203709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104"/>
        <v>42746.057106481487</v>
      </c>
      <c r="P3361" s="11">
        <f t="shared" si="105"/>
        <v>42791.057106481487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104"/>
        <v>42697.082673611112</v>
      </c>
      <c r="P3362" s="11">
        <f t="shared" si="105"/>
        <v>42718.665972222225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104"/>
        <v>41866.025347222225</v>
      </c>
      <c r="P3363" s="11">
        <f t="shared" si="105"/>
        <v>41883.665972222225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104"/>
        <v>42056.091631944444</v>
      </c>
      <c r="P3364" s="11">
        <f t="shared" si="105"/>
        <v>42070.204861111109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104"/>
        <v>41851.771354166667</v>
      </c>
      <c r="P3365" s="11">
        <f t="shared" si="105"/>
        <v>41870.666666666664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104"/>
        <v>42422.977418981478</v>
      </c>
      <c r="P3366" s="11">
        <f t="shared" si="105"/>
        <v>42444.875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104"/>
        <v>42321.101759259254</v>
      </c>
      <c r="P3367" s="11">
        <f t="shared" si="105"/>
        <v>42351.101759259254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104"/>
        <v>42107.067557870367</v>
      </c>
      <c r="P3368" s="11">
        <f t="shared" si="105"/>
        <v>42137.067557870367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104"/>
        <v>42192.933958333335</v>
      </c>
      <c r="P3369" s="11">
        <f t="shared" si="105"/>
        <v>42217.933958333335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104"/>
        <v>41969.199756944443</v>
      </c>
      <c r="P3370" s="11">
        <f t="shared" si="105"/>
        <v>42005.208333333328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104"/>
        <v>42690.041435185187</v>
      </c>
      <c r="P3371" s="11">
        <f t="shared" si="105"/>
        <v>42750.041435185187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104"/>
        <v>42690.334317129629</v>
      </c>
      <c r="P3372" s="11">
        <f t="shared" si="105"/>
        <v>42721.333333333328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104"/>
        <v>42312.874594907407</v>
      </c>
      <c r="P3373" s="11">
        <f t="shared" si="105"/>
        <v>42340.874594907407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104"/>
        <v>41855.548101851848</v>
      </c>
      <c r="P3374" s="11">
        <f t="shared" si="105"/>
        <v>41876.207638888889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104"/>
        <v>42179.854629629626</v>
      </c>
      <c r="P3375" s="11">
        <f t="shared" si="105"/>
        <v>42203.666666666672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104"/>
        <v>42275.731666666667</v>
      </c>
      <c r="P3376" s="11">
        <f t="shared" si="105"/>
        <v>42305.731666666667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104"/>
        <v>41765.610798611109</v>
      </c>
      <c r="P3377" s="11">
        <f t="shared" si="105"/>
        <v>41777.610798611109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104"/>
        <v>42059.701319444444</v>
      </c>
      <c r="P3378" s="11">
        <f t="shared" si="105"/>
        <v>42119.659652777773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104"/>
        <v>42053.732627314814</v>
      </c>
      <c r="P3379" s="11">
        <f t="shared" si="105"/>
        <v>42083.705555555556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104"/>
        <v>41858.355393518519</v>
      </c>
      <c r="P3380" s="11">
        <f t="shared" si="105"/>
        <v>41882.547222222223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104"/>
        <v>42225.513888888891</v>
      </c>
      <c r="P3381" s="11">
        <f t="shared" si="105"/>
        <v>42242.958333333328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104"/>
        <v>41937.953449074077</v>
      </c>
      <c r="P3382" s="11">
        <f t="shared" si="105"/>
        <v>41972.995115740741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104"/>
        <v>42044.184988425928</v>
      </c>
      <c r="P3383" s="11">
        <f t="shared" si="105"/>
        <v>42074.143321759257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104"/>
        <v>42559.431203703702</v>
      </c>
      <c r="P3384" s="11">
        <f t="shared" si="105"/>
        <v>42583.957638888889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104"/>
        <v>42524.782638888893</v>
      </c>
      <c r="P3385" s="11">
        <f t="shared" si="105"/>
        <v>42544.782638888893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104"/>
        <v>42292.087592592594</v>
      </c>
      <c r="P3386" s="11">
        <f t="shared" si="105"/>
        <v>42329.125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104"/>
        <v>41953.8675</v>
      </c>
      <c r="P3387" s="11">
        <f t="shared" si="105"/>
        <v>41983.8675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104"/>
        <v>41946.644745370373</v>
      </c>
      <c r="P3388" s="11">
        <f t="shared" si="105"/>
        <v>41976.644745370373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104"/>
        <v>41947.762592592597</v>
      </c>
      <c r="P3389" s="11">
        <f t="shared" si="105"/>
        <v>41987.762592592597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104"/>
        <v>42143.461122685185</v>
      </c>
      <c r="P3390" s="11">
        <f t="shared" si="105"/>
        <v>42173.461122685185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104"/>
        <v>42494.563449074078</v>
      </c>
      <c r="P3391" s="11">
        <f t="shared" si="105"/>
        <v>42524.563449074078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104"/>
        <v>41815.774826388893</v>
      </c>
      <c r="P3392" s="11">
        <f t="shared" si="105"/>
        <v>41830.774826388893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104"/>
        <v>41830.545694444445</v>
      </c>
      <c r="P3393" s="11">
        <f t="shared" si="105"/>
        <v>41859.936111111107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si="104"/>
        <v>42446.845543981486</v>
      </c>
      <c r="P3394" s="11">
        <f t="shared" si="105"/>
        <v>42496.845543981486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ref="O3395:O3458" si="106">(J3395/86400)+DATE(1970,1,1)</f>
        <v>41923.921643518523</v>
      </c>
      <c r="P3395" s="11">
        <f t="shared" ref="P3395:P3458" si="107">(I3395/86400)+DATE(1970,1,1)</f>
        <v>41949.031944444447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106"/>
        <v>41817.59542824074</v>
      </c>
      <c r="P3396" s="11">
        <f t="shared" si="107"/>
        <v>41847.59542824074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106"/>
        <v>42140.712314814809</v>
      </c>
      <c r="P3397" s="11">
        <f t="shared" si="107"/>
        <v>42154.756944444445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106"/>
        <v>41764.446631944447</v>
      </c>
      <c r="P3398" s="11">
        <f t="shared" si="107"/>
        <v>41791.165972222225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106"/>
        <v>42378.478344907402</v>
      </c>
      <c r="P3399" s="11">
        <f t="shared" si="107"/>
        <v>42418.916666666672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106"/>
        <v>41941.752037037033</v>
      </c>
      <c r="P3400" s="11">
        <f t="shared" si="107"/>
        <v>41964.708333333328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106"/>
        <v>42026.920428240745</v>
      </c>
      <c r="P3401" s="11">
        <f t="shared" si="107"/>
        <v>42056.920428240745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106"/>
        <v>41834.953865740739</v>
      </c>
      <c r="P3402" s="11">
        <f t="shared" si="107"/>
        <v>41879.953865740739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106"/>
        <v>42193.723912037036</v>
      </c>
      <c r="P3403" s="11">
        <f t="shared" si="107"/>
        <v>42223.723912037036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106"/>
        <v>42290.61855324074</v>
      </c>
      <c r="P3404" s="11">
        <f t="shared" si="107"/>
        <v>42320.104861111111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106"/>
        <v>42150.462083333332</v>
      </c>
      <c r="P3405" s="11">
        <f t="shared" si="107"/>
        <v>42180.462083333332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106"/>
        <v>42152.503495370373</v>
      </c>
      <c r="P3406" s="11">
        <f t="shared" si="107"/>
        <v>42172.503495370373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106"/>
        <v>42410.017199074078</v>
      </c>
      <c r="P3407" s="11">
        <f t="shared" si="107"/>
        <v>42430.999305555553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106"/>
        <v>41791.492777777778</v>
      </c>
      <c r="P3408" s="11">
        <f t="shared" si="107"/>
        <v>41836.492777777778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106"/>
        <v>41796.422326388885</v>
      </c>
      <c r="P3409" s="11">
        <f t="shared" si="107"/>
        <v>41826.422326388885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106"/>
        <v>41808.991944444446</v>
      </c>
      <c r="P3410" s="11">
        <f t="shared" si="107"/>
        <v>41838.991944444446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106"/>
        <v>42544.814328703702</v>
      </c>
      <c r="P3411" s="11">
        <f t="shared" si="107"/>
        <v>42582.873611111107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106"/>
        <v>42500.041550925926</v>
      </c>
      <c r="P3412" s="11">
        <f t="shared" si="107"/>
        <v>42527.291666666672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106"/>
        <v>42265.022824074069</v>
      </c>
      <c r="P3413" s="11">
        <f t="shared" si="107"/>
        <v>42285.022824074069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106"/>
        <v>41879.959050925929</v>
      </c>
      <c r="P3414" s="11">
        <f t="shared" si="107"/>
        <v>41909.959050925929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106"/>
        <v>42053.733078703706</v>
      </c>
      <c r="P3415" s="11">
        <f t="shared" si="107"/>
        <v>42063.207638888889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106"/>
        <v>42675.832465277781</v>
      </c>
      <c r="P3416" s="11">
        <f t="shared" si="107"/>
        <v>42705.332638888889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106"/>
        <v>42467.144166666665</v>
      </c>
      <c r="P3417" s="11">
        <f t="shared" si="107"/>
        <v>42477.979166666672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106"/>
        <v>42089.412557870368</v>
      </c>
      <c r="P3418" s="11">
        <f t="shared" si="107"/>
        <v>42117.770833333328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106"/>
        <v>41894.91375</v>
      </c>
      <c r="P3419" s="11">
        <f t="shared" si="107"/>
        <v>41938.029861111107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106"/>
        <v>41752.83457175926</v>
      </c>
      <c r="P3420" s="11">
        <f t="shared" si="107"/>
        <v>41782.83457175926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106"/>
        <v>42448.821585648147</v>
      </c>
      <c r="P3421" s="11">
        <f t="shared" si="107"/>
        <v>42466.895833333328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106"/>
        <v>42405.090300925927</v>
      </c>
      <c r="P3422" s="11">
        <f t="shared" si="107"/>
        <v>42414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106"/>
        <v>42037.791238425925</v>
      </c>
      <c r="P3423" s="11">
        <f t="shared" si="107"/>
        <v>42067.791238425925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106"/>
        <v>42323.562222222223</v>
      </c>
      <c r="P3424" s="11">
        <f t="shared" si="107"/>
        <v>42352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106"/>
        <v>42088.911354166667</v>
      </c>
      <c r="P3425" s="11">
        <f t="shared" si="107"/>
        <v>42118.911354166667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106"/>
        <v>42018.676898148144</v>
      </c>
      <c r="P3426" s="11">
        <f t="shared" si="107"/>
        <v>42040.290972222225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106"/>
        <v>41884.617314814815</v>
      </c>
      <c r="P3427" s="11">
        <f t="shared" si="107"/>
        <v>41916.617314814815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106"/>
        <v>41884.056747685187</v>
      </c>
      <c r="P3428" s="11">
        <f t="shared" si="107"/>
        <v>41903.083333333336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106"/>
        <v>41792.645277777774</v>
      </c>
      <c r="P3429" s="11">
        <f t="shared" si="107"/>
        <v>41822.645277777774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106"/>
        <v>42038.720451388886</v>
      </c>
      <c r="P3430" s="11">
        <f t="shared" si="107"/>
        <v>42063.708333333328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106"/>
        <v>42662.021539351852</v>
      </c>
      <c r="P3431" s="11">
        <f t="shared" si="107"/>
        <v>42676.021539351852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106"/>
        <v>41820.945613425924</v>
      </c>
      <c r="P3432" s="11">
        <f t="shared" si="107"/>
        <v>41850.945613425924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106"/>
        <v>41839.730937500004</v>
      </c>
      <c r="P3433" s="11">
        <f t="shared" si="107"/>
        <v>41869.730937500004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106"/>
        <v>42380.581180555557</v>
      </c>
      <c r="P3434" s="11">
        <f t="shared" si="107"/>
        <v>42405.916666666672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106"/>
        <v>41776.06313657407</v>
      </c>
      <c r="P3435" s="11">
        <f t="shared" si="107"/>
        <v>41807.125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106"/>
        <v>41800.380428240736</v>
      </c>
      <c r="P3436" s="11">
        <f t="shared" si="107"/>
        <v>41830.380428240736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106"/>
        <v>42572.61681712963</v>
      </c>
      <c r="P3437" s="11">
        <f t="shared" si="107"/>
        <v>42589.125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106"/>
        <v>41851.541585648149</v>
      </c>
      <c r="P3438" s="11">
        <f t="shared" si="107"/>
        <v>41872.686111111107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106"/>
        <v>42205.710879629631</v>
      </c>
      <c r="P3439" s="11">
        <f t="shared" si="107"/>
        <v>42235.710879629631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106"/>
        <v>42100.927858796298</v>
      </c>
      <c r="P3440" s="11">
        <f t="shared" si="107"/>
        <v>42126.875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106"/>
        <v>42374.911226851851</v>
      </c>
      <c r="P3441" s="11">
        <f t="shared" si="107"/>
        <v>42388.207638888889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106"/>
        <v>41809.12300925926</v>
      </c>
      <c r="P3442" s="11">
        <f t="shared" si="107"/>
        <v>41831.677083333336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106"/>
        <v>42294.429641203707</v>
      </c>
      <c r="P3443" s="11">
        <f t="shared" si="107"/>
        <v>42321.845138888893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106"/>
        <v>42124.841111111113</v>
      </c>
      <c r="P3444" s="11">
        <f t="shared" si="107"/>
        <v>42154.841111111113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106"/>
        <v>41861.524837962963</v>
      </c>
      <c r="P3445" s="11">
        <f t="shared" si="107"/>
        <v>41891.524837962963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106"/>
        <v>42521.291504629626</v>
      </c>
      <c r="P3446" s="11">
        <f t="shared" si="107"/>
        <v>42529.582638888889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106"/>
        <v>42272.530509259261</v>
      </c>
      <c r="P3447" s="11">
        <f t="shared" si="107"/>
        <v>42300.530509259261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106"/>
        <v>42016.832465277781</v>
      </c>
      <c r="P3448" s="11">
        <f t="shared" si="107"/>
        <v>42040.513888888891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106"/>
        <v>42402.889027777783</v>
      </c>
      <c r="P3449" s="11">
        <f t="shared" si="107"/>
        <v>42447.847361111111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106"/>
        <v>41960.119085648148</v>
      </c>
      <c r="P3450" s="11">
        <f t="shared" si="107"/>
        <v>41990.119085648148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106"/>
        <v>42532.052523148144</v>
      </c>
      <c r="P3451" s="11">
        <f t="shared" si="107"/>
        <v>42560.166666666672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106"/>
        <v>42036.704525462963</v>
      </c>
      <c r="P3452" s="11">
        <f t="shared" si="107"/>
        <v>42096.662858796291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106"/>
        <v>42088.723692129628</v>
      </c>
      <c r="P3453" s="11">
        <f t="shared" si="107"/>
        <v>42115.723692129628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106"/>
        <v>41820.639189814814</v>
      </c>
      <c r="P3454" s="11">
        <f t="shared" si="107"/>
        <v>41843.165972222225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106"/>
        <v>42535.97865740741</v>
      </c>
      <c r="P3455" s="11">
        <f t="shared" si="107"/>
        <v>42595.97865740741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106"/>
        <v>41821.698599537034</v>
      </c>
      <c r="P3456" s="11">
        <f t="shared" si="107"/>
        <v>41851.698599537034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106"/>
        <v>42626.7503125</v>
      </c>
      <c r="P3457" s="11">
        <f t="shared" si="107"/>
        <v>42656.7503125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si="106"/>
        <v>41821.205636574072</v>
      </c>
      <c r="P3458" s="11">
        <f t="shared" si="107"/>
        <v>41852.290972222225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ref="O3459:O3522" si="108">(J3459/86400)+DATE(1970,1,1)</f>
        <v>42016.706678240742</v>
      </c>
      <c r="P3459" s="11">
        <f t="shared" ref="P3459:P3522" si="109">(I3459/86400)+DATE(1970,1,1)</f>
        <v>42047.249305555553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108"/>
        <v>42011.202581018515</v>
      </c>
      <c r="P3460" s="11">
        <f t="shared" si="109"/>
        <v>42038.185416666667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108"/>
        <v>42480.479861111111</v>
      </c>
      <c r="P3461" s="11">
        <f t="shared" si="109"/>
        <v>42510.479861111111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108"/>
        <v>41852.527222222227</v>
      </c>
      <c r="P3462" s="11">
        <f t="shared" si="109"/>
        <v>41866.527222222227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108"/>
        <v>42643.632858796293</v>
      </c>
      <c r="P3463" s="11">
        <f t="shared" si="109"/>
        <v>42672.125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108"/>
        <v>42179.898472222223</v>
      </c>
      <c r="P3464" s="11">
        <f t="shared" si="109"/>
        <v>42195.75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108"/>
        <v>42612.918807870374</v>
      </c>
      <c r="P3465" s="11">
        <f t="shared" si="109"/>
        <v>42654.165972222225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108"/>
        <v>42575.130057870367</v>
      </c>
      <c r="P3466" s="11">
        <f t="shared" si="109"/>
        <v>42605.130057870367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108"/>
        <v>42200.625833333332</v>
      </c>
      <c r="P3467" s="11">
        <f t="shared" si="109"/>
        <v>42225.666666666672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108"/>
        <v>42420.019097222219</v>
      </c>
      <c r="P3468" s="11">
        <f t="shared" si="109"/>
        <v>42479.977430555555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108"/>
        <v>42053.671666666662</v>
      </c>
      <c r="P3469" s="11">
        <f t="shared" si="109"/>
        <v>42083.630000000005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108"/>
        <v>42605.765381944446</v>
      </c>
      <c r="P3470" s="11">
        <f t="shared" si="109"/>
        <v>42634.125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108"/>
        <v>42458.641724537039</v>
      </c>
      <c r="P3471" s="11">
        <f t="shared" si="109"/>
        <v>42488.641724537039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108"/>
        <v>42529.022013888884</v>
      </c>
      <c r="P3472" s="11">
        <f t="shared" si="109"/>
        <v>42566.901388888888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108"/>
        <v>41841.820486111115</v>
      </c>
      <c r="P3473" s="11">
        <f t="shared" si="109"/>
        <v>41882.833333333336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108"/>
        <v>41928.170497685183</v>
      </c>
      <c r="P3474" s="11">
        <f t="shared" si="109"/>
        <v>41949.249305555553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108"/>
        <v>42062.834444444445</v>
      </c>
      <c r="P3475" s="11">
        <f t="shared" si="109"/>
        <v>42083.852083333331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108"/>
        <v>42541.501516203702</v>
      </c>
      <c r="P3476" s="11">
        <f t="shared" si="109"/>
        <v>42571.501516203702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108"/>
        <v>41918.880833333329</v>
      </c>
      <c r="P3477" s="11">
        <f t="shared" si="109"/>
        <v>41946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108"/>
        <v>41921.279976851853</v>
      </c>
      <c r="P3478" s="11">
        <f t="shared" si="109"/>
        <v>41939.125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108"/>
        <v>42128.736608796295</v>
      </c>
      <c r="P3479" s="11">
        <f t="shared" si="109"/>
        <v>42141.125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108"/>
        <v>42053.916921296295</v>
      </c>
      <c r="P3480" s="11">
        <f t="shared" si="109"/>
        <v>42079.875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108"/>
        <v>41781.855092592596</v>
      </c>
      <c r="P3481" s="11">
        <f t="shared" si="109"/>
        <v>41811.855092592596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108"/>
        <v>42171.317442129628</v>
      </c>
      <c r="P3482" s="11">
        <f t="shared" si="109"/>
        <v>42195.875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108"/>
        <v>41989.247546296298</v>
      </c>
      <c r="P3483" s="11">
        <f t="shared" si="109"/>
        <v>42006.247546296298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108"/>
        <v>41796.771597222221</v>
      </c>
      <c r="P3484" s="11">
        <f t="shared" si="109"/>
        <v>41826.771597222221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108"/>
        <v>41793.668761574074</v>
      </c>
      <c r="P3485" s="11">
        <f t="shared" si="109"/>
        <v>41823.668761574074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108"/>
        <v>42506.760405092587</v>
      </c>
      <c r="P3486" s="11">
        <f t="shared" si="109"/>
        <v>42536.760405092587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108"/>
        <v>42372.693055555559</v>
      </c>
      <c r="P3487" s="11">
        <f t="shared" si="109"/>
        <v>42402.693055555559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108"/>
        <v>42126.87501157407</v>
      </c>
      <c r="P3488" s="11">
        <f t="shared" si="109"/>
        <v>42158.290972222225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108"/>
        <v>42149.940416666665</v>
      </c>
      <c r="P3489" s="11">
        <f t="shared" si="109"/>
        <v>42179.940416666665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108"/>
        <v>42087.768055555556</v>
      </c>
      <c r="P3490" s="11">
        <f t="shared" si="109"/>
        <v>42111.666666666672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108"/>
        <v>41753.635775462964</v>
      </c>
      <c r="P3491" s="11">
        <f t="shared" si="109"/>
        <v>41783.875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108"/>
        <v>42443.802361111113</v>
      </c>
      <c r="P3492" s="11">
        <f t="shared" si="109"/>
        <v>42473.802361111113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108"/>
        <v>42121.249814814815</v>
      </c>
      <c r="P3493" s="11">
        <f t="shared" si="109"/>
        <v>42142.249814814815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108"/>
        <v>42268.009224537032</v>
      </c>
      <c r="P3494" s="11">
        <f t="shared" si="109"/>
        <v>42303.009224537032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108"/>
        <v>41848.866157407407</v>
      </c>
      <c r="P3495" s="11">
        <f t="shared" si="109"/>
        <v>41868.21597222222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108"/>
        <v>42689.214988425927</v>
      </c>
      <c r="P3496" s="11">
        <f t="shared" si="109"/>
        <v>42700.25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108"/>
        <v>41915.762835648144</v>
      </c>
      <c r="P3497" s="11">
        <f t="shared" si="109"/>
        <v>41944.720833333333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108"/>
        <v>42584.846828703703</v>
      </c>
      <c r="P3498" s="11">
        <f t="shared" si="109"/>
        <v>42624.846828703703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108"/>
        <v>42511.741944444446</v>
      </c>
      <c r="P3499" s="11">
        <f t="shared" si="109"/>
        <v>42523.916666666672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108"/>
        <v>42459.15861111111</v>
      </c>
      <c r="P3500" s="11">
        <f t="shared" si="109"/>
        <v>42518.905555555553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108"/>
        <v>42132.036168981482</v>
      </c>
      <c r="P3501" s="11">
        <f t="shared" si="109"/>
        <v>42186.290972222225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108"/>
        <v>42419.919421296298</v>
      </c>
      <c r="P3502" s="11">
        <f t="shared" si="109"/>
        <v>42436.207638888889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108"/>
        <v>42233.763831018514</v>
      </c>
      <c r="P3503" s="11">
        <f t="shared" si="109"/>
        <v>42258.763831018514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108"/>
        <v>42430.839398148149</v>
      </c>
      <c r="P3504" s="11">
        <f t="shared" si="109"/>
        <v>42445.165972222225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108"/>
        <v>42545.478333333333</v>
      </c>
      <c r="P3505" s="11">
        <f t="shared" si="109"/>
        <v>42575.478333333333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108"/>
        <v>42297.748738425929</v>
      </c>
      <c r="P3506" s="11">
        <f t="shared" si="109"/>
        <v>42327.790405092594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108"/>
        <v>41760.935706018521</v>
      </c>
      <c r="P3507" s="11">
        <f t="shared" si="109"/>
        <v>41772.166666666664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108"/>
        <v>41829.734259259261</v>
      </c>
      <c r="P3508" s="11">
        <f t="shared" si="109"/>
        <v>41874.734259259261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108"/>
        <v>42491.92288194444</v>
      </c>
      <c r="P3509" s="11">
        <f t="shared" si="109"/>
        <v>42521.92288194444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108"/>
        <v>42477.729780092588</v>
      </c>
      <c r="P3510" s="11">
        <f t="shared" si="109"/>
        <v>42500.875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108"/>
        <v>41950.859560185185</v>
      </c>
      <c r="P3511" s="11">
        <f t="shared" si="109"/>
        <v>41964.204861111109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108"/>
        <v>41802.62090277778</v>
      </c>
      <c r="P3512" s="11">
        <f t="shared" si="109"/>
        <v>41822.62090277778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108"/>
        <v>41927.873784722222</v>
      </c>
      <c r="P3513" s="11">
        <f t="shared" si="109"/>
        <v>41950.770833333336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108"/>
        <v>42057.536944444444</v>
      </c>
      <c r="P3514" s="11">
        <f t="shared" si="109"/>
        <v>42117.49527777778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108"/>
        <v>41781.096203703702</v>
      </c>
      <c r="P3515" s="11">
        <f t="shared" si="109"/>
        <v>41794.207638888889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108"/>
        <v>42020.846666666665</v>
      </c>
      <c r="P3516" s="11">
        <f t="shared" si="109"/>
        <v>42037.207638888889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108"/>
        <v>42125.772812499999</v>
      </c>
      <c r="P3517" s="11">
        <f t="shared" si="109"/>
        <v>42155.772812499999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108"/>
        <v>41856.010069444441</v>
      </c>
      <c r="P3518" s="11">
        <f t="shared" si="109"/>
        <v>41890.125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108"/>
        <v>41794.817523148144</v>
      </c>
      <c r="P3519" s="11">
        <f t="shared" si="109"/>
        <v>41824.458333333336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108"/>
        <v>41893.783553240741</v>
      </c>
      <c r="P3520" s="11">
        <f t="shared" si="109"/>
        <v>41914.597916666666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108"/>
        <v>42037.598958333328</v>
      </c>
      <c r="P3521" s="11">
        <f t="shared" si="109"/>
        <v>42067.598958333328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si="108"/>
        <v>42227.824212962965</v>
      </c>
      <c r="P3522" s="11">
        <f t="shared" si="109"/>
        <v>42253.57430555555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ref="O3523:O3586" si="110">(J3523/86400)+DATE(1970,1,1)</f>
        <v>41881.361342592594</v>
      </c>
      <c r="P3523" s="11">
        <f t="shared" ref="P3523:P3586" si="111">(I3523/86400)+DATE(1970,1,1)</f>
        <v>41911.361342592594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110"/>
        <v>42234.789884259255</v>
      </c>
      <c r="P3524" s="11">
        <f t="shared" si="111"/>
        <v>42262.420833333337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110"/>
        <v>42581.397546296299</v>
      </c>
      <c r="P3525" s="11">
        <f t="shared" si="111"/>
        <v>42638.958333333328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110"/>
        <v>41880.76357638889</v>
      </c>
      <c r="P3526" s="11">
        <f t="shared" si="111"/>
        <v>41895.166666666664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110"/>
        <v>42214.6956712963</v>
      </c>
      <c r="P3527" s="11">
        <f t="shared" si="111"/>
        <v>42225.666666666672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110"/>
        <v>42460.335312499999</v>
      </c>
      <c r="P3528" s="11">
        <f t="shared" si="111"/>
        <v>42488.249305555553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110"/>
        <v>42167.023206018523</v>
      </c>
      <c r="P3529" s="11">
        <f t="shared" si="111"/>
        <v>42196.165972222225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110"/>
        <v>42733.50136574074</v>
      </c>
      <c r="P3530" s="11">
        <f t="shared" si="111"/>
        <v>42753.50136574074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110"/>
        <v>42177.761782407411</v>
      </c>
      <c r="P3531" s="11">
        <f t="shared" si="111"/>
        <v>42198.041666666672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110"/>
        <v>42442.623344907406</v>
      </c>
      <c r="P3532" s="11">
        <f t="shared" si="111"/>
        <v>42470.833333333328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110"/>
        <v>42521.654328703706</v>
      </c>
      <c r="P3533" s="11">
        <f t="shared" si="111"/>
        <v>42551.654328703706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110"/>
        <v>41884.599849537037</v>
      </c>
      <c r="P3534" s="11">
        <f t="shared" si="111"/>
        <v>41900.165972222225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110"/>
        <v>42289.761192129634</v>
      </c>
      <c r="P3535" s="11">
        <f t="shared" si="111"/>
        <v>42319.802858796298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110"/>
        <v>42243.6252662037</v>
      </c>
      <c r="P3536" s="11">
        <f t="shared" si="111"/>
        <v>42278.6252662037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110"/>
        <v>42248.640162037038</v>
      </c>
      <c r="P3537" s="11">
        <f t="shared" si="111"/>
        <v>42279.75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110"/>
        <v>42328.727141203708</v>
      </c>
      <c r="P3538" s="11">
        <f t="shared" si="111"/>
        <v>42358.499305555553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110"/>
        <v>41923.354351851856</v>
      </c>
      <c r="P3539" s="11">
        <f t="shared" si="111"/>
        <v>41960.332638888889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110"/>
        <v>42571.420601851853</v>
      </c>
      <c r="P3540" s="11">
        <f t="shared" si="111"/>
        <v>42599.420601851853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110"/>
        <v>42600.756041666667</v>
      </c>
      <c r="P3541" s="11">
        <f t="shared" si="111"/>
        <v>42621.756041666667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110"/>
        <v>42517.003368055557</v>
      </c>
      <c r="P3542" s="11">
        <f t="shared" si="111"/>
        <v>42547.003368055557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110"/>
        <v>42222.730034722219</v>
      </c>
      <c r="P3543" s="11">
        <f t="shared" si="111"/>
        <v>42247.730034722219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110"/>
        <v>41829.599791666667</v>
      </c>
      <c r="P3544" s="11">
        <f t="shared" si="111"/>
        <v>41889.599791666667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110"/>
        <v>42150.755312499998</v>
      </c>
      <c r="P3545" s="11">
        <f t="shared" si="111"/>
        <v>42180.755312499998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110"/>
        <v>42040.831678240742</v>
      </c>
      <c r="P3546" s="11">
        <f t="shared" si="111"/>
        <v>42070.831678240742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110"/>
        <v>42075.807395833333</v>
      </c>
      <c r="P3547" s="11">
        <f t="shared" si="111"/>
        <v>42105.807395833333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110"/>
        <v>42073.660694444443</v>
      </c>
      <c r="P3548" s="11">
        <f t="shared" si="111"/>
        <v>42095.165972222225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110"/>
        <v>42480.078715277778</v>
      </c>
      <c r="P3549" s="11">
        <f t="shared" si="111"/>
        <v>42504.165972222225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110"/>
        <v>42411.942291666666</v>
      </c>
      <c r="P3550" s="11">
        <f t="shared" si="111"/>
        <v>42434.041666666672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110"/>
        <v>42223.394363425927</v>
      </c>
      <c r="P3551" s="11">
        <f t="shared" si="111"/>
        <v>42251.394363425927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110"/>
        <v>42462.893495370372</v>
      </c>
      <c r="P3552" s="11">
        <f t="shared" si="111"/>
        <v>42492.893495370372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110"/>
        <v>41753.515856481477</v>
      </c>
      <c r="P3553" s="11">
        <f t="shared" si="111"/>
        <v>41781.921527777777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110"/>
        <v>41788.587083333332</v>
      </c>
      <c r="P3554" s="11">
        <f t="shared" si="111"/>
        <v>41818.587083333332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110"/>
        <v>42196.028703703705</v>
      </c>
      <c r="P3555" s="11">
        <f t="shared" si="111"/>
        <v>42228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110"/>
        <v>42016.050451388888</v>
      </c>
      <c r="P3556" s="11">
        <f t="shared" si="111"/>
        <v>42046.708333333328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110"/>
        <v>42661.442060185189</v>
      </c>
      <c r="P3557" s="11">
        <f t="shared" si="111"/>
        <v>42691.483726851853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110"/>
        <v>41808.649583333332</v>
      </c>
      <c r="P3558" s="11">
        <f t="shared" si="111"/>
        <v>41868.649583333332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110"/>
        <v>41730.276747685188</v>
      </c>
      <c r="P3559" s="11">
        <f t="shared" si="111"/>
        <v>41764.276747685188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110"/>
        <v>42139.816840277781</v>
      </c>
      <c r="P3560" s="11">
        <f t="shared" si="111"/>
        <v>42181.875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110"/>
        <v>42194.096157407403</v>
      </c>
      <c r="P3561" s="11">
        <f t="shared" si="111"/>
        <v>42216.373611111107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110"/>
        <v>42115.889652777776</v>
      </c>
      <c r="P3562" s="11">
        <f t="shared" si="111"/>
        <v>42151.114583333328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110"/>
        <v>42203.680300925931</v>
      </c>
      <c r="P3563" s="11">
        <f t="shared" si="111"/>
        <v>42221.775000000001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110"/>
        <v>42433.761886574073</v>
      </c>
      <c r="P3564" s="11">
        <f t="shared" si="111"/>
        <v>42442.916666666672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110"/>
        <v>42555.671944444446</v>
      </c>
      <c r="P3565" s="11">
        <f t="shared" si="111"/>
        <v>42583.791666666672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110"/>
        <v>42236.623252314814</v>
      </c>
      <c r="P3566" s="11">
        <f t="shared" si="111"/>
        <v>42282.666666666672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110"/>
        <v>41974.743148148147</v>
      </c>
      <c r="P3567" s="11">
        <f t="shared" si="111"/>
        <v>42004.743148148147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110"/>
        <v>41997.507905092592</v>
      </c>
      <c r="P3568" s="11">
        <f t="shared" si="111"/>
        <v>42027.507905092592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110"/>
        <v>42135.810694444444</v>
      </c>
      <c r="P3569" s="11">
        <f t="shared" si="111"/>
        <v>42165.810694444444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110"/>
        <v>41869.740671296298</v>
      </c>
      <c r="P3570" s="11">
        <f t="shared" si="111"/>
        <v>41899.740671296298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110"/>
        <v>41982.688611111109</v>
      </c>
      <c r="P3571" s="11">
        <f t="shared" si="111"/>
        <v>42012.688611111109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110"/>
        <v>41976.331979166665</v>
      </c>
      <c r="P3572" s="11">
        <f t="shared" si="111"/>
        <v>42004.291666666672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110"/>
        <v>41912.858946759261</v>
      </c>
      <c r="P3573" s="11">
        <f t="shared" si="111"/>
        <v>41942.858946759261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110"/>
        <v>42146.570393518516</v>
      </c>
      <c r="P3574" s="11">
        <f t="shared" si="111"/>
        <v>42176.570393518516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110"/>
        <v>41921.375532407408</v>
      </c>
      <c r="P3575" s="11">
        <f t="shared" si="111"/>
        <v>41951.417199074072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110"/>
        <v>41926.942685185189</v>
      </c>
      <c r="P3576" s="11">
        <f t="shared" si="111"/>
        <v>41956.984351851846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110"/>
        <v>42561.783877314811</v>
      </c>
      <c r="P3577" s="11">
        <f t="shared" si="111"/>
        <v>42593.165972222225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110"/>
        <v>42649.54923611111</v>
      </c>
      <c r="P3578" s="11">
        <f t="shared" si="111"/>
        <v>42709.590902777782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110"/>
        <v>42093.786840277782</v>
      </c>
      <c r="P3579" s="11">
        <f t="shared" si="111"/>
        <v>42120.26944444445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110"/>
        <v>42460.733530092592</v>
      </c>
      <c r="P3580" s="11">
        <f t="shared" si="111"/>
        <v>42490.733530092592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110"/>
        <v>42430.762222222227</v>
      </c>
      <c r="P3581" s="11">
        <f t="shared" si="111"/>
        <v>42460.720555555556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110"/>
        <v>42026.176180555558</v>
      </c>
      <c r="P3582" s="11">
        <f t="shared" si="111"/>
        <v>42064.207638888889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110"/>
        <v>41836.471180555556</v>
      </c>
      <c r="P3583" s="11">
        <f t="shared" si="111"/>
        <v>41850.471180555556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110"/>
        <v>42451.095856481479</v>
      </c>
      <c r="P3584" s="11">
        <f t="shared" si="111"/>
        <v>42465.095856481479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110"/>
        <v>42418.425983796296</v>
      </c>
      <c r="P3585" s="11">
        <f t="shared" si="111"/>
        <v>42478.384317129632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si="110"/>
        <v>42168.316481481481</v>
      </c>
      <c r="P3586" s="11">
        <f t="shared" si="111"/>
        <v>42198.316481481481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ref="O3587:O3650" si="112">(J3587/86400)+DATE(1970,1,1)</f>
        <v>41964.716319444444</v>
      </c>
      <c r="P3587" s="11">
        <f t="shared" ref="P3587:P3650" si="113">(I3587/86400)+DATE(1970,1,1)</f>
        <v>41994.716319444444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112"/>
        <v>42576.697569444441</v>
      </c>
      <c r="P3588" s="11">
        <f t="shared" si="113"/>
        <v>42636.697569444441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112"/>
        <v>42503.539976851855</v>
      </c>
      <c r="P3589" s="11">
        <f t="shared" si="113"/>
        <v>42548.791666666672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112"/>
        <v>42101.828819444447</v>
      </c>
      <c r="P3590" s="11">
        <f t="shared" si="113"/>
        <v>42123.958333333328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112"/>
        <v>42125.647534722222</v>
      </c>
      <c r="P3591" s="11">
        <f t="shared" si="113"/>
        <v>42150.647534722222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112"/>
        <v>41902.333726851852</v>
      </c>
      <c r="P3592" s="11">
        <f t="shared" si="113"/>
        <v>41932.333726851852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112"/>
        <v>42003.948425925926</v>
      </c>
      <c r="P3593" s="11">
        <f t="shared" si="113"/>
        <v>42028.207638888889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112"/>
        <v>41988.829942129625</v>
      </c>
      <c r="P3594" s="11">
        <f t="shared" si="113"/>
        <v>42046.207638888889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112"/>
        <v>41974.898599537039</v>
      </c>
      <c r="P3595" s="11">
        <f t="shared" si="113"/>
        <v>42009.851388888885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112"/>
        <v>42592.066921296297</v>
      </c>
      <c r="P3596" s="11">
        <f t="shared" si="113"/>
        <v>42617.066921296297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112"/>
        <v>42050.008368055554</v>
      </c>
      <c r="P3597" s="11">
        <f t="shared" si="113"/>
        <v>42076.290972222225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112"/>
        <v>41856.715069444443</v>
      </c>
      <c r="P3598" s="11">
        <f t="shared" si="113"/>
        <v>41877.715069444443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112"/>
        <v>42417.585532407407</v>
      </c>
      <c r="P3599" s="11">
        <f t="shared" si="113"/>
        <v>42432.249305555553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112"/>
        <v>41866.79886574074</v>
      </c>
      <c r="P3600" s="11">
        <f t="shared" si="113"/>
        <v>41885.207638888889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112"/>
        <v>42220.79487268519</v>
      </c>
      <c r="P3601" s="11">
        <f t="shared" si="113"/>
        <v>42246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112"/>
        <v>42628.849120370374</v>
      </c>
      <c r="P3602" s="11">
        <f t="shared" si="113"/>
        <v>42656.849120370374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112"/>
        <v>41990.99863425926</v>
      </c>
      <c r="P3603" s="11">
        <f t="shared" si="113"/>
        <v>42020.99863425926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112"/>
        <v>42447.894432870366</v>
      </c>
      <c r="P3604" s="11">
        <f t="shared" si="113"/>
        <v>42507.894432870366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112"/>
        <v>42283.864351851851</v>
      </c>
      <c r="P3605" s="11">
        <f t="shared" si="113"/>
        <v>42313.906018518523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112"/>
        <v>42483.015694444446</v>
      </c>
      <c r="P3606" s="11">
        <f t="shared" si="113"/>
        <v>42489.290972222225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112"/>
        <v>42383.793124999997</v>
      </c>
      <c r="P3607" s="11">
        <f t="shared" si="113"/>
        <v>42413.793124999997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112"/>
        <v>42566.604826388888</v>
      </c>
      <c r="P3608" s="11">
        <f t="shared" si="113"/>
        <v>42596.604826388888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112"/>
        <v>42338.963912037041</v>
      </c>
      <c r="P3609" s="11">
        <f t="shared" si="113"/>
        <v>42353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112"/>
        <v>42506.709374999999</v>
      </c>
      <c r="P3610" s="11">
        <f t="shared" si="113"/>
        <v>42538.583333333328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112"/>
        <v>42429.991724537038</v>
      </c>
      <c r="P3611" s="11">
        <f t="shared" si="113"/>
        <v>42459.950057870374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112"/>
        <v>42203.432129629626</v>
      </c>
      <c r="P3612" s="11">
        <f t="shared" si="113"/>
        <v>42233.432129629626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112"/>
        <v>42072.370381944449</v>
      </c>
      <c r="P3613" s="11">
        <f t="shared" si="113"/>
        <v>42102.370381944449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112"/>
        <v>41789.726979166662</v>
      </c>
      <c r="P3614" s="11">
        <f t="shared" si="113"/>
        <v>41799.726979166662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112"/>
        <v>41788.58997685185</v>
      </c>
      <c r="P3615" s="11">
        <f t="shared" si="113"/>
        <v>41818.58997685185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112"/>
        <v>42144.041851851856</v>
      </c>
      <c r="P3616" s="11">
        <f t="shared" si="113"/>
        <v>42174.041851851856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112"/>
        <v>42318.593703703707</v>
      </c>
      <c r="P3617" s="11">
        <f t="shared" si="113"/>
        <v>42348.593703703707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112"/>
        <v>42052.949814814812</v>
      </c>
      <c r="P3618" s="11">
        <f t="shared" si="113"/>
        <v>42082.908148148148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112"/>
        <v>42779.610289351855</v>
      </c>
      <c r="P3619" s="11">
        <f t="shared" si="113"/>
        <v>42794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112"/>
        <v>42128.627893518518</v>
      </c>
      <c r="P3620" s="11">
        <f t="shared" si="113"/>
        <v>42158.627893518518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112"/>
        <v>42661.132245370369</v>
      </c>
      <c r="P3621" s="11">
        <f t="shared" si="113"/>
        <v>42693.916666666672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112"/>
        <v>42037.938206018516</v>
      </c>
      <c r="P3622" s="11">
        <f t="shared" si="113"/>
        <v>42068.166666666672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112"/>
        <v>42619.935694444444</v>
      </c>
      <c r="P3623" s="11">
        <f t="shared" si="113"/>
        <v>42643.875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112"/>
        <v>41877.221886574072</v>
      </c>
      <c r="P3624" s="11">
        <f t="shared" si="113"/>
        <v>41910.140972222223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112"/>
        <v>41828.736921296295</v>
      </c>
      <c r="P3625" s="11">
        <f t="shared" si="113"/>
        <v>41846.291666666664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112"/>
        <v>42545.774189814816</v>
      </c>
      <c r="P3626" s="11">
        <f t="shared" si="113"/>
        <v>42605.774189814816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112"/>
        <v>42157.652511574073</v>
      </c>
      <c r="P3627" s="11">
        <f t="shared" si="113"/>
        <v>42187.652511574073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112"/>
        <v>41846.667326388888</v>
      </c>
      <c r="P3628" s="11">
        <f t="shared" si="113"/>
        <v>41867.667326388888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112"/>
        <v>42460.741747685184</v>
      </c>
      <c r="P3629" s="11">
        <f t="shared" si="113"/>
        <v>42511.165972222225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112"/>
        <v>42291.833287037036</v>
      </c>
      <c r="P3630" s="11">
        <f t="shared" si="113"/>
        <v>42351.874953703707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112"/>
        <v>42437.094490740739</v>
      </c>
      <c r="P3631" s="11">
        <f t="shared" si="113"/>
        <v>42495.708333333328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112"/>
        <v>41942.84710648148</v>
      </c>
      <c r="P3632" s="11">
        <f t="shared" si="113"/>
        <v>41972.888773148152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112"/>
        <v>41880.753437499996</v>
      </c>
      <c r="P3633" s="11">
        <f t="shared" si="113"/>
        <v>41905.165972222225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112"/>
        <v>41946.936909722222</v>
      </c>
      <c r="P3634" s="11">
        <f t="shared" si="113"/>
        <v>41966.936909722222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112"/>
        <v>42649.623460648145</v>
      </c>
      <c r="P3635" s="11">
        <f t="shared" si="113"/>
        <v>42693.041666666672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112"/>
        <v>42701.166365740741</v>
      </c>
      <c r="P3636" s="11">
        <f t="shared" si="113"/>
        <v>42749.165972222225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112"/>
        <v>42450.88282407407</v>
      </c>
      <c r="P3637" s="11">
        <f t="shared" si="113"/>
        <v>42480.88282407407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112"/>
        <v>42226.694780092592</v>
      </c>
      <c r="P3638" s="11">
        <f t="shared" si="113"/>
        <v>42261.694780092592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112"/>
        <v>41975.700636574074</v>
      </c>
      <c r="P3639" s="11">
        <f t="shared" si="113"/>
        <v>42005.700636574074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112"/>
        <v>42053.672824074078</v>
      </c>
      <c r="P3640" s="11">
        <f t="shared" si="113"/>
        <v>42113.631157407406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112"/>
        <v>42590.677152777775</v>
      </c>
      <c r="P3641" s="11">
        <f t="shared" si="113"/>
        <v>42650.632638888885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112"/>
        <v>42104.781597222223</v>
      </c>
      <c r="P3642" s="11">
        <f t="shared" si="113"/>
        <v>42134.781597222223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112"/>
        <v>41899.627071759256</v>
      </c>
      <c r="P3643" s="11">
        <f t="shared" si="113"/>
        <v>41917.208333333336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112"/>
        <v>42297.816284722227</v>
      </c>
      <c r="P3644" s="11">
        <f t="shared" si="113"/>
        <v>42338.708333333328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112"/>
        <v>42285.143969907411</v>
      </c>
      <c r="P3645" s="11">
        <f t="shared" si="113"/>
        <v>42325.185636574075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112"/>
        <v>42409.241747685184</v>
      </c>
      <c r="P3646" s="11">
        <f t="shared" si="113"/>
        <v>42437.207638888889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112"/>
        <v>42665.970347222217</v>
      </c>
      <c r="P3647" s="11">
        <f t="shared" si="113"/>
        <v>42696.012013888889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112"/>
        <v>42140.421319444446</v>
      </c>
      <c r="P3648" s="11">
        <f t="shared" si="113"/>
        <v>42171.979166666672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112"/>
        <v>42598.749155092592</v>
      </c>
      <c r="P3649" s="11">
        <f t="shared" si="113"/>
        <v>42643.749155092592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si="112"/>
        <v>41887.292187500003</v>
      </c>
      <c r="P3650" s="11">
        <f t="shared" si="113"/>
        <v>41917.292187500003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ref="O3651:O3714" si="114">(J3651/86400)+DATE(1970,1,1)</f>
        <v>41780.712893518517</v>
      </c>
      <c r="P3651" s="11">
        <f t="shared" ref="P3651:P3714" si="115">(I3651/86400)+DATE(1970,1,1)</f>
        <v>41806.712893518517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114"/>
        <v>42381.478981481487</v>
      </c>
      <c r="P3652" s="11">
        <f t="shared" si="115"/>
        <v>42402.478981481487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114"/>
        <v>41828.646319444444</v>
      </c>
      <c r="P3653" s="11">
        <f t="shared" si="115"/>
        <v>41861.665972222225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114"/>
        <v>42596.644699074073</v>
      </c>
      <c r="P3654" s="11">
        <f t="shared" si="115"/>
        <v>42607.165972222225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114"/>
        <v>42191.363506944443</v>
      </c>
      <c r="P3655" s="11">
        <f t="shared" si="115"/>
        <v>42221.363506944443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114"/>
        <v>42440.416504629626</v>
      </c>
      <c r="P3656" s="11">
        <f t="shared" si="115"/>
        <v>42463.708333333328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114"/>
        <v>42173.803217592591</v>
      </c>
      <c r="P3657" s="11">
        <f t="shared" si="115"/>
        <v>42203.290972222225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114"/>
        <v>42737.910138888888</v>
      </c>
      <c r="P3658" s="11">
        <f t="shared" si="115"/>
        <v>42767.957638888889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114"/>
        <v>42499.629849537036</v>
      </c>
      <c r="P3659" s="11">
        <f t="shared" si="115"/>
        <v>42522.904166666667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114"/>
        <v>41775.858564814815</v>
      </c>
      <c r="P3660" s="11">
        <f t="shared" si="115"/>
        <v>41822.165972222225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114"/>
        <v>42055.277199074073</v>
      </c>
      <c r="P3661" s="11">
        <f t="shared" si="115"/>
        <v>42082.610416666663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114"/>
        <v>41971.881076388891</v>
      </c>
      <c r="P3662" s="11">
        <f t="shared" si="115"/>
        <v>41996.881076388891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114"/>
        <v>42447.896666666667</v>
      </c>
      <c r="P3663" s="11">
        <f t="shared" si="115"/>
        <v>42470.166666666672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114"/>
        <v>42064.220069444447</v>
      </c>
      <c r="P3664" s="11">
        <f t="shared" si="115"/>
        <v>42094.178402777776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114"/>
        <v>42665.451736111107</v>
      </c>
      <c r="P3665" s="11">
        <f t="shared" si="115"/>
        <v>42725.493402777778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114"/>
        <v>42523.248715277776</v>
      </c>
      <c r="P3666" s="11">
        <f t="shared" si="115"/>
        <v>42537.248715277776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114"/>
        <v>42294.808124999996</v>
      </c>
      <c r="P3667" s="11">
        <f t="shared" si="115"/>
        <v>42305.829166666663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114"/>
        <v>41822.90488425926</v>
      </c>
      <c r="P3668" s="11">
        <f t="shared" si="115"/>
        <v>41844.291666666664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114"/>
        <v>42173.970127314809</v>
      </c>
      <c r="P3669" s="11">
        <f t="shared" si="115"/>
        <v>42203.970127314809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114"/>
        <v>42185.556157407409</v>
      </c>
      <c r="P3670" s="11">
        <f t="shared" si="115"/>
        <v>42208.772916666669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114"/>
        <v>42136.675196759257</v>
      </c>
      <c r="P3671" s="11">
        <f t="shared" si="115"/>
        <v>42166.675196759257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114"/>
        <v>42142.514016203699</v>
      </c>
      <c r="P3672" s="11">
        <f t="shared" si="115"/>
        <v>42155.958333333328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114"/>
        <v>41820.62809027778</v>
      </c>
      <c r="P3673" s="11">
        <f t="shared" si="115"/>
        <v>41841.165972222225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114"/>
        <v>41878.946574074071</v>
      </c>
      <c r="P3674" s="11">
        <f t="shared" si="115"/>
        <v>41908.946574074071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114"/>
        <v>41914.295104166667</v>
      </c>
      <c r="P3675" s="11">
        <f t="shared" si="115"/>
        <v>41948.536111111112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114"/>
        <v>42556.873020833329</v>
      </c>
      <c r="P3676" s="11">
        <f t="shared" si="115"/>
        <v>42616.873020833329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114"/>
        <v>42493.597013888888</v>
      </c>
      <c r="P3677" s="11">
        <f t="shared" si="115"/>
        <v>42505.958333333328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114"/>
        <v>41876.815787037034</v>
      </c>
      <c r="P3678" s="11">
        <f t="shared" si="115"/>
        <v>41894.815787037034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114"/>
        <v>41802.574282407411</v>
      </c>
      <c r="P3679" s="11">
        <f t="shared" si="115"/>
        <v>41823.165972222225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114"/>
        <v>42120.531226851846</v>
      </c>
      <c r="P3680" s="11">
        <f t="shared" si="115"/>
        <v>42155.531226851846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114"/>
        <v>41786.761354166665</v>
      </c>
      <c r="P3681" s="11">
        <f t="shared" si="115"/>
        <v>41821.207638888889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114"/>
        <v>42627.454097222224</v>
      </c>
      <c r="P3682" s="11">
        <f t="shared" si="115"/>
        <v>42648.454097222224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114"/>
        <v>42374.651504629626</v>
      </c>
      <c r="P3683" s="11">
        <f t="shared" si="115"/>
        <v>42384.651504629626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114"/>
        <v>41772.685393518521</v>
      </c>
      <c r="P3684" s="11">
        <f t="shared" si="115"/>
        <v>41806.290972222225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114"/>
        <v>42633.116851851853</v>
      </c>
      <c r="P3685" s="11">
        <f t="shared" si="115"/>
        <v>42663.116851851853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114"/>
        <v>42219.180393518516</v>
      </c>
      <c r="P3686" s="11">
        <f t="shared" si="115"/>
        <v>42249.180393518516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114"/>
        <v>41753.593275462961</v>
      </c>
      <c r="P3687" s="11">
        <f t="shared" si="115"/>
        <v>41778.875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114"/>
        <v>42230.662731481483</v>
      </c>
      <c r="P3688" s="11">
        <f t="shared" si="115"/>
        <v>42245.165972222225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114"/>
        <v>41787.218229166669</v>
      </c>
      <c r="P3689" s="11">
        <f t="shared" si="115"/>
        <v>41817.218229166669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114"/>
        <v>41829.787083333329</v>
      </c>
      <c r="P3690" s="11">
        <f t="shared" si="115"/>
        <v>41859.787083333329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114"/>
        <v>42147.826840277776</v>
      </c>
      <c r="P3691" s="11">
        <f t="shared" si="115"/>
        <v>42176.934027777781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114"/>
        <v>41940.598182870366</v>
      </c>
      <c r="P3692" s="11">
        <f t="shared" si="115"/>
        <v>41970.639849537038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114"/>
        <v>42020.700567129628</v>
      </c>
      <c r="P3693" s="11">
        <f t="shared" si="115"/>
        <v>42065.207638888889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114"/>
        <v>41891.96503472222</v>
      </c>
      <c r="P3694" s="11">
        <f t="shared" si="115"/>
        <v>41901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114"/>
        <v>42309.191307870366</v>
      </c>
      <c r="P3695" s="11">
        <f t="shared" si="115"/>
        <v>42338.9375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114"/>
        <v>42490.133877314816</v>
      </c>
      <c r="P3696" s="11">
        <f t="shared" si="115"/>
        <v>42527.083333333328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114"/>
        <v>41995.870486111111</v>
      </c>
      <c r="P3697" s="11">
        <f t="shared" si="115"/>
        <v>42015.870486111111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114"/>
        <v>41988.617083333331</v>
      </c>
      <c r="P3698" s="11">
        <f t="shared" si="115"/>
        <v>42048.617083333331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114"/>
        <v>42479.465833333335</v>
      </c>
      <c r="P3699" s="11">
        <f t="shared" si="115"/>
        <v>42500.465833333335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114"/>
        <v>42401.806562500002</v>
      </c>
      <c r="P3700" s="11">
        <f t="shared" si="115"/>
        <v>42431.806562500002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114"/>
        <v>41897.602037037039</v>
      </c>
      <c r="P3701" s="11">
        <f t="shared" si="115"/>
        <v>41927.602037037039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114"/>
        <v>41882.585648148146</v>
      </c>
      <c r="P3702" s="11">
        <f t="shared" si="115"/>
        <v>41912.666666666664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114"/>
        <v>42129.541585648149</v>
      </c>
      <c r="P3703" s="11">
        <f t="shared" si="115"/>
        <v>42159.541585648149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114"/>
        <v>42524.53800925926</v>
      </c>
      <c r="P3704" s="11">
        <f t="shared" si="115"/>
        <v>42561.957638888889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114"/>
        <v>42556.504490740743</v>
      </c>
      <c r="P3705" s="11">
        <f t="shared" si="115"/>
        <v>42595.290972222225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114"/>
        <v>42461.689745370371</v>
      </c>
      <c r="P3706" s="11">
        <f t="shared" si="115"/>
        <v>42521.689745370371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114"/>
        <v>41792.542986111112</v>
      </c>
      <c r="P3707" s="11">
        <f t="shared" si="115"/>
        <v>41813.75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114"/>
        <v>41879.913761574076</v>
      </c>
      <c r="P3708" s="11">
        <f t="shared" si="115"/>
        <v>41894.913761574076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114"/>
        <v>42552.048356481479</v>
      </c>
      <c r="P3709" s="11">
        <f t="shared" si="115"/>
        <v>42573.226388888885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114"/>
        <v>41810.142199074078</v>
      </c>
      <c r="P3710" s="11">
        <f t="shared" si="115"/>
        <v>41824.142199074078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114"/>
        <v>41785.707708333335</v>
      </c>
      <c r="P3711" s="11">
        <f t="shared" si="115"/>
        <v>41815.707708333335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114"/>
        <v>42072.576249999998</v>
      </c>
      <c r="P3712" s="11">
        <f t="shared" si="115"/>
        <v>42097.576249999998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114"/>
        <v>41779.724224537036</v>
      </c>
      <c r="P3713" s="11">
        <f t="shared" si="115"/>
        <v>41805.666666666664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si="114"/>
        <v>42134.172071759254</v>
      </c>
      <c r="P3714" s="11">
        <f t="shared" si="115"/>
        <v>42155.290972222225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ref="O3715:O3778" si="116">(J3715/86400)+DATE(1970,1,1)</f>
        <v>42505.738032407404</v>
      </c>
      <c r="P3715" s="11">
        <f t="shared" ref="P3715:P3778" si="117">(I3715/86400)+DATE(1970,1,1)</f>
        <v>42525.738032407404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116"/>
        <v>42118.556331018517</v>
      </c>
      <c r="P3716" s="11">
        <f t="shared" si="117"/>
        <v>42150.165972222225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116"/>
        <v>42036.995590277773</v>
      </c>
      <c r="P3717" s="11">
        <f t="shared" si="117"/>
        <v>42094.536111111112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116"/>
        <v>42360.887835648144</v>
      </c>
      <c r="P3718" s="11">
        <f t="shared" si="117"/>
        <v>42390.887835648144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116"/>
        <v>42102.866307870368</v>
      </c>
      <c r="P3719" s="11">
        <f t="shared" si="117"/>
        <v>42133.866307870368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116"/>
        <v>42032.716145833328</v>
      </c>
      <c r="P3720" s="11">
        <f t="shared" si="117"/>
        <v>42062.716145833328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116"/>
        <v>42147.729930555557</v>
      </c>
      <c r="P3721" s="11">
        <f t="shared" si="117"/>
        <v>42177.729930555557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116"/>
        <v>42165.993125000001</v>
      </c>
      <c r="P3722" s="11">
        <f t="shared" si="117"/>
        <v>42187.993125000001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116"/>
        <v>41927.936157407406</v>
      </c>
      <c r="P3723" s="11">
        <f t="shared" si="117"/>
        <v>41948.977824074071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116"/>
        <v>42381.671840277777</v>
      </c>
      <c r="P3724" s="11">
        <f t="shared" si="117"/>
        <v>42411.957638888889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116"/>
        <v>41943.753032407403</v>
      </c>
      <c r="P3725" s="11">
        <f t="shared" si="117"/>
        <v>41973.794699074075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116"/>
        <v>42465.491435185184</v>
      </c>
      <c r="P3726" s="11">
        <f t="shared" si="117"/>
        <v>42494.958333333328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116"/>
        <v>42401.945219907408</v>
      </c>
      <c r="P3727" s="11">
        <f t="shared" si="117"/>
        <v>42418.895833333328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116"/>
        <v>42462.140868055554</v>
      </c>
      <c r="P3728" s="11">
        <f t="shared" si="117"/>
        <v>42489.875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116"/>
        <v>42632.348310185189</v>
      </c>
      <c r="P3729" s="11">
        <f t="shared" si="117"/>
        <v>42663.204861111109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116"/>
        <v>42205.171018518522</v>
      </c>
      <c r="P3730" s="11">
        <f t="shared" si="117"/>
        <v>42235.171018518522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116"/>
        <v>42041.205000000002</v>
      </c>
      <c r="P3731" s="11">
        <f t="shared" si="117"/>
        <v>42086.16333333333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116"/>
        <v>42203.677766203706</v>
      </c>
      <c r="P3732" s="11">
        <f t="shared" si="117"/>
        <v>42233.677766203706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116"/>
        <v>41983.752847222218</v>
      </c>
      <c r="P3733" s="11">
        <f t="shared" si="117"/>
        <v>42014.140972222223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116"/>
        <v>41968.677465277782</v>
      </c>
      <c r="P3734" s="11">
        <f t="shared" si="117"/>
        <v>42028.5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116"/>
        <v>42103.024398148147</v>
      </c>
      <c r="P3735" s="11">
        <f t="shared" si="117"/>
        <v>42112.9375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116"/>
        <v>42089.901574074072</v>
      </c>
      <c r="P3736" s="11">
        <f t="shared" si="117"/>
        <v>42149.901574074072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116"/>
        <v>42122.693159722221</v>
      </c>
      <c r="P3737" s="11">
        <f t="shared" si="117"/>
        <v>42152.693159722221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116"/>
        <v>42048.711724537032</v>
      </c>
      <c r="P3738" s="11">
        <f t="shared" si="117"/>
        <v>42086.75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116"/>
        <v>42297.691006944442</v>
      </c>
      <c r="P3739" s="11">
        <f t="shared" si="117"/>
        <v>42320.290972222225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116"/>
        <v>41813.938715277778</v>
      </c>
      <c r="P3740" s="11">
        <f t="shared" si="117"/>
        <v>41835.916666666664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116"/>
        <v>42548.449861111112</v>
      </c>
      <c r="P3741" s="11">
        <f t="shared" si="117"/>
        <v>42568.449861111112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116"/>
        <v>41833.089756944442</v>
      </c>
      <c r="P3742" s="11">
        <f t="shared" si="117"/>
        <v>41863.079143518517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116"/>
        <v>42325.920717592591</v>
      </c>
      <c r="P3743" s="11">
        <f t="shared" si="117"/>
        <v>42355.920717592591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116"/>
        <v>41858.214629629627</v>
      </c>
      <c r="P3744" s="11">
        <f t="shared" si="117"/>
        <v>41888.214629629627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116"/>
        <v>41793.710231481484</v>
      </c>
      <c r="P3745" s="11">
        <f t="shared" si="117"/>
        <v>41823.710231481484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116"/>
        <v>41793.814259259263</v>
      </c>
      <c r="P3746" s="11">
        <f t="shared" si="117"/>
        <v>41825.165972222225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116"/>
        <v>41831.697939814811</v>
      </c>
      <c r="P3747" s="11">
        <f t="shared" si="117"/>
        <v>41861.697939814811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116"/>
        <v>42621.389340277776</v>
      </c>
      <c r="P3748" s="11">
        <f t="shared" si="117"/>
        <v>42651.389340277776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116"/>
        <v>42164.299722222218</v>
      </c>
      <c r="P3749" s="11">
        <f t="shared" si="117"/>
        <v>42190.957638888889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116"/>
        <v>42395.706435185188</v>
      </c>
      <c r="P3750" s="11">
        <f t="shared" si="117"/>
        <v>42416.249305555553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116"/>
        <v>42458.127175925925</v>
      </c>
      <c r="P3751" s="11">
        <f t="shared" si="117"/>
        <v>42489.165972222225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116"/>
        <v>42016.981574074074</v>
      </c>
      <c r="P3752" s="11">
        <f t="shared" si="117"/>
        <v>42045.332638888889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116"/>
        <v>42403.035567129627</v>
      </c>
      <c r="P3753" s="11">
        <f t="shared" si="117"/>
        <v>42462.993900462963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116"/>
        <v>42619.802488425921</v>
      </c>
      <c r="P3754" s="11">
        <f t="shared" si="117"/>
        <v>42659.875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116"/>
        <v>42128.824074074073</v>
      </c>
      <c r="P3755" s="11">
        <f t="shared" si="117"/>
        <v>42158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116"/>
        <v>41808.881215277775</v>
      </c>
      <c r="P3756" s="11">
        <f t="shared" si="117"/>
        <v>41846.207638888889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116"/>
        <v>42445.866979166662</v>
      </c>
      <c r="P3757" s="11">
        <f t="shared" si="117"/>
        <v>42475.866979166662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116"/>
        <v>41771.814791666664</v>
      </c>
      <c r="P3758" s="11">
        <f t="shared" si="117"/>
        <v>41801.814791666664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116"/>
        <v>41954.850868055553</v>
      </c>
      <c r="P3759" s="11">
        <f t="shared" si="117"/>
        <v>41974.850868055553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116"/>
        <v>41747.471504629633</v>
      </c>
      <c r="P3760" s="11">
        <f t="shared" si="117"/>
        <v>41778.208333333336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116"/>
        <v>42182.108252314814</v>
      </c>
      <c r="P3761" s="11">
        <f t="shared" si="117"/>
        <v>42242.108252314814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116"/>
        <v>41739.525300925925</v>
      </c>
      <c r="P3762" s="11">
        <f t="shared" si="117"/>
        <v>41764.525300925925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116"/>
        <v>42173.466863425929</v>
      </c>
      <c r="P3763" s="11">
        <f t="shared" si="117"/>
        <v>42226.958333333328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116"/>
        <v>42193.813530092593</v>
      </c>
      <c r="P3764" s="11">
        <f t="shared" si="117"/>
        <v>42218.813530092593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116"/>
        <v>42065.750300925924</v>
      </c>
      <c r="P3765" s="11">
        <f t="shared" si="117"/>
        <v>42095.708634259259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116"/>
        <v>42499.842962962968</v>
      </c>
      <c r="P3766" s="11">
        <f t="shared" si="117"/>
        <v>42519.025000000001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116"/>
        <v>41820.776412037041</v>
      </c>
      <c r="P3767" s="11">
        <f t="shared" si="117"/>
        <v>41850.776412037041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116"/>
        <v>41788.167187500003</v>
      </c>
      <c r="P3768" s="11">
        <f t="shared" si="117"/>
        <v>41823.167187500003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116"/>
        <v>42050.019641203704</v>
      </c>
      <c r="P3769" s="11">
        <f t="shared" si="117"/>
        <v>42064.207638888889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116"/>
        <v>41772.727893518517</v>
      </c>
      <c r="P3770" s="11">
        <f t="shared" si="117"/>
        <v>41802.727893518517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116"/>
        <v>42445.598136574074</v>
      </c>
      <c r="P3771" s="11">
        <f t="shared" si="117"/>
        <v>42475.598136574074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116"/>
        <v>42138.930671296301</v>
      </c>
      <c r="P3772" s="11">
        <f t="shared" si="117"/>
        <v>42168.930671296301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116"/>
        <v>42493.857083333336</v>
      </c>
      <c r="P3773" s="11">
        <f t="shared" si="117"/>
        <v>42508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116"/>
        <v>42682.616967592592</v>
      </c>
      <c r="P3774" s="11">
        <f t="shared" si="117"/>
        <v>42703.25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116"/>
        <v>42656.005173611113</v>
      </c>
      <c r="P3775" s="11">
        <f t="shared" si="117"/>
        <v>42689.088888888888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116"/>
        <v>42087.792303240742</v>
      </c>
      <c r="P3776" s="11">
        <f t="shared" si="117"/>
        <v>42103.792303240742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116"/>
        <v>42075.942627314813</v>
      </c>
      <c r="P3777" s="11">
        <f t="shared" si="117"/>
        <v>42103.166666666672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si="116"/>
        <v>41814.367800925924</v>
      </c>
      <c r="P3778" s="11">
        <f t="shared" si="117"/>
        <v>41852.041666666664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ref="O3779:O3842" si="118">(J3779/86400)+DATE(1970,1,1)</f>
        <v>41887.111354166671</v>
      </c>
      <c r="P3779" s="11">
        <f t="shared" ref="P3779:P3842" si="119">(I3779/86400)+DATE(1970,1,1)</f>
        <v>41909.166666666664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118"/>
        <v>41989.819212962961</v>
      </c>
      <c r="P3780" s="11">
        <f t="shared" si="119"/>
        <v>42049.819212962961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118"/>
        <v>42425.735416666663</v>
      </c>
      <c r="P3781" s="11">
        <f t="shared" si="119"/>
        <v>42455.693749999999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118"/>
        <v>42166.219733796301</v>
      </c>
      <c r="P3782" s="11">
        <f t="shared" si="119"/>
        <v>42198.837500000001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118"/>
        <v>41865.882928240739</v>
      </c>
      <c r="P3783" s="11">
        <f t="shared" si="119"/>
        <v>41890.882928240739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118"/>
        <v>42546.862233796295</v>
      </c>
      <c r="P3784" s="11">
        <f t="shared" si="119"/>
        <v>42575.958333333328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118"/>
        <v>42420.140277777777</v>
      </c>
      <c r="P3785" s="11">
        <f t="shared" si="119"/>
        <v>42444.666666666672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118"/>
        <v>42531.980694444443</v>
      </c>
      <c r="P3786" s="11">
        <f t="shared" si="119"/>
        <v>42561.980694444443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118"/>
        <v>42548.63853009259</v>
      </c>
      <c r="P3787" s="11">
        <f t="shared" si="119"/>
        <v>42584.418749999997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118"/>
        <v>42487.037905092591</v>
      </c>
      <c r="P3788" s="11">
        <f t="shared" si="119"/>
        <v>42517.037905092591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118"/>
        <v>42167.534791666665</v>
      </c>
      <c r="P3789" s="11">
        <f t="shared" si="119"/>
        <v>42196.165972222225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118"/>
        <v>42333.695821759262</v>
      </c>
      <c r="P3790" s="11">
        <f t="shared" si="119"/>
        <v>42361.679166666669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118"/>
        <v>42138.798819444448</v>
      </c>
      <c r="P3791" s="11">
        <f t="shared" si="119"/>
        <v>42170.798819444448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118"/>
        <v>42666.666932870372</v>
      </c>
      <c r="P3792" s="11">
        <f t="shared" si="119"/>
        <v>42696.708599537036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118"/>
        <v>41766.692037037035</v>
      </c>
      <c r="P3793" s="11">
        <f t="shared" si="119"/>
        <v>41826.692037037035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118"/>
        <v>42170.447013888886</v>
      </c>
      <c r="P3794" s="11">
        <f t="shared" si="119"/>
        <v>42200.447013888886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118"/>
        <v>41968.938993055555</v>
      </c>
      <c r="P3795" s="11">
        <f t="shared" si="119"/>
        <v>41989.938993055555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118"/>
        <v>42132.58048611111</v>
      </c>
      <c r="P3796" s="11">
        <f t="shared" si="119"/>
        <v>42162.58048611111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118"/>
        <v>42201.436226851853</v>
      </c>
      <c r="P3797" s="11">
        <f t="shared" si="119"/>
        <v>42244.9375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118"/>
        <v>42689.029583333337</v>
      </c>
      <c r="P3798" s="11">
        <f t="shared" si="119"/>
        <v>42749.029583333337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118"/>
        <v>42084.881539351853</v>
      </c>
      <c r="P3799" s="11">
        <f t="shared" si="119"/>
        <v>42114.881539351853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118"/>
        <v>41831.722777777773</v>
      </c>
      <c r="P3800" s="11">
        <f t="shared" si="119"/>
        <v>41861.722777777773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118"/>
        <v>42410.93105324074</v>
      </c>
      <c r="P3801" s="11">
        <f t="shared" si="119"/>
        <v>42440.93105324074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118"/>
        <v>41982.737071759257</v>
      </c>
      <c r="P3802" s="11">
        <f t="shared" si="119"/>
        <v>42015.207638888889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118"/>
        <v>41975.676111111112</v>
      </c>
      <c r="P3803" s="11">
        <f t="shared" si="119"/>
        <v>42006.676111111112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118"/>
        <v>42269.126226851848</v>
      </c>
      <c r="P3804" s="11">
        <f t="shared" si="119"/>
        <v>42299.126226851848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118"/>
        <v>42403.971851851849</v>
      </c>
      <c r="P3805" s="11">
        <f t="shared" si="119"/>
        <v>42433.971851851849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118"/>
        <v>42527.00953703704</v>
      </c>
      <c r="P3806" s="11">
        <f t="shared" si="119"/>
        <v>42582.291666666672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118"/>
        <v>41849.887037037035</v>
      </c>
      <c r="P3807" s="11">
        <f t="shared" si="119"/>
        <v>41909.887037037035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118"/>
        <v>41799.259039351848</v>
      </c>
      <c r="P3808" s="11">
        <f t="shared" si="119"/>
        <v>41819.259039351848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118"/>
        <v>42090.909016203703</v>
      </c>
      <c r="P3809" s="11">
        <f t="shared" si="119"/>
        <v>42097.909016203703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118"/>
        <v>42059.453923611116</v>
      </c>
      <c r="P3810" s="11">
        <f t="shared" si="119"/>
        <v>42119.412256944444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118"/>
        <v>41800.526701388888</v>
      </c>
      <c r="P3811" s="11">
        <f t="shared" si="119"/>
        <v>41850.958333333336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118"/>
        <v>42054.849050925928</v>
      </c>
      <c r="P3812" s="11">
        <f t="shared" si="119"/>
        <v>42084.807384259257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118"/>
        <v>42487.62700231481</v>
      </c>
      <c r="P3813" s="11">
        <f t="shared" si="119"/>
        <v>42521.458333333328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118"/>
        <v>42109.751250000001</v>
      </c>
      <c r="P3814" s="11">
        <f t="shared" si="119"/>
        <v>42156.165972222225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118"/>
        <v>42497.275706018518</v>
      </c>
      <c r="P3815" s="11">
        <f t="shared" si="119"/>
        <v>42535.904861111107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118"/>
        <v>42058.904074074075</v>
      </c>
      <c r="P3816" s="11">
        <f t="shared" si="119"/>
        <v>42095.165972222225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118"/>
        <v>42207.259918981479</v>
      </c>
      <c r="P3817" s="11">
        <f t="shared" si="119"/>
        <v>42236.958333333328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118"/>
        <v>41807.690081018518</v>
      </c>
      <c r="P3818" s="11">
        <f t="shared" si="119"/>
        <v>41837.690081018518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118"/>
        <v>42284.69694444444</v>
      </c>
      <c r="P3819" s="11">
        <f t="shared" si="119"/>
        <v>42301.165972222225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118"/>
        <v>42045.84238425926</v>
      </c>
      <c r="P3820" s="11">
        <f t="shared" si="119"/>
        <v>42075.800717592589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118"/>
        <v>42184.209537037037</v>
      </c>
      <c r="P3821" s="11">
        <f t="shared" si="119"/>
        <v>42202.876388888893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118"/>
        <v>42160.651817129634</v>
      </c>
      <c r="P3822" s="11">
        <f t="shared" si="119"/>
        <v>42190.651817129634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118"/>
        <v>42341.180636574078</v>
      </c>
      <c r="P3823" s="11">
        <f t="shared" si="119"/>
        <v>42373.180636574078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118"/>
        <v>42329.838159722218</v>
      </c>
      <c r="P3824" s="11">
        <f t="shared" si="119"/>
        <v>42388.957638888889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118"/>
        <v>42170.910231481481</v>
      </c>
      <c r="P3825" s="11">
        <f t="shared" si="119"/>
        <v>42205.165972222225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118"/>
        <v>42571.626192129625</v>
      </c>
      <c r="P3826" s="11">
        <f t="shared" si="119"/>
        <v>42583.570138888885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118"/>
        <v>42151.069606481484</v>
      </c>
      <c r="P3827" s="11">
        <f t="shared" si="119"/>
        <v>42172.069606481484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118"/>
        <v>42101.423541666663</v>
      </c>
      <c r="P3828" s="11">
        <f t="shared" si="119"/>
        <v>42131.423541666663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118"/>
        <v>42034.928252314814</v>
      </c>
      <c r="P3829" s="11">
        <f t="shared" si="119"/>
        <v>42090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118"/>
        <v>41944.527627314819</v>
      </c>
      <c r="P3830" s="11">
        <f t="shared" si="119"/>
        <v>42004.569293981476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118"/>
        <v>42593.865405092598</v>
      </c>
      <c r="P3831" s="11">
        <f t="shared" si="119"/>
        <v>42613.865405092598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118"/>
        <v>42503.740868055553</v>
      </c>
      <c r="P3832" s="11">
        <f t="shared" si="119"/>
        <v>42517.740868055553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118"/>
        <v>41927.848900462966</v>
      </c>
      <c r="P3833" s="11">
        <f t="shared" si="119"/>
        <v>41948.890567129631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118"/>
        <v>42375.114988425921</v>
      </c>
      <c r="P3834" s="11">
        <f t="shared" si="119"/>
        <v>42420.114988425921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118"/>
        <v>41963.872361111113</v>
      </c>
      <c r="P3835" s="11">
        <f t="shared" si="119"/>
        <v>41974.797916666663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118"/>
        <v>42143.445219907408</v>
      </c>
      <c r="P3836" s="11">
        <f t="shared" si="119"/>
        <v>42173.445219907408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118"/>
        <v>42460.94222222222</v>
      </c>
      <c r="P3837" s="11">
        <f t="shared" si="119"/>
        <v>42481.94222222222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118"/>
        <v>42553.926527777774</v>
      </c>
      <c r="P3838" s="11">
        <f t="shared" si="119"/>
        <v>42585.172916666663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118"/>
        <v>42152.765717592592</v>
      </c>
      <c r="P3839" s="11">
        <f t="shared" si="119"/>
        <v>42188.765717592592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118"/>
        <v>42116.710752314815</v>
      </c>
      <c r="P3840" s="11">
        <f t="shared" si="119"/>
        <v>42146.710752314815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118"/>
        <v>42155.142638888894</v>
      </c>
      <c r="P3841" s="11">
        <f t="shared" si="119"/>
        <v>42215.142638888894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si="118"/>
        <v>42432.701724537037</v>
      </c>
      <c r="P3842" s="11">
        <f t="shared" si="119"/>
        <v>42457.660057870366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ref="O3843:O3906" si="120">(J3843/86400)+DATE(1970,1,1)</f>
        <v>41780.785729166666</v>
      </c>
      <c r="P3843" s="11">
        <f t="shared" ref="P3843:P3906" si="121">(I3843/86400)+DATE(1970,1,1)</f>
        <v>41840.785729166666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120"/>
        <v>41740.493657407409</v>
      </c>
      <c r="P3844" s="11">
        <f t="shared" si="121"/>
        <v>41770.493657407409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120"/>
        <v>41766.072500000002</v>
      </c>
      <c r="P3845" s="11">
        <f t="shared" si="121"/>
        <v>41791.072500000002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120"/>
        <v>41766.617291666669</v>
      </c>
      <c r="P3846" s="11">
        <f t="shared" si="121"/>
        <v>41793.290972222225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120"/>
        <v>42248.627013888894</v>
      </c>
      <c r="P3847" s="11">
        <f t="shared" si="121"/>
        <v>42278.627013888894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120"/>
        <v>41885.221550925926</v>
      </c>
      <c r="P3848" s="11">
        <f t="shared" si="121"/>
        <v>41916.290972222225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120"/>
        <v>42159.224432870367</v>
      </c>
      <c r="P3849" s="11">
        <f t="shared" si="121"/>
        <v>42204.224432870367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120"/>
        <v>42265.817002314812</v>
      </c>
      <c r="P3850" s="11">
        <f t="shared" si="121"/>
        <v>42295.817002314812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120"/>
        <v>42136.767175925925</v>
      </c>
      <c r="P3851" s="11">
        <f t="shared" si="121"/>
        <v>42166.767175925925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120"/>
        <v>41975.124340277776</v>
      </c>
      <c r="P3852" s="11">
        <f t="shared" si="121"/>
        <v>42005.124340277776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120"/>
        <v>42172.439571759256</v>
      </c>
      <c r="P3853" s="11">
        <f t="shared" si="121"/>
        <v>42202.439571759256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120"/>
        <v>42065.190694444449</v>
      </c>
      <c r="P3854" s="11">
        <f t="shared" si="121"/>
        <v>42090.149027777778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120"/>
        <v>41848.84002314815</v>
      </c>
      <c r="P3855" s="11">
        <f t="shared" si="121"/>
        <v>41883.84002314815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120"/>
        <v>42103.884930555556</v>
      </c>
      <c r="P3856" s="11">
        <f t="shared" si="121"/>
        <v>42133.884930555556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120"/>
        <v>42059.970729166671</v>
      </c>
      <c r="P3857" s="11">
        <f t="shared" si="121"/>
        <v>42089.929062499999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120"/>
        <v>42041.743090277778</v>
      </c>
      <c r="P3858" s="11">
        <f t="shared" si="121"/>
        <v>42071.701423611114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120"/>
        <v>41829.73715277778</v>
      </c>
      <c r="P3859" s="11">
        <f t="shared" si="121"/>
        <v>41852.716666666667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120"/>
        <v>42128.431064814809</v>
      </c>
      <c r="P3860" s="11">
        <f t="shared" si="121"/>
        <v>42146.875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120"/>
        <v>41789.893599537041</v>
      </c>
      <c r="P3861" s="11">
        <f t="shared" si="121"/>
        <v>41815.875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120"/>
        <v>41833.660995370374</v>
      </c>
      <c r="P3862" s="11">
        <f t="shared" si="121"/>
        <v>41863.660995370374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120"/>
        <v>41914.590011574073</v>
      </c>
      <c r="P3863" s="11">
        <f t="shared" si="121"/>
        <v>41955.907638888893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120"/>
        <v>42611.261064814811</v>
      </c>
      <c r="P3864" s="11">
        <f t="shared" si="121"/>
        <v>42625.707638888889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120"/>
        <v>42253.633159722223</v>
      </c>
      <c r="P3865" s="11">
        <f t="shared" si="121"/>
        <v>42313.674826388888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120"/>
        <v>42295.891828703709</v>
      </c>
      <c r="P3866" s="11">
        <f t="shared" si="121"/>
        <v>42325.933495370366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120"/>
        <v>41841.651597222226</v>
      </c>
      <c r="P3867" s="11">
        <f t="shared" si="121"/>
        <v>41881.229166666664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120"/>
        <v>42402.947002314817</v>
      </c>
      <c r="P3868" s="11">
        <f t="shared" si="121"/>
        <v>42452.145138888889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120"/>
        <v>42509.814108796301</v>
      </c>
      <c r="P3869" s="11">
        <f t="shared" si="121"/>
        <v>42539.814108796301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120"/>
        <v>41865.659780092596</v>
      </c>
      <c r="P3870" s="11">
        <f t="shared" si="121"/>
        <v>41890.659780092596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120"/>
        <v>42047.724444444444</v>
      </c>
      <c r="P3871" s="11">
        <f t="shared" si="121"/>
        <v>42077.132638888885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120"/>
        <v>41793.172199074077</v>
      </c>
      <c r="P3872" s="11">
        <f t="shared" si="121"/>
        <v>41823.172199074077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120"/>
        <v>42763.780671296292</v>
      </c>
      <c r="P3873" s="11">
        <f t="shared" si="121"/>
        <v>42823.739004629635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120"/>
        <v>42180.145787037036</v>
      </c>
      <c r="P3874" s="11">
        <f t="shared" si="121"/>
        <v>42230.145787037036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120"/>
        <v>42255.696006944447</v>
      </c>
      <c r="P3875" s="11">
        <f t="shared" si="121"/>
        <v>42285.696006944447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120"/>
        <v>42007.016458333332</v>
      </c>
      <c r="P3876" s="11">
        <f t="shared" si="121"/>
        <v>42028.041666666672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120"/>
        <v>42615.346817129626</v>
      </c>
      <c r="P3877" s="11">
        <f t="shared" si="121"/>
        <v>42616.416666666672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120"/>
        <v>42372.624166666668</v>
      </c>
      <c r="P3878" s="11">
        <f t="shared" si="121"/>
        <v>42402.624166666668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120"/>
        <v>42682.67768518519</v>
      </c>
      <c r="P3879" s="11">
        <f t="shared" si="121"/>
        <v>42712.67768518519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120"/>
        <v>42154.818819444445</v>
      </c>
      <c r="P3880" s="11">
        <f t="shared" si="121"/>
        <v>42185.165972222225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120"/>
        <v>41999.861064814817</v>
      </c>
      <c r="P3881" s="11">
        <f t="shared" si="121"/>
        <v>42029.861064814817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120"/>
        <v>41815.815046296295</v>
      </c>
      <c r="P3882" s="11">
        <f t="shared" si="121"/>
        <v>41850.958333333336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120"/>
        <v>42756.018506944441</v>
      </c>
      <c r="P3883" s="11">
        <f t="shared" si="121"/>
        <v>42786.018506944441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120"/>
        <v>42373.983449074076</v>
      </c>
      <c r="P3884" s="11">
        <f t="shared" si="121"/>
        <v>42400.960416666669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120"/>
        <v>41854.602650462963</v>
      </c>
      <c r="P3885" s="11">
        <f t="shared" si="121"/>
        <v>41884.602650462963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120"/>
        <v>42065.791574074072</v>
      </c>
      <c r="P3886" s="11">
        <f t="shared" si="121"/>
        <v>42090.749907407408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120"/>
        <v>42469.951284722221</v>
      </c>
      <c r="P3887" s="11">
        <f t="shared" si="121"/>
        <v>42499.951284722221</v>
      </c>
    </row>
    <row r="3888" spans="1:16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120"/>
        <v>41954.228032407409</v>
      </c>
      <c r="P3888" s="11">
        <f t="shared" si="121"/>
        <v>41984.228032407409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120"/>
        <v>42079.857974537037</v>
      </c>
      <c r="P3889" s="11">
        <f t="shared" si="121"/>
        <v>42125.916666666672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120"/>
        <v>42762.545810185184</v>
      </c>
      <c r="P3890" s="11">
        <f t="shared" si="121"/>
        <v>42792.545810185184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120"/>
        <v>41977.004976851851</v>
      </c>
      <c r="P3891" s="11">
        <f t="shared" si="121"/>
        <v>42008.976388888885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120"/>
        <v>42171.758611111116</v>
      </c>
      <c r="P3892" s="11">
        <f t="shared" si="121"/>
        <v>42231.758611111116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120"/>
        <v>42056.1324537037</v>
      </c>
      <c r="P3893" s="11">
        <f t="shared" si="121"/>
        <v>42086.207638888889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120"/>
        <v>41867.652280092589</v>
      </c>
      <c r="P3894" s="11">
        <f t="shared" si="121"/>
        <v>41875.291666666664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120"/>
        <v>41779.657870370371</v>
      </c>
      <c r="P3895" s="11">
        <f t="shared" si="121"/>
        <v>41821.25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120"/>
        <v>42679.958472222221</v>
      </c>
      <c r="P3896" s="11">
        <f t="shared" si="121"/>
        <v>42710.207638888889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120"/>
        <v>42032.250208333338</v>
      </c>
      <c r="P3897" s="11">
        <f t="shared" si="121"/>
        <v>42063.250208333338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120"/>
        <v>41793.191875000004</v>
      </c>
      <c r="P3898" s="11">
        <f t="shared" si="121"/>
        <v>41807.191875000004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120"/>
        <v>41982.87364583333</v>
      </c>
      <c r="P3899" s="11">
        <f t="shared" si="121"/>
        <v>42012.87364583333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120"/>
        <v>42193.482291666667</v>
      </c>
      <c r="P3900" s="11">
        <f t="shared" si="121"/>
        <v>42233.666666666672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120"/>
        <v>41843.775011574078</v>
      </c>
      <c r="P3901" s="11">
        <f t="shared" si="121"/>
        <v>41863.775011574078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120"/>
        <v>42136.092488425929</v>
      </c>
      <c r="P3902" s="11">
        <f t="shared" si="121"/>
        <v>42166.092488425929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120"/>
        <v>42317.826377314814</v>
      </c>
      <c r="P3903" s="11">
        <f t="shared" si="121"/>
        <v>42357.826377314814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120"/>
        <v>42663.468078703707</v>
      </c>
      <c r="P3904" s="11">
        <f t="shared" si="121"/>
        <v>42688.509745370371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120"/>
        <v>42186.01116898148</v>
      </c>
      <c r="P3905" s="11">
        <f t="shared" si="121"/>
        <v>42230.818055555559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si="120"/>
        <v>42095.229166666672</v>
      </c>
      <c r="P3906" s="11">
        <f t="shared" si="121"/>
        <v>42109.211111111115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ref="O3907:O3970" si="122">(J3907/86400)+DATE(1970,1,1)</f>
        <v>42124.623877314814</v>
      </c>
      <c r="P3907" s="11">
        <f t="shared" ref="P3907:P3970" si="123">(I3907/86400)+DATE(1970,1,1)</f>
        <v>42166.958333333328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122"/>
        <v>42143.917743055557</v>
      </c>
      <c r="P3908" s="11">
        <f t="shared" si="123"/>
        <v>42181.559027777781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122"/>
        <v>41906.819513888891</v>
      </c>
      <c r="P3909" s="11">
        <f t="shared" si="123"/>
        <v>41938.838888888888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122"/>
        <v>41834.135370370372</v>
      </c>
      <c r="P3910" s="11">
        <f t="shared" si="123"/>
        <v>41849.135370370372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122"/>
        <v>41863.359282407408</v>
      </c>
      <c r="P3911" s="11">
        <f t="shared" si="123"/>
        <v>41893.359282407408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122"/>
        <v>42224.756909722222</v>
      </c>
      <c r="P3912" s="11">
        <f t="shared" si="123"/>
        <v>42254.756909722222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122"/>
        <v>41939.8122337963</v>
      </c>
      <c r="P3913" s="11">
        <f t="shared" si="123"/>
        <v>41969.853900462964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122"/>
        <v>42059.270023148143</v>
      </c>
      <c r="P3914" s="11">
        <f t="shared" si="123"/>
        <v>42119.190972222219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122"/>
        <v>42308.211215277777</v>
      </c>
      <c r="P3915" s="11">
        <f t="shared" si="123"/>
        <v>42338.252881944441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122"/>
        <v>42114.818935185191</v>
      </c>
      <c r="P3916" s="11">
        <f t="shared" si="123"/>
        <v>42134.957638888889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122"/>
        <v>42492.98505787037</v>
      </c>
      <c r="P3917" s="11">
        <f t="shared" si="123"/>
        <v>42522.98505787037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122"/>
        <v>42494.471666666665</v>
      </c>
      <c r="P3918" s="11">
        <f t="shared" si="123"/>
        <v>42524.471666666665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122"/>
        <v>41863.527326388888</v>
      </c>
      <c r="P3919" s="11">
        <f t="shared" si="123"/>
        <v>41893.527326388888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122"/>
        <v>41843.664618055554</v>
      </c>
      <c r="P3920" s="11">
        <f t="shared" si="123"/>
        <v>41855.666666666664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122"/>
        <v>42358.684872685189</v>
      </c>
      <c r="P3921" s="11">
        <f t="shared" si="123"/>
        <v>42387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122"/>
        <v>42657.38726851852</v>
      </c>
      <c r="P3922" s="11">
        <f t="shared" si="123"/>
        <v>42687.428935185184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122"/>
        <v>41926.542303240742</v>
      </c>
      <c r="P3923" s="11">
        <f t="shared" si="123"/>
        <v>41938.75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122"/>
        <v>42020.768634259264</v>
      </c>
      <c r="P3924" s="11">
        <f t="shared" si="123"/>
        <v>42065.958333333328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122"/>
        <v>42075.979988425926</v>
      </c>
      <c r="P3925" s="11">
        <f t="shared" si="123"/>
        <v>42103.979988425926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122"/>
        <v>41786.959745370368</v>
      </c>
      <c r="P3926" s="11">
        <f t="shared" si="123"/>
        <v>41816.959745370368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122"/>
        <v>41820.870821759258</v>
      </c>
      <c r="P3927" s="11">
        <f t="shared" si="123"/>
        <v>41850.870821759258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122"/>
        <v>41970.085046296299</v>
      </c>
      <c r="P3928" s="11">
        <f t="shared" si="123"/>
        <v>42000.085046296299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122"/>
        <v>41830.267407407409</v>
      </c>
      <c r="P3929" s="11">
        <f t="shared" si="123"/>
        <v>41860.267407407409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122"/>
        <v>42265.683182870373</v>
      </c>
      <c r="P3930" s="11">
        <f t="shared" si="123"/>
        <v>42293.207638888889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122"/>
        <v>42601.827141203699</v>
      </c>
      <c r="P3931" s="11">
        <f t="shared" si="123"/>
        <v>42631.827141203699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122"/>
        <v>42433.338749999995</v>
      </c>
      <c r="P3932" s="11">
        <f t="shared" si="123"/>
        <v>42461.25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122"/>
        <v>42228.151701388888</v>
      </c>
      <c r="P3933" s="11">
        <f t="shared" si="123"/>
        <v>42253.151701388888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122"/>
        <v>42415.168564814812</v>
      </c>
      <c r="P3934" s="11">
        <f t="shared" si="123"/>
        <v>42445.126898148148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122"/>
        <v>42538.968310185184</v>
      </c>
      <c r="P3935" s="11">
        <f t="shared" si="123"/>
        <v>42568.029861111107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122"/>
        <v>42233.671747685185</v>
      </c>
      <c r="P3936" s="11">
        <f t="shared" si="123"/>
        <v>42278.541666666672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122"/>
        <v>42221.656782407408</v>
      </c>
      <c r="P3937" s="11">
        <f t="shared" si="123"/>
        <v>42281.656782407408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122"/>
        <v>42675.262962962966</v>
      </c>
      <c r="P3938" s="11">
        <f t="shared" si="123"/>
        <v>42705.304629629631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122"/>
        <v>42534.631481481483</v>
      </c>
      <c r="P3939" s="11">
        <f t="shared" si="123"/>
        <v>42562.631481481483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122"/>
        <v>42151.905717592592</v>
      </c>
      <c r="P3940" s="11">
        <f t="shared" si="123"/>
        <v>42182.905717592592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122"/>
        <v>41915.400219907409</v>
      </c>
      <c r="P3941" s="11">
        <f t="shared" si="123"/>
        <v>41919.1875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122"/>
        <v>41961.492488425924</v>
      </c>
      <c r="P3942" s="11">
        <f t="shared" si="123"/>
        <v>42006.492488425924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122"/>
        <v>41940.587233796294</v>
      </c>
      <c r="P3943" s="11">
        <f t="shared" si="123"/>
        <v>41968.041666666672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122"/>
        <v>42111.904097222221</v>
      </c>
      <c r="P3944" s="11">
        <f t="shared" si="123"/>
        <v>42171.904097222221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122"/>
        <v>42279.778564814813</v>
      </c>
      <c r="P3945" s="11">
        <f t="shared" si="123"/>
        <v>42310.701388888891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122"/>
        <v>42213.662905092591</v>
      </c>
      <c r="P3946" s="11">
        <f t="shared" si="123"/>
        <v>42243.662905092591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122"/>
        <v>42109.801712962959</v>
      </c>
      <c r="P3947" s="11">
        <f t="shared" si="123"/>
        <v>42139.801712962959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122"/>
        <v>42031.833587962959</v>
      </c>
      <c r="P3948" s="11">
        <f t="shared" si="123"/>
        <v>42063.333333333328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122"/>
        <v>42615.142870370371</v>
      </c>
      <c r="P3949" s="11">
        <f t="shared" si="123"/>
        <v>42645.142870370371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122"/>
        <v>41829.325497685189</v>
      </c>
      <c r="P3950" s="11">
        <f t="shared" si="123"/>
        <v>41889.325497685189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122"/>
        <v>42016.120613425926</v>
      </c>
      <c r="P3951" s="11">
        <f t="shared" si="123"/>
        <v>42046.120613425926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122"/>
        <v>42439.702314814815</v>
      </c>
      <c r="P3952" s="11">
        <f t="shared" si="123"/>
        <v>42468.774305555555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122"/>
        <v>42433.825717592597</v>
      </c>
      <c r="P3953" s="11">
        <f t="shared" si="123"/>
        <v>42493.784050925926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122"/>
        <v>42243.790393518517</v>
      </c>
      <c r="P3954" s="11">
        <f t="shared" si="123"/>
        <v>42303.790393518517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122"/>
        <v>42550.048449074078</v>
      </c>
      <c r="P3955" s="11">
        <f t="shared" si="123"/>
        <v>42580.978472222225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122"/>
        <v>41774.651203703703</v>
      </c>
      <c r="P3956" s="11">
        <f t="shared" si="123"/>
        <v>41834.651203703703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122"/>
        <v>42306.848854166667</v>
      </c>
      <c r="P3957" s="11">
        <f t="shared" si="123"/>
        <v>42336.890520833331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122"/>
        <v>42457.932025462964</v>
      </c>
      <c r="P3958" s="11">
        <f t="shared" si="123"/>
        <v>42485.013888888891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122"/>
        <v>42513.976319444446</v>
      </c>
      <c r="P3959" s="11">
        <f t="shared" si="123"/>
        <v>42559.976319444446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122"/>
        <v>41816.950370370367</v>
      </c>
      <c r="P3960" s="11">
        <f t="shared" si="123"/>
        <v>41853.583333333336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122"/>
        <v>41880.788842592592</v>
      </c>
      <c r="P3961" s="11">
        <f t="shared" si="123"/>
        <v>41910.788842592592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122"/>
        <v>42342.845555555556</v>
      </c>
      <c r="P3962" s="11">
        <f t="shared" si="123"/>
        <v>42372.845555555556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122"/>
        <v>41745.891319444447</v>
      </c>
      <c r="P3963" s="11">
        <f t="shared" si="123"/>
        <v>41767.891319444447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122"/>
        <v>42311.621458333335</v>
      </c>
      <c r="P3964" s="11">
        <f t="shared" si="123"/>
        <v>42336.621458333335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122"/>
        <v>42296.154131944444</v>
      </c>
      <c r="P3965" s="11">
        <f t="shared" si="123"/>
        <v>42326.195798611108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122"/>
        <v>42053.722060185188</v>
      </c>
      <c r="P3966" s="11">
        <f t="shared" si="123"/>
        <v>42113.680393518516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122"/>
        <v>42414.235879629632</v>
      </c>
      <c r="P3967" s="11">
        <f t="shared" si="123"/>
        <v>42474.194212962961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122"/>
        <v>41801.711550925924</v>
      </c>
      <c r="P3968" s="11">
        <f t="shared" si="123"/>
        <v>41844.124305555553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122"/>
        <v>42770.290590277778</v>
      </c>
      <c r="P3969" s="11">
        <f t="shared" si="123"/>
        <v>42800.290590277778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si="122"/>
        <v>42452.815659722226</v>
      </c>
      <c r="P3970" s="11">
        <f t="shared" si="123"/>
        <v>42512.815659722226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ref="O3971:O4034" si="124">(J3971/86400)+DATE(1970,1,1)</f>
        <v>42601.854699074072</v>
      </c>
      <c r="P3971" s="11">
        <f t="shared" ref="P3971:P4034" si="125">(I3971/86400)+DATE(1970,1,1)</f>
        <v>42611.163194444445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124"/>
        <v>42447.863553240742</v>
      </c>
      <c r="P3972" s="11">
        <f t="shared" si="125"/>
        <v>42477.863553240742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124"/>
        <v>41811.536180555559</v>
      </c>
      <c r="P3973" s="11">
        <f t="shared" si="125"/>
        <v>41841.536180555559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124"/>
        <v>41981.067523148144</v>
      </c>
      <c r="P3974" s="11">
        <f t="shared" si="125"/>
        <v>42041.067523148144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124"/>
        <v>42469.68414351852</v>
      </c>
      <c r="P3975" s="11">
        <f t="shared" si="125"/>
        <v>42499.166666666672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124"/>
        <v>42493.546851851846</v>
      </c>
      <c r="P3976" s="11">
        <f t="shared" si="125"/>
        <v>42523.546851851846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124"/>
        <v>42534.866875</v>
      </c>
      <c r="P3977" s="11">
        <f t="shared" si="125"/>
        <v>42564.866875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124"/>
        <v>41830.858344907407</v>
      </c>
      <c r="P3978" s="11">
        <f t="shared" si="125"/>
        <v>41852.291666666664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124"/>
        <v>42543.788564814815</v>
      </c>
      <c r="P3979" s="11">
        <f t="shared" si="125"/>
        <v>42573.788564814815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124"/>
        <v>41975.642974537041</v>
      </c>
      <c r="P3980" s="11">
        <f t="shared" si="125"/>
        <v>42035.642974537041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124"/>
        <v>42069.903437500005</v>
      </c>
      <c r="P3981" s="11">
        <f t="shared" si="125"/>
        <v>42092.833333333328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124"/>
        <v>41795.598923611113</v>
      </c>
      <c r="P3982" s="11">
        <f t="shared" si="125"/>
        <v>41825.598923611113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124"/>
        <v>42508.179965277777</v>
      </c>
      <c r="P3983" s="11">
        <f t="shared" si="125"/>
        <v>42568.179965277777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124"/>
        <v>42132.809953703705</v>
      </c>
      <c r="P3984" s="11">
        <f t="shared" si="125"/>
        <v>42192.809953703705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124"/>
        <v>41747.86986111111</v>
      </c>
      <c r="P3985" s="11">
        <f t="shared" si="125"/>
        <v>41779.290972222225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124"/>
        <v>41920.963472222225</v>
      </c>
      <c r="P3986" s="11">
        <f t="shared" si="125"/>
        <v>41951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124"/>
        <v>42399.707407407404</v>
      </c>
      <c r="P3987" s="11">
        <f t="shared" si="125"/>
        <v>42420.878472222219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124"/>
        <v>42467.548541666663</v>
      </c>
      <c r="P3988" s="11">
        <f t="shared" si="125"/>
        <v>42496.544444444444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124"/>
        <v>41765.92465277778</v>
      </c>
      <c r="P3989" s="11">
        <f t="shared" si="125"/>
        <v>41775.92465277778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124"/>
        <v>42230.08116898148</v>
      </c>
      <c r="P3990" s="11">
        <f t="shared" si="125"/>
        <v>42245.08116898148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124"/>
        <v>42286.749780092592</v>
      </c>
      <c r="P3991" s="11">
        <f t="shared" si="125"/>
        <v>42316.791446759264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124"/>
        <v>42401.672372685185</v>
      </c>
      <c r="P3992" s="11">
        <f t="shared" si="125"/>
        <v>42431.672372685185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124"/>
        <v>42125.644467592589</v>
      </c>
      <c r="P3993" s="11">
        <f t="shared" si="125"/>
        <v>42155.644467592589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124"/>
        <v>42289.94049768518</v>
      </c>
      <c r="P3994" s="11">
        <f t="shared" si="125"/>
        <v>42349.982164351852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124"/>
        <v>42107.864722222221</v>
      </c>
      <c r="P3995" s="11">
        <f t="shared" si="125"/>
        <v>42137.864722222221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124"/>
        <v>41809.389930555553</v>
      </c>
      <c r="P3996" s="11">
        <f t="shared" si="125"/>
        <v>41839.389930555553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124"/>
        <v>42019.683761574073</v>
      </c>
      <c r="P3997" s="11">
        <f t="shared" si="125"/>
        <v>42049.477083333331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124"/>
        <v>41950.266944444447</v>
      </c>
      <c r="P3998" s="11">
        <f t="shared" si="125"/>
        <v>41963.669444444444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124"/>
        <v>42069.391446759255</v>
      </c>
      <c r="P3999" s="11">
        <f t="shared" si="125"/>
        <v>42099.349780092598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124"/>
        <v>42061.963263888887</v>
      </c>
      <c r="P4000" s="11">
        <f t="shared" si="125"/>
        <v>42091.921597222223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124"/>
        <v>41842.828680555554</v>
      </c>
      <c r="P4001" s="11">
        <f t="shared" si="125"/>
        <v>41882.827650462961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124"/>
        <v>42437.64534722222</v>
      </c>
      <c r="P4002" s="11">
        <f t="shared" si="125"/>
        <v>42497.603680555556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124"/>
        <v>42775.964212962965</v>
      </c>
      <c r="P4003" s="11">
        <f t="shared" si="125"/>
        <v>42795.791666666672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124"/>
        <v>41879.043530092589</v>
      </c>
      <c r="P4004" s="11">
        <f t="shared" si="125"/>
        <v>41909.043530092589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124"/>
        <v>42020.587349537032</v>
      </c>
      <c r="P4005" s="11">
        <f t="shared" si="125"/>
        <v>42050.587349537032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124"/>
        <v>41890.16269675926</v>
      </c>
      <c r="P4006" s="11">
        <f t="shared" si="125"/>
        <v>41920.16269675926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124"/>
        <v>41872.807696759257</v>
      </c>
      <c r="P4007" s="11">
        <f t="shared" si="125"/>
        <v>41932.807696759257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124"/>
        <v>42391.772997685184</v>
      </c>
      <c r="P4008" s="11">
        <f t="shared" si="125"/>
        <v>42416.772997685184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124"/>
        <v>41848.772928240738</v>
      </c>
      <c r="P4009" s="11">
        <f t="shared" si="125"/>
        <v>41877.686111111107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124"/>
        <v>42177.964201388888</v>
      </c>
      <c r="P4010" s="11">
        <f t="shared" si="125"/>
        <v>42207.964201388888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124"/>
        <v>41851.700925925928</v>
      </c>
      <c r="P4011" s="11">
        <f t="shared" si="125"/>
        <v>41891.700925925928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124"/>
        <v>41921.770439814813</v>
      </c>
      <c r="P4012" s="11">
        <f t="shared" si="125"/>
        <v>41938.770439814813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124"/>
        <v>42002.54488425926</v>
      </c>
      <c r="P4013" s="11">
        <f t="shared" si="125"/>
        <v>42032.54488425926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124"/>
        <v>42096.544548611113</v>
      </c>
      <c r="P4014" s="11">
        <f t="shared" si="125"/>
        <v>42126.544548611113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124"/>
        <v>42021.301192129627</v>
      </c>
      <c r="P4015" s="11">
        <f t="shared" si="125"/>
        <v>42051.301192129627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124"/>
        <v>42419.246168981481</v>
      </c>
      <c r="P4016" s="11">
        <f t="shared" si="125"/>
        <v>42434.246168981481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124"/>
        <v>42174.780821759261</v>
      </c>
      <c r="P4017" s="11">
        <f t="shared" si="125"/>
        <v>42204.780821759261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124"/>
        <v>41869.872685185182</v>
      </c>
      <c r="P4018" s="11">
        <f t="shared" si="125"/>
        <v>41899.872685185182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124"/>
        <v>41856.672152777777</v>
      </c>
      <c r="P4019" s="11">
        <f t="shared" si="125"/>
        <v>41886.672152777777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124"/>
        <v>42620.91097222222</v>
      </c>
      <c r="P4020" s="11">
        <f t="shared" si="125"/>
        <v>42650.91097222222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124"/>
        <v>42417.675879629634</v>
      </c>
      <c r="P4021" s="11">
        <f t="shared" si="125"/>
        <v>42475.686111111107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124"/>
        <v>42057.190960648149</v>
      </c>
      <c r="P4022" s="11">
        <f t="shared" si="125"/>
        <v>42087.149293981478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124"/>
        <v>41878.911550925928</v>
      </c>
      <c r="P4023" s="11">
        <f t="shared" si="125"/>
        <v>41938.911550925928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124"/>
        <v>41990.584108796298</v>
      </c>
      <c r="P4024" s="11">
        <f t="shared" si="125"/>
        <v>42036.120833333334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124"/>
        <v>42408.999571759261</v>
      </c>
      <c r="P4025" s="11">
        <f t="shared" si="125"/>
        <v>42453.957905092597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124"/>
        <v>42217.670104166667</v>
      </c>
      <c r="P4026" s="11">
        <f t="shared" si="125"/>
        <v>42247.670104166667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124"/>
        <v>42151.237685185188</v>
      </c>
      <c r="P4027" s="11">
        <f t="shared" si="125"/>
        <v>42211.237685185188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124"/>
        <v>42282.655543981484</v>
      </c>
      <c r="P4028" s="11">
        <f t="shared" si="125"/>
        <v>42342.697210648148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124"/>
        <v>42768.97084490741</v>
      </c>
      <c r="P4029" s="11">
        <f t="shared" si="125"/>
        <v>42789.041666666672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124"/>
        <v>41765.938657407409</v>
      </c>
      <c r="P4030" s="11">
        <f t="shared" si="125"/>
        <v>41795.938657407409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124"/>
        <v>42322.02511574074</v>
      </c>
      <c r="P4031" s="11">
        <f t="shared" si="125"/>
        <v>42352.02511574074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124"/>
        <v>42374.655081018514</v>
      </c>
      <c r="P4032" s="11">
        <f t="shared" si="125"/>
        <v>42403.78402777778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124"/>
        <v>41941.585231481484</v>
      </c>
      <c r="P4033" s="11">
        <f t="shared" si="125"/>
        <v>41991.626898148148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si="124"/>
        <v>42293.809212962966</v>
      </c>
      <c r="P4034" s="11">
        <f t="shared" si="125"/>
        <v>42353.85087962963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ref="O4035:O4098" si="126">(J4035/86400)+DATE(1970,1,1)</f>
        <v>42614.268796296295</v>
      </c>
      <c r="P4035" s="11">
        <f t="shared" ref="P4035:P4098" si="127">(I4035/86400)+DATE(1970,1,1)</f>
        <v>42645.375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126"/>
        <v>42067.947337962964</v>
      </c>
      <c r="P4036" s="11">
        <f t="shared" si="127"/>
        <v>42097.905671296292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126"/>
        <v>41903.882951388892</v>
      </c>
      <c r="P4037" s="11">
        <f t="shared" si="127"/>
        <v>41933.882951388892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126"/>
        <v>41804.937083333338</v>
      </c>
      <c r="P4038" s="11">
        <f t="shared" si="127"/>
        <v>41821.9375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126"/>
        <v>42497.070775462962</v>
      </c>
      <c r="P4039" s="11">
        <f t="shared" si="127"/>
        <v>42514.600694444445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126"/>
        <v>41869.798726851848</v>
      </c>
      <c r="P4040" s="11">
        <f t="shared" si="127"/>
        <v>41929.798726851848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126"/>
        <v>42305.670914351853</v>
      </c>
      <c r="P4041" s="11">
        <f t="shared" si="127"/>
        <v>42339.249305555553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126"/>
        <v>42144.231527777782</v>
      </c>
      <c r="P4042" s="11">
        <f t="shared" si="127"/>
        <v>42203.125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126"/>
        <v>42559.474004629628</v>
      </c>
      <c r="P4043" s="11">
        <f t="shared" si="127"/>
        <v>42619.474004629628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126"/>
        <v>41995.084074074075</v>
      </c>
      <c r="P4044" s="11">
        <f t="shared" si="127"/>
        <v>42024.802777777775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126"/>
        <v>41948.957465277781</v>
      </c>
      <c r="P4045" s="11">
        <f t="shared" si="127"/>
        <v>41963.957465277781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126"/>
        <v>42074.219699074078</v>
      </c>
      <c r="P4046" s="11">
        <f t="shared" si="127"/>
        <v>42104.208333333328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126"/>
        <v>41842.201261574075</v>
      </c>
      <c r="P4047" s="11">
        <f t="shared" si="127"/>
        <v>41872.201261574075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126"/>
        <v>41904.650578703702</v>
      </c>
      <c r="P4048" s="11">
        <f t="shared" si="127"/>
        <v>41934.650578703702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126"/>
        <v>41991.022488425922</v>
      </c>
      <c r="P4049" s="11">
        <f t="shared" si="127"/>
        <v>42015.041666666672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126"/>
        <v>42436.509108796294</v>
      </c>
      <c r="P4050" s="11">
        <f t="shared" si="127"/>
        <v>42471.467442129629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126"/>
        <v>42169.958506944444</v>
      </c>
      <c r="P4051" s="11">
        <f t="shared" si="127"/>
        <v>42199.958506944444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126"/>
        <v>41905.636469907404</v>
      </c>
      <c r="P4052" s="11">
        <f t="shared" si="127"/>
        <v>41935.636469907404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126"/>
        <v>41761.810150462959</v>
      </c>
      <c r="P4053" s="11">
        <f t="shared" si="127"/>
        <v>41768.286805555559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126"/>
        <v>41865.878657407404</v>
      </c>
      <c r="P4054" s="11">
        <f t="shared" si="127"/>
        <v>41925.878657407404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126"/>
        <v>41928.690138888887</v>
      </c>
      <c r="P4055" s="11">
        <f t="shared" si="127"/>
        <v>41958.833333333328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126"/>
        <v>42613.841261574074</v>
      </c>
      <c r="P4056" s="11">
        <f t="shared" si="127"/>
        <v>42644.166666666672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126"/>
        <v>41779.648506944446</v>
      </c>
      <c r="P4057" s="11">
        <f t="shared" si="127"/>
        <v>41809.648506944446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126"/>
        <v>42534.933321759258</v>
      </c>
      <c r="P4058" s="11">
        <f t="shared" si="127"/>
        <v>42554.832638888889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126"/>
        <v>42310.968518518523</v>
      </c>
      <c r="P4059" s="11">
        <f t="shared" si="127"/>
        <v>42333.958333333328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126"/>
        <v>42446.060694444444</v>
      </c>
      <c r="P4060" s="11">
        <f t="shared" si="127"/>
        <v>42461.165972222225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126"/>
        <v>41866.640648148146</v>
      </c>
      <c r="P4061" s="11">
        <f t="shared" si="127"/>
        <v>41898.125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126"/>
        <v>41779.695092592592</v>
      </c>
      <c r="P4062" s="11">
        <f t="shared" si="127"/>
        <v>41813.666666666664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126"/>
        <v>42421.141469907408</v>
      </c>
      <c r="P4063" s="11">
        <f t="shared" si="127"/>
        <v>42481.099803240737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126"/>
        <v>42523.739212962959</v>
      </c>
      <c r="P4064" s="11">
        <f t="shared" si="127"/>
        <v>42553.739212962959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126"/>
        <v>41787.681527777779</v>
      </c>
      <c r="P4065" s="11">
        <f t="shared" si="127"/>
        <v>41817.681527777779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126"/>
        <v>42093.588263888887</v>
      </c>
      <c r="P4066" s="11">
        <f t="shared" si="127"/>
        <v>42123.588263888887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126"/>
        <v>41833.951516203706</v>
      </c>
      <c r="P4067" s="11">
        <f t="shared" si="127"/>
        <v>41863.951516203706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126"/>
        <v>42479.039212962962</v>
      </c>
      <c r="P4068" s="11">
        <f t="shared" si="127"/>
        <v>42509.039212962962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126"/>
        <v>42235.117476851854</v>
      </c>
      <c r="P4069" s="11">
        <f t="shared" si="127"/>
        <v>42275.117476851854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126"/>
        <v>42718.963599537034</v>
      </c>
      <c r="P4070" s="11">
        <f t="shared" si="127"/>
        <v>42748.961805555555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126"/>
        <v>42022.661527777775</v>
      </c>
      <c r="P4071" s="11">
        <f t="shared" si="127"/>
        <v>42063.5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126"/>
        <v>42031.666898148149</v>
      </c>
      <c r="P4072" s="11">
        <f t="shared" si="127"/>
        <v>42064.125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126"/>
        <v>42700.804756944446</v>
      </c>
      <c r="P4073" s="11">
        <f t="shared" si="127"/>
        <v>42730.804756944446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126"/>
        <v>41812.77443287037</v>
      </c>
      <c r="P4074" s="11">
        <f t="shared" si="127"/>
        <v>41872.77443287037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126"/>
        <v>42078.345208333332</v>
      </c>
      <c r="P4075" s="11">
        <f t="shared" si="127"/>
        <v>42133.166666666672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126"/>
        <v>42283.552951388891</v>
      </c>
      <c r="P4076" s="11">
        <f t="shared" si="127"/>
        <v>42313.594618055555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126"/>
        <v>41779.045937499999</v>
      </c>
      <c r="P4077" s="11">
        <f t="shared" si="127"/>
        <v>41820.727777777778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126"/>
        <v>41905.795706018514</v>
      </c>
      <c r="P4078" s="11">
        <f t="shared" si="127"/>
        <v>41933.827083333337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126"/>
        <v>42695.7105787037</v>
      </c>
      <c r="P4079" s="11">
        <f t="shared" si="127"/>
        <v>42725.7105787037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126"/>
        <v>42732.787523148145</v>
      </c>
      <c r="P4080" s="11">
        <f t="shared" si="127"/>
        <v>42762.787523148145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126"/>
        <v>42510.938900462963</v>
      </c>
      <c r="P4081" s="11">
        <f t="shared" si="127"/>
        <v>42540.938900462963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126"/>
        <v>42511.698101851856</v>
      </c>
      <c r="P4082" s="11">
        <f t="shared" si="127"/>
        <v>42535.787499999999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126"/>
        <v>42041.581307870365</v>
      </c>
      <c r="P4083" s="11">
        <f t="shared" si="127"/>
        <v>42071.539641203708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126"/>
        <v>42307.189270833333</v>
      </c>
      <c r="P4084" s="11">
        <f t="shared" si="127"/>
        <v>42322.958333333328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126"/>
        <v>42353.761759259258</v>
      </c>
      <c r="P4085" s="11">
        <f t="shared" si="127"/>
        <v>42383.761759259258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126"/>
        <v>42622.436412037037</v>
      </c>
      <c r="P4086" s="11">
        <f t="shared" si="127"/>
        <v>42652.436412037037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126"/>
        <v>42058.603877314818</v>
      </c>
      <c r="P4087" s="11">
        <f t="shared" si="127"/>
        <v>42087.165972222225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126"/>
        <v>42304.940960648149</v>
      </c>
      <c r="P4088" s="11">
        <f t="shared" si="127"/>
        <v>42329.166666666672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126"/>
        <v>42538.742893518516</v>
      </c>
      <c r="P4089" s="11">
        <f t="shared" si="127"/>
        <v>42568.742893518516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126"/>
        <v>41990.612546296295</v>
      </c>
      <c r="P4090" s="11">
        <f t="shared" si="127"/>
        <v>42020.43472222222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126"/>
        <v>42122.732499999998</v>
      </c>
      <c r="P4091" s="11">
        <f t="shared" si="127"/>
        <v>42155.732638888891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126"/>
        <v>42209.67288194444</v>
      </c>
      <c r="P4092" s="11">
        <f t="shared" si="127"/>
        <v>42223.625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126"/>
        <v>41990.506377314814</v>
      </c>
      <c r="P4093" s="11">
        <f t="shared" si="127"/>
        <v>42020.506377314814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126"/>
        <v>42039.194988425923</v>
      </c>
      <c r="P4094" s="11">
        <f t="shared" si="127"/>
        <v>42099.153321759259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126"/>
        <v>42178.815891203703</v>
      </c>
      <c r="P4095" s="11">
        <f t="shared" si="127"/>
        <v>42238.815891203703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126"/>
        <v>41890.086805555555</v>
      </c>
      <c r="P4096" s="11">
        <f t="shared" si="127"/>
        <v>41934.207638888889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126"/>
        <v>42693.031828703708</v>
      </c>
      <c r="P4097" s="11">
        <f t="shared" si="127"/>
        <v>42723.031828703708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si="126"/>
        <v>42750.530312499999</v>
      </c>
      <c r="P4098" s="11">
        <f t="shared" si="127"/>
        <v>42794.368750000001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ref="O4099:O4115" si="128">(J4099/86400)+DATE(1970,1,1)</f>
        <v>42344.824502314819</v>
      </c>
      <c r="P4099" s="11">
        <f t="shared" ref="P4099:P4115" si="129">(I4099/86400)+DATE(1970,1,1)</f>
        <v>42400.996527777781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128"/>
        <v>42495.722187499996</v>
      </c>
      <c r="P4100" s="11">
        <f t="shared" si="129"/>
        <v>42525.722187499996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128"/>
        <v>42570.850381944445</v>
      </c>
      <c r="P4101" s="11">
        <f t="shared" si="129"/>
        <v>42615.850381944445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128"/>
        <v>41927.124884259261</v>
      </c>
      <c r="P4102" s="11">
        <f t="shared" si="129"/>
        <v>41937.124884259261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128"/>
        <v>42730.903726851851</v>
      </c>
      <c r="P4103" s="11">
        <f t="shared" si="129"/>
        <v>42760.903726851851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128"/>
        <v>42475.848067129627</v>
      </c>
      <c r="P4104" s="11">
        <f t="shared" si="129"/>
        <v>42505.848067129627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128"/>
        <v>42188.83293981482</v>
      </c>
      <c r="P4105" s="11">
        <f t="shared" si="129"/>
        <v>42242.772222222222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128"/>
        <v>42640.278171296297</v>
      </c>
      <c r="P4106" s="11">
        <f t="shared" si="129"/>
        <v>42670.278171296297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128"/>
        <v>42697.010520833333</v>
      </c>
      <c r="P4107" s="11">
        <f t="shared" si="129"/>
        <v>42730.010520833333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128"/>
        <v>42053.049375000002</v>
      </c>
      <c r="P4108" s="11">
        <f t="shared" si="129"/>
        <v>42096.041666666672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128"/>
        <v>41883.916678240741</v>
      </c>
      <c r="P4109" s="11">
        <f t="shared" si="129"/>
        <v>41906.916678240741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128"/>
        <v>42767.031678240739</v>
      </c>
      <c r="P4110" s="11">
        <f t="shared" si="129"/>
        <v>42797.208333333328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128"/>
        <v>42307.539398148147</v>
      </c>
      <c r="P4111" s="11">
        <f t="shared" si="129"/>
        <v>42337.581064814818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128"/>
        <v>42512.626747685186</v>
      </c>
      <c r="P4112" s="11">
        <f t="shared" si="129"/>
        <v>42572.626747685186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128"/>
        <v>42029.135879629626</v>
      </c>
      <c r="P4113" s="11">
        <f t="shared" si="129"/>
        <v>42059.135879629626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128"/>
        <v>42400.946597222224</v>
      </c>
      <c r="P4114" s="11">
        <f t="shared" si="129"/>
        <v>42428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128"/>
        <v>42358.573182870372</v>
      </c>
      <c r="P4115" s="11">
        <f t="shared" si="129"/>
        <v>42377.273611111115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4C5F-0AF8-6440-90EC-47B4A0060FE2}">
  <dimension ref="A2:G20"/>
  <sheetViews>
    <sheetView tabSelected="1" topLeftCell="A11" workbookViewId="0">
      <selection activeCell="O40" sqref="O40"/>
    </sheetView>
  </sheetViews>
  <sheetFormatPr baseColWidth="10" defaultRowHeight="15" x14ac:dyDescent="0.2"/>
  <cols>
    <col min="1" max="1" width="20.832031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  <col min="8" max="11" width="6.83203125" bestFit="1" customWidth="1"/>
    <col min="12" max="12" width="10" bestFit="1" customWidth="1"/>
    <col min="13" max="20" width="5.1640625" bestFit="1" customWidth="1"/>
    <col min="21" max="21" width="9.6640625" bestFit="1" customWidth="1"/>
    <col min="22" max="22" width="5.6640625" bestFit="1" customWidth="1"/>
    <col min="23" max="23" width="8.1640625" bestFit="1" customWidth="1"/>
    <col min="24" max="24" width="10.5" bestFit="1" customWidth="1"/>
    <col min="25" max="32" width="5.1640625" bestFit="1" customWidth="1"/>
    <col min="33" max="33" width="13" bestFit="1" customWidth="1"/>
    <col min="34" max="34" width="11" bestFit="1" customWidth="1"/>
    <col min="35" max="35" width="10.5" bestFit="1" customWidth="1"/>
    <col min="36" max="36" width="10" bestFit="1" customWidth="1"/>
    <col min="37" max="4115" width="20.83203125" bestFit="1" customWidth="1"/>
    <col min="4116" max="4116" width="10" bestFit="1" customWidth="1"/>
  </cols>
  <sheetData>
    <row r="2" spans="1:7" x14ac:dyDescent="0.2">
      <c r="A2" s="9" t="s">
        <v>8305</v>
      </c>
      <c r="B2" t="s">
        <v>8325</v>
      </c>
    </row>
    <row r="3" spans="1:7" x14ac:dyDescent="0.2">
      <c r="A3" s="9" t="s">
        <v>8324</v>
      </c>
      <c r="B3" t="s">
        <v>8325</v>
      </c>
    </row>
    <row r="5" spans="1:7" x14ac:dyDescent="0.2">
      <c r="A5" s="9" t="s">
        <v>8326</v>
      </c>
      <c r="B5" s="9" t="s">
        <v>8306</v>
      </c>
    </row>
    <row r="6" spans="1:7" x14ac:dyDescent="0.2">
      <c r="A6" s="9" t="s">
        <v>8309</v>
      </c>
      <c r="B6" t="s">
        <v>8219</v>
      </c>
      <c r="C6" t="s">
        <v>8220</v>
      </c>
      <c r="D6" t="s">
        <v>8221</v>
      </c>
      <c r="E6" t="s">
        <v>8218</v>
      </c>
      <c r="F6" t="s">
        <v>8307</v>
      </c>
      <c r="G6" t="s">
        <v>8308</v>
      </c>
    </row>
    <row r="7" spans="1:7" x14ac:dyDescent="0.2">
      <c r="A7" s="10" t="s">
        <v>8307</v>
      </c>
      <c r="B7" s="12"/>
      <c r="C7" s="12"/>
      <c r="D7" s="12"/>
      <c r="E7" s="12"/>
      <c r="F7" s="12"/>
      <c r="G7" s="12"/>
    </row>
    <row r="8" spans="1:7" x14ac:dyDescent="0.2">
      <c r="A8" s="10" t="s">
        <v>8314</v>
      </c>
      <c r="B8" s="12">
        <v>34</v>
      </c>
      <c r="C8" s="12">
        <v>149</v>
      </c>
      <c r="D8" s="12">
        <v>2</v>
      </c>
      <c r="E8" s="12">
        <v>182</v>
      </c>
      <c r="F8" s="12"/>
      <c r="G8" s="12">
        <v>367</v>
      </c>
    </row>
    <row r="9" spans="1:7" x14ac:dyDescent="0.2">
      <c r="A9" s="10" t="s">
        <v>8322</v>
      </c>
      <c r="B9" s="12">
        <v>27</v>
      </c>
      <c r="C9" s="12">
        <v>106</v>
      </c>
      <c r="D9" s="12">
        <v>18</v>
      </c>
      <c r="E9" s="12">
        <v>202</v>
      </c>
      <c r="F9" s="12"/>
      <c r="G9" s="12">
        <v>353</v>
      </c>
    </row>
    <row r="10" spans="1:7" x14ac:dyDescent="0.2">
      <c r="A10" s="10" t="s">
        <v>8318</v>
      </c>
      <c r="B10" s="12">
        <v>28</v>
      </c>
      <c r="C10" s="12">
        <v>108</v>
      </c>
      <c r="D10" s="12">
        <v>30</v>
      </c>
      <c r="E10" s="12">
        <v>180</v>
      </c>
      <c r="F10" s="12"/>
      <c r="G10" s="12">
        <v>346</v>
      </c>
    </row>
    <row r="11" spans="1:7" x14ac:dyDescent="0.2">
      <c r="A11" s="10" t="s">
        <v>8319</v>
      </c>
      <c r="B11" s="12">
        <v>27</v>
      </c>
      <c r="C11" s="12">
        <v>102</v>
      </c>
      <c r="D11" s="12"/>
      <c r="E11" s="12">
        <v>192</v>
      </c>
      <c r="F11" s="12"/>
      <c r="G11" s="12">
        <v>321</v>
      </c>
    </row>
    <row r="12" spans="1:7" x14ac:dyDescent="0.2">
      <c r="A12" s="10" t="s">
        <v>8315</v>
      </c>
      <c r="B12" s="12">
        <v>26</v>
      </c>
      <c r="C12" s="12">
        <v>126</v>
      </c>
      <c r="D12" s="12"/>
      <c r="E12" s="12">
        <v>234</v>
      </c>
      <c r="F12" s="12"/>
      <c r="G12" s="12">
        <v>386</v>
      </c>
    </row>
    <row r="13" spans="1:7" x14ac:dyDescent="0.2">
      <c r="A13" s="10" t="s">
        <v>8323</v>
      </c>
      <c r="B13" s="12">
        <v>27</v>
      </c>
      <c r="C13" s="12">
        <v>147</v>
      </c>
      <c r="D13" s="12"/>
      <c r="E13" s="12">
        <v>211</v>
      </c>
      <c r="F13" s="12"/>
      <c r="G13" s="12">
        <v>385</v>
      </c>
    </row>
    <row r="14" spans="1:7" x14ac:dyDescent="0.2">
      <c r="A14" s="10" t="s">
        <v>8316</v>
      </c>
      <c r="B14" s="12">
        <v>43</v>
      </c>
      <c r="C14" s="12">
        <v>150</v>
      </c>
      <c r="D14" s="12"/>
      <c r="E14" s="12">
        <v>194</v>
      </c>
      <c r="F14" s="12"/>
      <c r="G14" s="12">
        <v>387</v>
      </c>
    </row>
    <row r="15" spans="1:7" x14ac:dyDescent="0.2">
      <c r="A15" s="10" t="s">
        <v>8313</v>
      </c>
      <c r="B15" s="12">
        <v>33</v>
      </c>
      <c r="C15" s="12">
        <v>134</v>
      </c>
      <c r="D15" s="12"/>
      <c r="E15" s="12">
        <v>166</v>
      </c>
      <c r="F15" s="12"/>
      <c r="G15" s="12">
        <v>333</v>
      </c>
    </row>
    <row r="16" spans="1:7" x14ac:dyDescent="0.2">
      <c r="A16" s="10" t="s">
        <v>8312</v>
      </c>
      <c r="B16" s="12">
        <v>24</v>
      </c>
      <c r="C16" s="12">
        <v>127</v>
      </c>
      <c r="D16" s="12"/>
      <c r="E16" s="12">
        <v>147</v>
      </c>
      <c r="F16" s="12"/>
      <c r="G16" s="12">
        <v>298</v>
      </c>
    </row>
    <row r="17" spans="1:7" x14ac:dyDescent="0.2">
      <c r="A17" s="10" t="s">
        <v>8320</v>
      </c>
      <c r="B17" s="12">
        <v>20</v>
      </c>
      <c r="C17" s="12">
        <v>149</v>
      </c>
      <c r="D17" s="12"/>
      <c r="E17" s="12">
        <v>183</v>
      </c>
      <c r="F17" s="12"/>
      <c r="G17" s="12">
        <v>352</v>
      </c>
    </row>
    <row r="18" spans="1:7" x14ac:dyDescent="0.2">
      <c r="A18" s="10" t="s">
        <v>8321</v>
      </c>
      <c r="B18" s="12">
        <v>37</v>
      </c>
      <c r="C18" s="12">
        <v>114</v>
      </c>
      <c r="D18" s="12"/>
      <c r="E18" s="12">
        <v>183</v>
      </c>
      <c r="F18" s="12"/>
      <c r="G18" s="12">
        <v>334</v>
      </c>
    </row>
    <row r="19" spans="1:7" x14ac:dyDescent="0.2">
      <c r="A19" s="10" t="s">
        <v>8317</v>
      </c>
      <c r="B19" s="12">
        <v>23</v>
      </c>
      <c r="C19" s="12">
        <v>118</v>
      </c>
      <c r="D19" s="12"/>
      <c r="E19" s="12">
        <v>111</v>
      </c>
      <c r="F19" s="12"/>
      <c r="G19" s="12">
        <v>252</v>
      </c>
    </row>
    <row r="20" spans="1:7" x14ac:dyDescent="0.2">
      <c r="A20" s="10" t="s">
        <v>8308</v>
      </c>
      <c r="B20" s="12">
        <v>349</v>
      </c>
      <c r="C20" s="12">
        <v>1530</v>
      </c>
      <c r="D20" s="12">
        <v>50</v>
      </c>
      <c r="E20" s="12">
        <v>2185</v>
      </c>
      <c r="F20" s="12"/>
      <c r="G20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AA86-0CCD-EA43-9D58-5EA5AF5705F0}">
  <dimension ref="A1:H1129"/>
  <sheetViews>
    <sheetView workbookViewId="0">
      <selection activeCell="O9" sqref="O9"/>
    </sheetView>
  </sheetViews>
  <sheetFormatPr baseColWidth="10" defaultRowHeight="15" x14ac:dyDescent="0.2"/>
  <cols>
    <col min="1" max="1" width="15.6640625" style="6" bestFit="1" customWidth="1"/>
    <col min="2" max="2" width="19.1640625" style="13" customWidth="1"/>
    <col min="3" max="3" width="21.83203125" style="13" customWidth="1"/>
    <col min="4" max="4" width="20.5" style="13" customWidth="1"/>
    <col min="5" max="5" width="16" style="13" customWidth="1"/>
    <col min="6" max="6" width="17.5" customWidth="1"/>
    <col min="7" max="7" width="15.6640625" customWidth="1"/>
    <col min="8" max="8" width="17.33203125" customWidth="1"/>
    <col min="9" max="12" width="8.6640625" bestFit="1" customWidth="1"/>
    <col min="13" max="13" width="9" bestFit="1" customWidth="1"/>
    <col min="14" max="15" width="8.6640625" bestFit="1" customWidth="1"/>
    <col min="16" max="16" width="9" bestFit="1" customWidth="1"/>
    <col min="17" max="18" width="8.6640625" bestFit="1" customWidth="1"/>
    <col min="19" max="19" width="9" bestFit="1" customWidth="1"/>
    <col min="20" max="22" width="8.6640625" bestFit="1" customWidth="1"/>
    <col min="23" max="24" width="9" bestFit="1" customWidth="1"/>
    <col min="25" max="29" width="8.6640625" bestFit="1" customWidth="1"/>
    <col min="30" max="30" width="10" bestFit="1" customWidth="1"/>
    <col min="31" max="35" width="8.6640625" bestFit="1" customWidth="1"/>
    <col min="36" max="36" width="9" bestFit="1" customWidth="1"/>
    <col min="37" max="37" width="8.6640625" bestFit="1" customWidth="1"/>
    <col min="38" max="38" width="9" bestFit="1" customWidth="1"/>
    <col min="39" max="44" width="8.6640625" bestFit="1" customWidth="1"/>
    <col min="45" max="45" width="9" bestFit="1" customWidth="1"/>
    <col min="46" max="47" width="8.6640625" bestFit="1" customWidth="1"/>
    <col min="48" max="48" width="9" bestFit="1" customWidth="1"/>
    <col min="49" max="51" width="8.6640625" bestFit="1" customWidth="1"/>
    <col min="52" max="52" width="9" bestFit="1" customWidth="1"/>
    <col min="53" max="54" width="8.6640625" bestFit="1" customWidth="1"/>
    <col min="55" max="55" width="9" bestFit="1" customWidth="1"/>
    <col min="56" max="60" width="8.6640625" bestFit="1" customWidth="1"/>
    <col min="61" max="232" width="10.1640625" bestFit="1" customWidth="1"/>
    <col min="233" max="374" width="11.1640625" bestFit="1" customWidth="1"/>
    <col min="375" max="421" width="12.1640625" bestFit="1" customWidth="1"/>
    <col min="422" max="433" width="13.6640625" bestFit="1" customWidth="1"/>
    <col min="434" max="436" width="14.6640625" bestFit="1" customWidth="1"/>
    <col min="437" max="437" width="15.6640625" bestFit="1" customWidth="1"/>
    <col min="438" max="438" width="11" bestFit="1" customWidth="1"/>
    <col min="439" max="458" width="8.6640625" bestFit="1" customWidth="1"/>
    <col min="459" max="579" width="10.1640625" bestFit="1" customWidth="1"/>
    <col min="580" max="662" width="11.1640625" bestFit="1" customWidth="1"/>
    <col min="663" max="675" width="12.1640625" bestFit="1" customWidth="1"/>
    <col min="676" max="676" width="13" bestFit="1" customWidth="1"/>
    <col min="677" max="677" width="12.1640625" bestFit="1" customWidth="1"/>
  </cols>
  <sheetData>
    <row r="1" spans="1:8" x14ac:dyDescent="0.2">
      <c r="A1" s="6" t="s">
        <v>8327</v>
      </c>
      <c r="B1" s="13" t="s">
        <v>8340</v>
      </c>
      <c r="C1" s="13" t="s">
        <v>8341</v>
      </c>
      <c r="D1" s="13" t="s">
        <v>8342</v>
      </c>
      <c r="E1" t="s">
        <v>8343</v>
      </c>
      <c r="F1" t="s">
        <v>8344</v>
      </c>
      <c r="G1" t="s">
        <v>8345</v>
      </c>
      <c r="H1" t="s">
        <v>8346</v>
      </c>
    </row>
    <row r="2" spans="1:8" x14ac:dyDescent="0.2">
      <c r="A2" s="6" t="s">
        <v>8328</v>
      </c>
      <c r="B2" s="14">
        <f>COUNTIFS(Kickstarter!$D$2:$D$4115, "&lt;1000", Kickstarter!$F$2:$F$4115,"successful")</f>
        <v>322</v>
      </c>
      <c r="C2" s="14">
        <f>COUNTIFS(Kickstarter!$D$2:$D$4115, "&lt;1000", Kickstarter!$F$2:$F$4115,"failed")</f>
        <v>113</v>
      </c>
      <c r="D2" s="14">
        <f>COUNTIFS(Kickstarter!$D$2:$D$4115, "&lt;1000", Kickstarter!$F$2:$F$4115,"canceled")</f>
        <v>18</v>
      </c>
      <c r="E2" s="14">
        <f>B2+C2+D2</f>
        <v>453</v>
      </c>
      <c r="F2" s="15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2">
      <c r="A3" t="s">
        <v>8329</v>
      </c>
      <c r="B3" s="14">
        <f>COUNTIFS(Kickstarter!$D$2:$D$4115, "&lt;5000", Kickstarter!$F$2:$F$4115,"successful")-COUNTIFS(Kickstarter!$D$2:$D$4115, "&lt;1000", Kickstarter!$F$2:$F$4115,"successful")</f>
        <v>932</v>
      </c>
      <c r="C3" s="14">
        <f>COUNTIFS(Kickstarter!$D$2:$D$4115, "&lt;5000", Kickstarter!$F$2:$F$4115,"failed")-COUNTIFS(Kickstarter!$D$2:$D$4115, "&lt;1000", Kickstarter!$F$2:$F$4115,"failed")</f>
        <v>420</v>
      </c>
      <c r="D3" s="14">
        <f>COUNTIFS(Kickstarter!$D$2:$D$4115, "&lt;5000", Kickstarter!$F$2:$F$4115,"canceled")-COUNTIFS(Kickstarter!$D$2:$D$4115, "&lt;1000", Kickstarter!$F$2:$F$4115,"canceled")</f>
        <v>60</v>
      </c>
      <c r="E3" s="14">
        <f t="shared" ref="E3:E13" si="0">B3+C3+D3</f>
        <v>1412</v>
      </c>
      <c r="F3" s="15">
        <f t="shared" ref="F3:F13" si="1">B3/E3</f>
        <v>0.66005665722379603</v>
      </c>
      <c r="G3" s="15">
        <f t="shared" ref="G3:G13" si="2">C3/E3</f>
        <v>0.29745042492917845</v>
      </c>
      <c r="H3" s="15">
        <f t="shared" ref="H3:H13" si="3">D3/E3</f>
        <v>4.2492917847025496E-2</v>
      </c>
    </row>
    <row r="4" spans="1:8" x14ac:dyDescent="0.2">
      <c r="A4" t="s">
        <v>8330</v>
      </c>
      <c r="B4" s="14">
        <f>COUNTIFS(Kickstarter!$D$2:$D$4115, "&lt;10000", Kickstarter!$F$2:$F$4115,"successful")-COUNTIFS(Kickstarter!$D$2:$D$4115, "&lt;5000", Kickstarter!$F$2:$F$4115,"successful")</f>
        <v>381</v>
      </c>
      <c r="C4" s="14">
        <f>COUNTIFS(Kickstarter!$D$2:$D$4115, "&lt;10000", Kickstarter!$F$2:$F$4115,"failed")-COUNTIFS(Kickstarter!$D$2:$D$4115, "&lt;5000", Kickstarter!$F$2:$F$4115,"failed")</f>
        <v>283</v>
      </c>
      <c r="D4" s="14">
        <f>COUNTIFS(Kickstarter!$D$2:$D$4115, "&lt;10000", Kickstarter!$F$2:$F$4115,"canceled")-COUNTIFS(Kickstarter!$D$2:$D$4115, "&lt;5000", Kickstarter!$F$2:$F$4115,"canceled")</f>
        <v>52</v>
      </c>
      <c r="E4" s="14">
        <f t="shared" si="0"/>
        <v>716</v>
      </c>
      <c r="F4" s="15">
        <f t="shared" si="1"/>
        <v>0.53212290502793291</v>
      </c>
      <c r="G4" s="15">
        <f t="shared" si="2"/>
        <v>0.39525139664804471</v>
      </c>
      <c r="H4" s="15">
        <f t="shared" si="3"/>
        <v>7.2625698324022353E-2</v>
      </c>
    </row>
    <row r="5" spans="1:8" x14ac:dyDescent="0.2">
      <c r="A5" t="s">
        <v>8331</v>
      </c>
      <c r="B5" s="14">
        <f>COUNTIFS(Kickstarter!$D$2:$D$4115, "&lt;15000", Kickstarter!$F$2:$F$4115,"successful")-COUNTIFS(Kickstarter!$D$2:$D$4115, "&lt;10000", Kickstarter!$F$2:$F$4115,"successful")</f>
        <v>168</v>
      </c>
      <c r="C5" s="14">
        <f>COUNTIFS(Kickstarter!$D$2:$D$4115, "&lt;15000", Kickstarter!$F$2:$F$4115,"failed")-COUNTIFS(Kickstarter!$D$2:$D$4115, "&lt;10000", Kickstarter!$F$2:$F$4115,"failed")</f>
        <v>144</v>
      </c>
      <c r="D5" s="14">
        <f>COUNTIFS(Kickstarter!$D$2:$D$4115, "&lt;15000", Kickstarter!$F$2:$F$4115,"canceled")-COUNTIFS(Kickstarter!$D$2:$D$4115, "&lt;10000", Kickstarter!$F$2:$F$4115,"canceled")</f>
        <v>40</v>
      </c>
      <c r="E5" s="14">
        <f t="shared" si="0"/>
        <v>352</v>
      </c>
      <c r="F5" s="15">
        <f t="shared" si="1"/>
        <v>0.47727272727272729</v>
      </c>
      <c r="G5" s="15">
        <f t="shared" si="2"/>
        <v>0.40909090909090912</v>
      </c>
      <c r="H5" s="15">
        <f t="shared" si="3"/>
        <v>0.11363636363636363</v>
      </c>
    </row>
    <row r="6" spans="1:8" x14ac:dyDescent="0.2">
      <c r="A6" t="s">
        <v>8332</v>
      </c>
      <c r="B6" s="14">
        <f>COUNTIFS(Kickstarter!$D$2:$D$4115, "&lt;20000", Kickstarter!$F$2:$F$4115,"successful")-COUNTIFS(Kickstarter!$D$2:$D$4115, "&lt;15000", Kickstarter!$F$2:$F$4115,"successful")</f>
        <v>94</v>
      </c>
      <c r="C6" s="14">
        <f>COUNTIFS(Kickstarter!$D$2:$D$4115, "&lt;20000", Kickstarter!$F$2:$F$4115,"failed")-COUNTIFS(Kickstarter!$D$2:$D$4115, "&lt;15000", Kickstarter!$F$2:$F$4115,"failed")</f>
        <v>90</v>
      </c>
      <c r="D6" s="14">
        <f>COUNTIFS(Kickstarter!$D$2:$D$4115, "&lt;20000", Kickstarter!$F$2:$F$4115,"canceled")-COUNTIFS(Kickstarter!$D$2:$D$4115, "&lt;15000", Kickstarter!$F$2:$F$4115,"canceled")</f>
        <v>17</v>
      </c>
      <c r="E6" s="14">
        <f t="shared" si="0"/>
        <v>201</v>
      </c>
      <c r="F6" s="15">
        <f t="shared" si="1"/>
        <v>0.46766169154228854</v>
      </c>
      <c r="G6" s="15">
        <f t="shared" si="2"/>
        <v>0.44776119402985076</v>
      </c>
      <c r="H6" s="15">
        <f t="shared" si="3"/>
        <v>8.45771144278607E-2</v>
      </c>
    </row>
    <row r="7" spans="1:8" x14ac:dyDescent="0.2">
      <c r="A7" t="s">
        <v>8333</v>
      </c>
      <c r="B7" s="14">
        <f>COUNTIFS(Kickstarter!$D$2:$D$4115, "&lt;25000", Kickstarter!$F$2:$F$4115,"successful")-COUNTIFS(Kickstarter!$D$2:$D$4115, "&lt;20000", Kickstarter!$F$2:$F$4115,"successful")</f>
        <v>62</v>
      </c>
      <c r="C7" s="14">
        <f>COUNTIFS(Kickstarter!$D$2:$D$4115, "&lt;25000", Kickstarter!$F$2:$F$4115,"failed")-COUNTIFS(Kickstarter!$D$2:$D$4115, "&lt;20000", Kickstarter!$F$2:$F$4115,"failed")</f>
        <v>72</v>
      </c>
      <c r="D7" s="14">
        <f>COUNTIFS(Kickstarter!$D$2:$D$4115, "&lt;25000", Kickstarter!$F$2:$F$4115,"canceled")-COUNTIFS(Kickstarter!$D$2:$D$4115, "&lt;20000", Kickstarter!$F$2:$F$4115,"canceled")</f>
        <v>14</v>
      </c>
      <c r="E7" s="14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2">
      <c r="A8" t="s">
        <v>8334</v>
      </c>
      <c r="B8" s="14">
        <f>COUNTIFS(Kickstarter!$D$2:$D$4115, "&lt;30000", Kickstarter!$F$2:$F$4115,"successful")-COUNTIFS(Kickstarter!$D$2:$D$4115, "&lt;25000", Kickstarter!$F$2:$F$4115,"successful")</f>
        <v>55</v>
      </c>
      <c r="C8" s="14">
        <f>COUNTIFS(Kickstarter!$D$2:$D$4115, "&lt;30000", Kickstarter!$F$2:$F$4115,"failed")-COUNTIFS(Kickstarter!$D$2:$D$4115, "&lt;25000", Kickstarter!$F$2:$F$4115,"failed")</f>
        <v>64</v>
      </c>
      <c r="D8" s="14">
        <f>COUNTIFS(Kickstarter!$D$2:$D$4115, "&lt;30000", Kickstarter!$F$2:$F$4115,"canceled")-COUNTIFS(Kickstarter!$D$2:$D$4115, "&lt;25000", Kickstarter!$F$2:$F$4115,"canceled")</f>
        <v>18</v>
      </c>
      <c r="E8" s="14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2">
      <c r="A9" t="s">
        <v>8335</v>
      </c>
      <c r="B9" s="14">
        <f>COUNTIFS(Kickstarter!$D$2:$D$4115, "&lt;35000", Kickstarter!$F$2:$F$4115,"successful")-COUNTIFS(Kickstarter!$D$2:$D$4115, "&lt;30000", Kickstarter!$F$2:$F$4115,"successful")</f>
        <v>32</v>
      </c>
      <c r="C9" s="14">
        <f>COUNTIFS(Kickstarter!$D$2:$D$4115, "&lt;35000", Kickstarter!$F$2:$F$4115,"failed")-COUNTIFS(Kickstarter!$D$2:$D$4115, "&lt;30000", Kickstarter!$F$2:$F$4115,"failed")</f>
        <v>37</v>
      </c>
      <c r="D9" s="14">
        <f>COUNTIFS(Kickstarter!$D$2:$D$4115, "&lt;35000", Kickstarter!$F$2:$F$4115,"canceled")-COUNTIFS(Kickstarter!$D$2:$D$4115, "&lt;30000", Kickstarter!$F$2:$F$4115,"canceled")</f>
        <v>13</v>
      </c>
      <c r="E9" s="14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2">
      <c r="A10" t="s">
        <v>8336</v>
      </c>
      <c r="B10" s="14">
        <f>COUNTIFS(Kickstarter!$D$2:$D$4115, "&lt;40000", Kickstarter!$F$2:$F$4115,"successful")-COUNTIFS(Kickstarter!$D$2:$D$4115, "&lt;35000", Kickstarter!$F$2:$F$4115,"successful")</f>
        <v>26</v>
      </c>
      <c r="C10" s="14">
        <f>COUNTIFS(Kickstarter!$D$2:$D$4115, "&lt;40000", Kickstarter!$F$2:$F$4115,"failed")-COUNTIFS(Kickstarter!$D$2:$D$4115, "&lt;35000", Kickstarter!$F$2:$F$4115,"failed")</f>
        <v>22</v>
      </c>
      <c r="D10" s="14">
        <f>COUNTIFS(Kickstarter!$D$2:$D$4115, "&lt;40000", Kickstarter!$F$2:$F$4115,"canceled")-COUNTIFS(Kickstarter!$D$2:$D$4115, "&lt;35000", Kickstarter!$F$2:$F$4115,"canceled")</f>
        <v>7</v>
      </c>
      <c r="E10" s="14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2">
      <c r="A11" t="s">
        <v>8337</v>
      </c>
      <c r="B11" s="14">
        <f>COUNTIFS(Kickstarter!$D$2:$D$4115, "&lt;45000", Kickstarter!$F$2:$F$4115,"successful")-COUNTIFS(Kickstarter!$D$2:$D$4115, "&lt;40000", Kickstarter!$F$2:$F$4115,"successful")</f>
        <v>21</v>
      </c>
      <c r="C11" s="14">
        <f>COUNTIFS(Kickstarter!$D$2:$D$4115, "&lt;45000", Kickstarter!$F$2:$F$4115,"failed")-COUNTIFS(Kickstarter!$D$2:$D$4115, "&lt;40000", Kickstarter!$F$2:$F$4115,"failed")</f>
        <v>16</v>
      </c>
      <c r="D11" s="14">
        <f>COUNTIFS(Kickstarter!$D$2:$D$4115, "&lt;45000", Kickstarter!$F$2:$F$4115,"canceled")-COUNTIFS(Kickstarter!$D$2:$D$4115, "&lt;40000", Kickstarter!$F$2:$F$4115,"canceled")</f>
        <v>6</v>
      </c>
      <c r="E11" s="14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2">
      <c r="A12" t="s">
        <v>8338</v>
      </c>
      <c r="B12" s="14">
        <f>COUNTIFS(Kickstarter!$D$2:$D$4115, "&lt;50000", Kickstarter!$F$2:$F$4115,"successful")-COUNTIFS(Kickstarter!$D$2:$D$4115, "&lt;45000", Kickstarter!$F$2:$F$4115,"successful")</f>
        <v>6</v>
      </c>
      <c r="C12" s="14">
        <f>COUNTIFS(Kickstarter!$D$2:$D$4115, "&lt;50000", Kickstarter!$F$2:$F$4115,"failed")-COUNTIFS(Kickstarter!$D$2:$D$4115, "&lt;45000", Kickstarter!$F$2:$F$4115,"failed")</f>
        <v>11</v>
      </c>
      <c r="D12" s="14">
        <f>COUNTIFS(Kickstarter!$D$2:$D$4115, "&lt;50000", Kickstarter!$F$2:$F$4115,"canceled")-COUNTIFS(Kickstarter!$D$2:$D$4115, "&lt;45000", Kickstarter!$F$2:$F$4115,"canceled")</f>
        <v>4</v>
      </c>
      <c r="E12" s="14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2">
      <c r="A13" t="s">
        <v>8339</v>
      </c>
      <c r="B13" s="14">
        <f>COUNTIFS(Kickstarter!$D$2:$D$4115, "&gt;=50000", Kickstarter!$F$2:$F$4115,"successful")</f>
        <v>86</v>
      </c>
      <c r="C13" s="14">
        <f>COUNTIFS(Kickstarter!$D$2:$D$4115, "&gt;=50000", Kickstarter!$F$2:$F$4115,"failed")</f>
        <v>258</v>
      </c>
      <c r="D13" s="14">
        <f>COUNTIFS(Kickstarter!$D$2:$D$4115, "&gt;=50000", Kickstarter!$F$2:$F$4115,"canceled")</f>
        <v>100</v>
      </c>
      <c r="E13" s="14">
        <f t="shared" si="0"/>
        <v>444</v>
      </c>
      <c r="F13" s="15">
        <f t="shared" si="1"/>
        <v>0.19369369369369369</v>
      </c>
      <c r="G13" s="15">
        <f t="shared" si="2"/>
        <v>0.58108108108108103</v>
      </c>
      <c r="H13" s="15">
        <f t="shared" si="3"/>
        <v>0.22522522522522523</v>
      </c>
    </row>
    <row r="14" spans="1:8" x14ac:dyDescent="0.2">
      <c r="A14"/>
      <c r="B14"/>
      <c r="C14"/>
      <c r="D14"/>
      <c r="E14" s="14"/>
    </row>
    <row r="15" spans="1:8" x14ac:dyDescent="0.2">
      <c r="A15"/>
      <c r="B15"/>
      <c r="C15"/>
      <c r="D15"/>
      <c r="E15" s="14"/>
    </row>
    <row r="16" spans="1:8" x14ac:dyDescent="0.2">
      <c r="A16"/>
      <c r="B16"/>
      <c r="C16"/>
      <c r="D16"/>
      <c r="E16" s="14"/>
    </row>
    <row r="17" spans="1:5" x14ac:dyDescent="0.2">
      <c r="A17"/>
      <c r="B17"/>
      <c r="C17"/>
      <c r="D17"/>
      <c r="E17" s="14"/>
    </row>
    <row r="18" spans="1:5" x14ac:dyDescent="0.2">
      <c r="A18"/>
      <c r="B18"/>
      <c r="C18"/>
      <c r="D18"/>
      <c r="E18" s="14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2" spans="1:5" x14ac:dyDescent="0.2">
      <c r="A32"/>
      <c r="B32"/>
      <c r="C32"/>
      <c r="D32"/>
      <c r="E32"/>
    </row>
    <row r="33" spans="1:5" x14ac:dyDescent="0.2">
      <c r="A33"/>
      <c r="B33"/>
      <c r="C33"/>
      <c r="D33"/>
      <c r="E33"/>
    </row>
    <row r="34" spans="1:5" x14ac:dyDescent="0.2">
      <c r="A34"/>
      <c r="B34"/>
      <c r="C34"/>
      <c r="D34"/>
      <c r="E34"/>
    </row>
    <row r="35" spans="1:5" x14ac:dyDescent="0.2">
      <c r="A35"/>
      <c r="B35"/>
      <c r="C35"/>
      <c r="D35"/>
      <c r="E35"/>
    </row>
    <row r="36" spans="1:5" x14ac:dyDescent="0.2">
      <c r="A36"/>
      <c r="B36"/>
      <c r="C36"/>
      <c r="D36"/>
      <c r="E36"/>
    </row>
    <row r="37" spans="1:5" x14ac:dyDescent="0.2">
      <c r="A37"/>
      <c r="B37"/>
      <c r="C37"/>
      <c r="D37"/>
      <c r="E37"/>
    </row>
    <row r="38" spans="1:5" x14ac:dyDescent="0.2">
      <c r="A38"/>
      <c r="B38"/>
      <c r="C38"/>
      <c r="D38"/>
      <c r="E38"/>
    </row>
    <row r="39" spans="1:5" x14ac:dyDescent="0.2">
      <c r="A39"/>
      <c r="B39"/>
      <c r="C39"/>
      <c r="D39"/>
      <c r="E39"/>
    </row>
    <row r="40" spans="1:5" x14ac:dyDescent="0.2">
      <c r="A40"/>
      <c r="B40"/>
      <c r="C40"/>
      <c r="D40"/>
      <c r="E40"/>
    </row>
    <row r="41" spans="1:5" x14ac:dyDescent="0.2">
      <c r="A41"/>
      <c r="B41"/>
      <c r="C41"/>
      <c r="D41"/>
      <c r="E41"/>
    </row>
    <row r="42" spans="1:5" x14ac:dyDescent="0.2">
      <c r="A42"/>
      <c r="B42"/>
      <c r="C42"/>
      <c r="D42"/>
      <c r="E42"/>
    </row>
    <row r="43" spans="1:5" x14ac:dyDescent="0.2">
      <c r="A43"/>
      <c r="B43"/>
      <c r="C43"/>
      <c r="D43"/>
      <c r="E43"/>
    </row>
    <row r="44" spans="1:5" x14ac:dyDescent="0.2">
      <c r="A44"/>
      <c r="B44"/>
      <c r="C44"/>
      <c r="D44"/>
      <c r="E44"/>
    </row>
    <row r="45" spans="1:5" x14ac:dyDescent="0.2">
      <c r="A45"/>
      <c r="B45"/>
      <c r="C45"/>
      <c r="D45"/>
      <c r="E45"/>
    </row>
    <row r="46" spans="1:5" x14ac:dyDescent="0.2">
      <c r="A46"/>
      <c r="B46"/>
      <c r="C46"/>
      <c r="D46"/>
      <c r="E46"/>
    </row>
    <row r="47" spans="1:5" x14ac:dyDescent="0.2">
      <c r="A47"/>
      <c r="B47"/>
      <c r="C47"/>
      <c r="D47"/>
      <c r="E47"/>
    </row>
    <row r="48" spans="1:5" x14ac:dyDescent="0.2">
      <c r="A48"/>
      <c r="B48"/>
      <c r="C48"/>
      <c r="D48"/>
      <c r="E48"/>
    </row>
    <row r="49" spans="1:5" x14ac:dyDescent="0.2">
      <c r="A49"/>
      <c r="B49"/>
      <c r="C49"/>
      <c r="D49"/>
      <c r="E49"/>
    </row>
    <row r="50" spans="1:5" x14ac:dyDescent="0.2">
      <c r="A50"/>
      <c r="B50"/>
      <c r="C50"/>
      <c r="D50"/>
      <c r="E50"/>
    </row>
    <row r="51" spans="1:5" x14ac:dyDescent="0.2">
      <c r="A51"/>
      <c r="B51"/>
      <c r="C51"/>
      <c r="D51"/>
      <c r="E51"/>
    </row>
    <row r="52" spans="1:5" x14ac:dyDescent="0.2">
      <c r="A52"/>
      <c r="B52"/>
      <c r="C52"/>
      <c r="D52"/>
      <c r="E52"/>
    </row>
    <row r="53" spans="1:5" x14ac:dyDescent="0.2">
      <c r="A53"/>
      <c r="B53"/>
      <c r="C53"/>
      <c r="D53"/>
      <c r="E53"/>
    </row>
    <row r="54" spans="1:5" x14ac:dyDescent="0.2">
      <c r="A54"/>
      <c r="B54"/>
      <c r="C54"/>
      <c r="D54"/>
      <c r="E54"/>
    </row>
    <row r="55" spans="1:5" x14ac:dyDescent="0.2">
      <c r="A55"/>
      <c r="B55"/>
      <c r="C55"/>
      <c r="D55"/>
      <c r="E55"/>
    </row>
    <row r="56" spans="1:5" x14ac:dyDescent="0.2">
      <c r="A56"/>
      <c r="B56"/>
      <c r="C56"/>
      <c r="D56"/>
      <c r="E56"/>
    </row>
    <row r="57" spans="1:5" x14ac:dyDescent="0.2">
      <c r="A57"/>
      <c r="B57"/>
      <c r="C57"/>
      <c r="D57"/>
      <c r="E57"/>
    </row>
    <row r="58" spans="1:5" x14ac:dyDescent="0.2">
      <c r="A58"/>
      <c r="B58"/>
      <c r="C58"/>
      <c r="D58"/>
      <c r="E58"/>
    </row>
    <row r="59" spans="1:5" x14ac:dyDescent="0.2">
      <c r="A59"/>
      <c r="B59"/>
      <c r="C59"/>
      <c r="D59"/>
      <c r="E59"/>
    </row>
    <row r="60" spans="1:5" x14ac:dyDescent="0.2">
      <c r="A60"/>
      <c r="B60"/>
      <c r="C60"/>
      <c r="D60"/>
      <c r="E60"/>
    </row>
    <row r="61" spans="1:5" x14ac:dyDescent="0.2">
      <c r="A61"/>
      <c r="B61"/>
      <c r="C61"/>
      <c r="D61"/>
      <c r="E61"/>
    </row>
    <row r="62" spans="1:5" x14ac:dyDescent="0.2">
      <c r="A62"/>
      <c r="B62"/>
      <c r="C62"/>
      <c r="D62"/>
      <c r="E62"/>
    </row>
    <row r="63" spans="1:5" x14ac:dyDescent="0.2">
      <c r="A63"/>
      <c r="B63"/>
      <c r="C63"/>
      <c r="D63"/>
      <c r="E63"/>
    </row>
    <row r="64" spans="1:5" x14ac:dyDescent="0.2">
      <c r="A64"/>
      <c r="B64"/>
      <c r="C64"/>
      <c r="D64"/>
      <c r="E64"/>
    </row>
    <row r="65" spans="1:5" x14ac:dyDescent="0.2">
      <c r="A65"/>
      <c r="B65"/>
      <c r="C65"/>
      <c r="D65"/>
      <c r="E65"/>
    </row>
    <row r="66" spans="1:5" x14ac:dyDescent="0.2">
      <c r="A66"/>
      <c r="B66"/>
      <c r="C66"/>
      <c r="D66"/>
      <c r="E66"/>
    </row>
    <row r="67" spans="1:5" x14ac:dyDescent="0.2">
      <c r="A67"/>
      <c r="B67"/>
      <c r="C67"/>
      <c r="D67"/>
      <c r="E67"/>
    </row>
    <row r="68" spans="1:5" x14ac:dyDescent="0.2">
      <c r="A68"/>
      <c r="B68"/>
      <c r="C68"/>
      <c r="D68"/>
      <c r="E68"/>
    </row>
    <row r="69" spans="1:5" x14ac:dyDescent="0.2">
      <c r="A69"/>
      <c r="B69"/>
      <c r="C69"/>
      <c r="D69"/>
      <c r="E69"/>
    </row>
    <row r="70" spans="1:5" x14ac:dyDescent="0.2">
      <c r="A70"/>
      <c r="B70"/>
      <c r="C70"/>
      <c r="D70"/>
      <c r="E70"/>
    </row>
    <row r="71" spans="1:5" x14ac:dyDescent="0.2">
      <c r="A71"/>
      <c r="B71"/>
      <c r="C71"/>
      <c r="D71"/>
      <c r="E71"/>
    </row>
    <row r="72" spans="1:5" x14ac:dyDescent="0.2">
      <c r="A72"/>
      <c r="B72"/>
      <c r="C72"/>
      <c r="D72"/>
      <c r="E72"/>
    </row>
    <row r="73" spans="1:5" x14ac:dyDescent="0.2">
      <c r="A73"/>
      <c r="B73"/>
      <c r="C73"/>
      <c r="D73"/>
      <c r="E73"/>
    </row>
    <row r="74" spans="1:5" x14ac:dyDescent="0.2">
      <c r="A74"/>
      <c r="B74"/>
      <c r="C74"/>
      <c r="D74"/>
      <c r="E74"/>
    </row>
    <row r="75" spans="1:5" x14ac:dyDescent="0.2">
      <c r="A75"/>
      <c r="B75"/>
      <c r="C75"/>
      <c r="D75"/>
      <c r="E75"/>
    </row>
    <row r="76" spans="1:5" x14ac:dyDescent="0.2">
      <c r="A76"/>
      <c r="B76"/>
      <c r="C76"/>
      <c r="D76"/>
      <c r="E76"/>
    </row>
    <row r="77" spans="1:5" x14ac:dyDescent="0.2">
      <c r="A77"/>
      <c r="B77"/>
      <c r="C77"/>
      <c r="D77"/>
      <c r="E77"/>
    </row>
    <row r="78" spans="1:5" x14ac:dyDescent="0.2">
      <c r="A78"/>
      <c r="B78"/>
      <c r="C78"/>
      <c r="D78"/>
      <c r="E78"/>
    </row>
    <row r="79" spans="1:5" x14ac:dyDescent="0.2">
      <c r="A79"/>
      <c r="B79"/>
      <c r="C79"/>
      <c r="D79"/>
      <c r="E79"/>
    </row>
    <row r="80" spans="1:5" x14ac:dyDescent="0.2">
      <c r="A80"/>
      <c r="B80"/>
      <c r="C80"/>
      <c r="D80"/>
      <c r="E80"/>
    </row>
    <row r="81" spans="1:5" x14ac:dyDescent="0.2">
      <c r="A81"/>
      <c r="B81"/>
      <c r="C81"/>
      <c r="D81"/>
      <c r="E81"/>
    </row>
    <row r="82" spans="1:5" x14ac:dyDescent="0.2">
      <c r="A82"/>
      <c r="B82"/>
      <c r="C82"/>
      <c r="D82"/>
      <c r="E82"/>
    </row>
    <row r="83" spans="1:5" x14ac:dyDescent="0.2">
      <c r="A83"/>
      <c r="B83"/>
      <c r="C83"/>
      <c r="D83"/>
      <c r="E83"/>
    </row>
    <row r="84" spans="1:5" x14ac:dyDescent="0.2">
      <c r="A84"/>
      <c r="B84"/>
      <c r="C84"/>
      <c r="D84"/>
      <c r="E84"/>
    </row>
    <row r="85" spans="1:5" x14ac:dyDescent="0.2">
      <c r="A85"/>
      <c r="B85"/>
      <c r="C85"/>
      <c r="D85"/>
      <c r="E85"/>
    </row>
    <row r="86" spans="1:5" x14ac:dyDescent="0.2">
      <c r="A86"/>
      <c r="B86"/>
      <c r="C86"/>
      <c r="D86"/>
      <c r="E86"/>
    </row>
    <row r="87" spans="1:5" x14ac:dyDescent="0.2">
      <c r="A87"/>
      <c r="B87"/>
      <c r="C87"/>
      <c r="D87"/>
      <c r="E87"/>
    </row>
    <row r="88" spans="1:5" x14ac:dyDescent="0.2">
      <c r="A88"/>
      <c r="B88"/>
      <c r="C88"/>
      <c r="D88"/>
      <c r="E88"/>
    </row>
    <row r="89" spans="1:5" x14ac:dyDescent="0.2">
      <c r="A89"/>
      <c r="B89"/>
      <c r="C89"/>
      <c r="D89"/>
      <c r="E89"/>
    </row>
    <row r="90" spans="1:5" x14ac:dyDescent="0.2">
      <c r="A90"/>
      <c r="B90"/>
      <c r="C90"/>
      <c r="D90"/>
      <c r="E90"/>
    </row>
    <row r="91" spans="1:5" x14ac:dyDescent="0.2">
      <c r="A91"/>
      <c r="B91"/>
      <c r="C91"/>
      <c r="D91"/>
      <c r="E91"/>
    </row>
    <row r="92" spans="1:5" x14ac:dyDescent="0.2">
      <c r="A92"/>
      <c r="B92"/>
      <c r="C92"/>
      <c r="D92"/>
      <c r="E92"/>
    </row>
    <row r="93" spans="1:5" x14ac:dyDescent="0.2">
      <c r="A93"/>
      <c r="B93"/>
      <c r="C93"/>
      <c r="D93"/>
      <c r="E93"/>
    </row>
    <row r="94" spans="1:5" x14ac:dyDescent="0.2">
      <c r="A94"/>
      <c r="B94"/>
      <c r="C94"/>
      <c r="D94"/>
      <c r="E94"/>
    </row>
    <row r="95" spans="1:5" x14ac:dyDescent="0.2">
      <c r="A95"/>
      <c r="B95"/>
      <c r="C95"/>
      <c r="D95"/>
      <c r="E95"/>
    </row>
    <row r="96" spans="1:5" x14ac:dyDescent="0.2">
      <c r="A96"/>
      <c r="B96"/>
      <c r="C96"/>
      <c r="D96"/>
      <c r="E96"/>
    </row>
    <row r="97" spans="1:5" x14ac:dyDescent="0.2">
      <c r="A97"/>
      <c r="B97"/>
      <c r="C97"/>
      <c r="D97"/>
      <c r="E97"/>
    </row>
    <row r="98" spans="1:5" x14ac:dyDescent="0.2">
      <c r="A98"/>
      <c r="B98"/>
      <c r="C98"/>
      <c r="D98"/>
      <c r="E98"/>
    </row>
    <row r="99" spans="1:5" x14ac:dyDescent="0.2">
      <c r="A99"/>
      <c r="B99"/>
      <c r="C99"/>
      <c r="D99"/>
      <c r="E99"/>
    </row>
    <row r="100" spans="1:5" x14ac:dyDescent="0.2">
      <c r="A100"/>
      <c r="B100"/>
      <c r="C100"/>
      <c r="D100"/>
      <c r="E100"/>
    </row>
    <row r="101" spans="1:5" x14ac:dyDescent="0.2">
      <c r="A101"/>
      <c r="B101"/>
      <c r="C101"/>
      <c r="D101"/>
      <c r="E101"/>
    </row>
    <row r="102" spans="1:5" x14ac:dyDescent="0.2">
      <c r="A102"/>
      <c r="B102"/>
      <c r="C102"/>
      <c r="D102"/>
      <c r="E102"/>
    </row>
    <row r="103" spans="1:5" x14ac:dyDescent="0.2">
      <c r="A103"/>
      <c r="B103"/>
      <c r="C103"/>
      <c r="D103"/>
      <c r="E103"/>
    </row>
    <row r="104" spans="1:5" x14ac:dyDescent="0.2">
      <c r="A104"/>
      <c r="B104"/>
      <c r="C104"/>
      <c r="D104"/>
      <c r="E104"/>
    </row>
    <row r="105" spans="1:5" x14ac:dyDescent="0.2">
      <c r="A105"/>
      <c r="B105"/>
      <c r="C105"/>
      <c r="D105"/>
      <c r="E105"/>
    </row>
    <row r="106" spans="1:5" x14ac:dyDescent="0.2">
      <c r="A106"/>
      <c r="B106"/>
      <c r="C106"/>
      <c r="D106"/>
      <c r="E106"/>
    </row>
    <row r="107" spans="1:5" x14ac:dyDescent="0.2">
      <c r="A107"/>
      <c r="B107"/>
      <c r="C107"/>
      <c r="D107"/>
      <c r="E107"/>
    </row>
    <row r="108" spans="1:5" x14ac:dyDescent="0.2">
      <c r="A108"/>
      <c r="B108"/>
      <c r="C108"/>
      <c r="D108"/>
      <c r="E108"/>
    </row>
    <row r="109" spans="1:5" x14ac:dyDescent="0.2">
      <c r="A109"/>
      <c r="B109"/>
      <c r="C109"/>
      <c r="D109"/>
      <c r="E109"/>
    </row>
    <row r="110" spans="1:5" x14ac:dyDescent="0.2">
      <c r="A110"/>
      <c r="B110"/>
      <c r="C110"/>
      <c r="D110"/>
      <c r="E110"/>
    </row>
    <row r="111" spans="1:5" x14ac:dyDescent="0.2">
      <c r="A111"/>
      <c r="B111"/>
      <c r="C111"/>
      <c r="D111"/>
      <c r="E111"/>
    </row>
    <row r="112" spans="1:5" x14ac:dyDescent="0.2">
      <c r="A112"/>
      <c r="B112"/>
      <c r="C112"/>
      <c r="D112"/>
      <c r="E112"/>
    </row>
    <row r="113" spans="1:5" x14ac:dyDescent="0.2">
      <c r="A113"/>
      <c r="B113"/>
      <c r="C113"/>
      <c r="D113"/>
      <c r="E113"/>
    </row>
    <row r="114" spans="1:5" x14ac:dyDescent="0.2">
      <c r="A114"/>
      <c r="B114"/>
      <c r="C114"/>
      <c r="D114"/>
      <c r="E114"/>
    </row>
    <row r="115" spans="1:5" x14ac:dyDescent="0.2">
      <c r="A115"/>
      <c r="B115"/>
      <c r="C115"/>
      <c r="D115"/>
      <c r="E115"/>
    </row>
    <row r="116" spans="1:5" x14ac:dyDescent="0.2">
      <c r="A116"/>
      <c r="B116"/>
      <c r="C116"/>
      <c r="D116"/>
      <c r="E116"/>
    </row>
    <row r="117" spans="1:5" x14ac:dyDescent="0.2">
      <c r="A117"/>
      <c r="B117"/>
      <c r="C117"/>
      <c r="D117"/>
      <c r="E117"/>
    </row>
    <row r="118" spans="1:5" x14ac:dyDescent="0.2">
      <c r="A118"/>
      <c r="B118"/>
      <c r="C118"/>
      <c r="D118"/>
      <c r="E118"/>
    </row>
    <row r="119" spans="1:5" x14ac:dyDescent="0.2">
      <c r="A119"/>
      <c r="B119"/>
      <c r="C119"/>
      <c r="D119"/>
      <c r="E119"/>
    </row>
    <row r="120" spans="1:5" x14ac:dyDescent="0.2">
      <c r="A120"/>
      <c r="B120"/>
      <c r="C120"/>
      <c r="D120"/>
      <c r="E120"/>
    </row>
    <row r="121" spans="1:5" x14ac:dyDescent="0.2">
      <c r="A121"/>
      <c r="B121"/>
      <c r="C121"/>
      <c r="D121"/>
      <c r="E121"/>
    </row>
    <row r="122" spans="1:5" x14ac:dyDescent="0.2">
      <c r="A122"/>
      <c r="B122"/>
      <c r="C122"/>
      <c r="D122"/>
      <c r="E122"/>
    </row>
    <row r="123" spans="1:5" x14ac:dyDescent="0.2">
      <c r="A123"/>
      <c r="B123"/>
      <c r="C123"/>
      <c r="D123"/>
      <c r="E123"/>
    </row>
    <row r="124" spans="1:5" x14ac:dyDescent="0.2">
      <c r="A124"/>
      <c r="B124"/>
      <c r="C124"/>
      <c r="D124"/>
      <c r="E124"/>
    </row>
    <row r="125" spans="1:5" x14ac:dyDescent="0.2">
      <c r="A125"/>
      <c r="B125"/>
      <c r="C125"/>
      <c r="D125"/>
      <c r="E125"/>
    </row>
    <row r="126" spans="1:5" x14ac:dyDescent="0.2">
      <c r="A126"/>
      <c r="B126"/>
      <c r="C126"/>
      <c r="D126"/>
      <c r="E126"/>
    </row>
    <row r="127" spans="1:5" x14ac:dyDescent="0.2">
      <c r="A127"/>
      <c r="B127"/>
      <c r="C127"/>
      <c r="D127"/>
      <c r="E127"/>
    </row>
    <row r="128" spans="1:5" x14ac:dyDescent="0.2">
      <c r="A128"/>
      <c r="B128"/>
      <c r="C128"/>
      <c r="D128"/>
      <c r="E128"/>
    </row>
    <row r="129" spans="1:5" x14ac:dyDescent="0.2">
      <c r="A129"/>
      <c r="B129"/>
      <c r="C129"/>
      <c r="D129"/>
      <c r="E129"/>
    </row>
    <row r="130" spans="1:5" x14ac:dyDescent="0.2">
      <c r="A130"/>
      <c r="B130"/>
      <c r="C130"/>
      <c r="D130"/>
      <c r="E130"/>
    </row>
    <row r="131" spans="1:5" x14ac:dyDescent="0.2">
      <c r="A131"/>
      <c r="B131"/>
      <c r="C131"/>
      <c r="D131"/>
      <c r="E131"/>
    </row>
    <row r="132" spans="1:5" x14ac:dyDescent="0.2">
      <c r="A132"/>
      <c r="B132"/>
      <c r="C132"/>
      <c r="D132"/>
      <c r="E132"/>
    </row>
    <row r="133" spans="1:5" x14ac:dyDescent="0.2">
      <c r="A133"/>
      <c r="B133"/>
      <c r="C133"/>
      <c r="D133"/>
      <c r="E133"/>
    </row>
    <row r="134" spans="1:5" x14ac:dyDescent="0.2">
      <c r="A134"/>
      <c r="B134"/>
      <c r="C134"/>
      <c r="D134"/>
      <c r="E134"/>
    </row>
    <row r="135" spans="1:5" x14ac:dyDescent="0.2">
      <c r="A135"/>
      <c r="B135"/>
      <c r="C135"/>
      <c r="D135"/>
      <c r="E135"/>
    </row>
    <row r="136" spans="1:5" x14ac:dyDescent="0.2">
      <c r="A136"/>
      <c r="B136"/>
      <c r="C136"/>
      <c r="D136"/>
      <c r="E136"/>
    </row>
    <row r="137" spans="1:5" x14ac:dyDescent="0.2">
      <c r="A137"/>
      <c r="B137"/>
      <c r="C137"/>
      <c r="D137"/>
      <c r="E137"/>
    </row>
    <row r="138" spans="1:5" x14ac:dyDescent="0.2">
      <c r="A138"/>
      <c r="B138"/>
      <c r="C138"/>
      <c r="D138"/>
      <c r="E138"/>
    </row>
    <row r="139" spans="1:5" x14ac:dyDescent="0.2">
      <c r="A139"/>
      <c r="B139"/>
      <c r="C139"/>
      <c r="D139"/>
      <c r="E139"/>
    </row>
    <row r="140" spans="1:5" x14ac:dyDescent="0.2">
      <c r="A140"/>
      <c r="B140"/>
      <c r="C140"/>
      <c r="D140"/>
      <c r="E140"/>
    </row>
    <row r="141" spans="1:5" x14ac:dyDescent="0.2">
      <c r="A141"/>
      <c r="B141"/>
      <c r="C141"/>
      <c r="D141"/>
      <c r="E141"/>
    </row>
    <row r="142" spans="1:5" x14ac:dyDescent="0.2">
      <c r="A142"/>
      <c r="B142"/>
      <c r="C142"/>
      <c r="D142"/>
      <c r="E142"/>
    </row>
    <row r="143" spans="1:5" x14ac:dyDescent="0.2">
      <c r="A143"/>
      <c r="B143"/>
      <c r="C143"/>
      <c r="D143"/>
      <c r="E143"/>
    </row>
    <row r="144" spans="1:5" x14ac:dyDescent="0.2">
      <c r="A144"/>
      <c r="B144"/>
      <c r="C144"/>
      <c r="D144"/>
      <c r="E144"/>
    </row>
    <row r="145" spans="1:5" x14ac:dyDescent="0.2">
      <c r="A145"/>
      <c r="B145"/>
      <c r="C145"/>
      <c r="D145"/>
      <c r="E145"/>
    </row>
    <row r="146" spans="1:5" x14ac:dyDescent="0.2">
      <c r="A146"/>
      <c r="B146"/>
      <c r="C146"/>
      <c r="D146"/>
      <c r="E146"/>
    </row>
    <row r="147" spans="1:5" x14ac:dyDescent="0.2">
      <c r="A147"/>
      <c r="B147"/>
      <c r="C147"/>
      <c r="D147"/>
      <c r="E147"/>
    </row>
    <row r="148" spans="1:5" x14ac:dyDescent="0.2">
      <c r="A148"/>
      <c r="B148"/>
      <c r="C148"/>
      <c r="D148"/>
      <c r="E148"/>
    </row>
    <row r="149" spans="1:5" x14ac:dyDescent="0.2">
      <c r="A149"/>
      <c r="B149"/>
      <c r="C149"/>
      <c r="D149"/>
      <c r="E149"/>
    </row>
    <row r="150" spans="1:5" x14ac:dyDescent="0.2">
      <c r="A150"/>
      <c r="B150"/>
      <c r="C150"/>
      <c r="D150"/>
      <c r="E150"/>
    </row>
    <row r="151" spans="1:5" x14ac:dyDescent="0.2">
      <c r="A151"/>
      <c r="B151"/>
      <c r="C151"/>
      <c r="D151"/>
      <c r="E151"/>
    </row>
    <row r="152" spans="1:5" x14ac:dyDescent="0.2">
      <c r="A152"/>
      <c r="B152"/>
      <c r="C152"/>
      <c r="D152"/>
      <c r="E152"/>
    </row>
    <row r="153" spans="1:5" x14ac:dyDescent="0.2">
      <c r="A153"/>
      <c r="B153"/>
      <c r="C153"/>
      <c r="D153"/>
      <c r="E153"/>
    </row>
    <row r="154" spans="1:5" x14ac:dyDescent="0.2">
      <c r="A154"/>
      <c r="B154"/>
      <c r="C154"/>
      <c r="D154"/>
      <c r="E154"/>
    </row>
    <row r="155" spans="1:5" x14ac:dyDescent="0.2">
      <c r="A155"/>
      <c r="B155"/>
      <c r="C155"/>
      <c r="D155"/>
      <c r="E155"/>
    </row>
    <row r="156" spans="1:5" x14ac:dyDescent="0.2">
      <c r="A156"/>
      <c r="B156"/>
      <c r="C156"/>
      <c r="D156"/>
      <c r="E156"/>
    </row>
    <row r="157" spans="1:5" x14ac:dyDescent="0.2">
      <c r="A157"/>
      <c r="B157"/>
      <c r="C157"/>
      <c r="D157"/>
      <c r="E157"/>
    </row>
    <row r="158" spans="1:5" x14ac:dyDescent="0.2">
      <c r="A158"/>
      <c r="B158"/>
      <c r="C158"/>
      <c r="D158"/>
      <c r="E158"/>
    </row>
    <row r="159" spans="1:5" x14ac:dyDescent="0.2">
      <c r="A159"/>
      <c r="B159"/>
      <c r="C159"/>
      <c r="D159"/>
      <c r="E159"/>
    </row>
    <row r="160" spans="1:5" x14ac:dyDescent="0.2">
      <c r="A160"/>
      <c r="B160"/>
      <c r="C160"/>
      <c r="D160"/>
      <c r="E160"/>
    </row>
    <row r="161" spans="1:5" x14ac:dyDescent="0.2">
      <c r="A161"/>
      <c r="B161"/>
      <c r="C161"/>
      <c r="D161"/>
      <c r="E161"/>
    </row>
    <row r="162" spans="1:5" x14ac:dyDescent="0.2">
      <c r="A162"/>
      <c r="B162"/>
      <c r="C162"/>
      <c r="D162"/>
      <c r="E162"/>
    </row>
    <row r="163" spans="1:5" x14ac:dyDescent="0.2">
      <c r="A163"/>
      <c r="B163"/>
      <c r="C163"/>
      <c r="D163"/>
      <c r="E163"/>
    </row>
    <row r="164" spans="1:5" x14ac:dyDescent="0.2">
      <c r="A164"/>
      <c r="B164"/>
      <c r="C164"/>
      <c r="D164"/>
      <c r="E164"/>
    </row>
    <row r="165" spans="1:5" x14ac:dyDescent="0.2">
      <c r="A165"/>
      <c r="B165"/>
      <c r="C165"/>
      <c r="D165"/>
      <c r="E165"/>
    </row>
    <row r="166" spans="1:5" x14ac:dyDescent="0.2">
      <c r="A166"/>
      <c r="B166"/>
      <c r="C166"/>
      <c r="D166"/>
      <c r="E166"/>
    </row>
    <row r="167" spans="1:5" x14ac:dyDescent="0.2">
      <c r="A167"/>
      <c r="B167"/>
      <c r="C167"/>
      <c r="D167"/>
      <c r="E167"/>
    </row>
    <row r="168" spans="1:5" x14ac:dyDescent="0.2">
      <c r="A168"/>
      <c r="B168"/>
      <c r="C168"/>
      <c r="D168"/>
      <c r="E168"/>
    </row>
    <row r="169" spans="1:5" x14ac:dyDescent="0.2">
      <c r="A169"/>
      <c r="B169"/>
      <c r="C169"/>
      <c r="D169"/>
      <c r="E169"/>
    </row>
    <row r="170" spans="1:5" x14ac:dyDescent="0.2">
      <c r="A170"/>
      <c r="B170"/>
      <c r="C170"/>
      <c r="D170"/>
      <c r="E170"/>
    </row>
    <row r="171" spans="1:5" x14ac:dyDescent="0.2">
      <c r="A171"/>
      <c r="B171"/>
      <c r="C171"/>
      <c r="D171"/>
      <c r="E171"/>
    </row>
    <row r="172" spans="1:5" x14ac:dyDescent="0.2">
      <c r="A172"/>
      <c r="B172"/>
      <c r="C172"/>
      <c r="D172"/>
      <c r="E172"/>
    </row>
    <row r="173" spans="1:5" x14ac:dyDescent="0.2">
      <c r="A173"/>
      <c r="B173"/>
      <c r="C173"/>
      <c r="D173"/>
      <c r="E173"/>
    </row>
    <row r="174" spans="1:5" x14ac:dyDescent="0.2">
      <c r="A174"/>
      <c r="B174"/>
      <c r="C174"/>
      <c r="D174"/>
      <c r="E174"/>
    </row>
    <row r="175" spans="1:5" x14ac:dyDescent="0.2">
      <c r="A175"/>
      <c r="B175"/>
      <c r="C175"/>
      <c r="D175"/>
      <c r="E175"/>
    </row>
    <row r="176" spans="1:5" x14ac:dyDescent="0.2">
      <c r="A176"/>
      <c r="B176"/>
      <c r="C176"/>
      <c r="D176"/>
      <c r="E176"/>
    </row>
    <row r="177" spans="1:5" x14ac:dyDescent="0.2">
      <c r="A177"/>
      <c r="B177"/>
      <c r="C177"/>
      <c r="D177"/>
      <c r="E177"/>
    </row>
    <row r="178" spans="1:5" x14ac:dyDescent="0.2">
      <c r="A178"/>
      <c r="B178"/>
      <c r="C178"/>
      <c r="D178"/>
      <c r="E178"/>
    </row>
    <row r="179" spans="1:5" x14ac:dyDescent="0.2">
      <c r="A179"/>
      <c r="B179"/>
      <c r="C179"/>
      <c r="D179"/>
      <c r="E179"/>
    </row>
    <row r="180" spans="1:5" x14ac:dyDescent="0.2">
      <c r="A180"/>
      <c r="B180"/>
      <c r="C180"/>
      <c r="D180"/>
      <c r="E180"/>
    </row>
    <row r="181" spans="1:5" x14ac:dyDescent="0.2">
      <c r="A181"/>
      <c r="B181"/>
      <c r="C181"/>
      <c r="D181"/>
      <c r="E181"/>
    </row>
    <row r="182" spans="1:5" x14ac:dyDescent="0.2">
      <c r="A182"/>
      <c r="B182"/>
      <c r="C182"/>
      <c r="D182"/>
      <c r="E182"/>
    </row>
    <row r="183" spans="1:5" x14ac:dyDescent="0.2">
      <c r="A183"/>
      <c r="B183"/>
      <c r="C183"/>
      <c r="D183"/>
      <c r="E183"/>
    </row>
    <row r="184" spans="1:5" x14ac:dyDescent="0.2">
      <c r="A184"/>
      <c r="B184"/>
      <c r="C184"/>
      <c r="D184"/>
      <c r="E184"/>
    </row>
    <row r="185" spans="1:5" x14ac:dyDescent="0.2">
      <c r="A185"/>
      <c r="B185"/>
      <c r="C185"/>
      <c r="D185"/>
      <c r="E185"/>
    </row>
    <row r="186" spans="1:5" x14ac:dyDescent="0.2">
      <c r="A186"/>
      <c r="B186"/>
      <c r="C186"/>
      <c r="D186"/>
      <c r="E186"/>
    </row>
    <row r="187" spans="1:5" x14ac:dyDescent="0.2">
      <c r="A187"/>
      <c r="B187"/>
      <c r="C187"/>
      <c r="D187"/>
      <c r="E187"/>
    </row>
    <row r="188" spans="1:5" x14ac:dyDescent="0.2">
      <c r="A188"/>
      <c r="B188"/>
      <c r="C188"/>
      <c r="D188"/>
      <c r="E188"/>
    </row>
    <row r="189" spans="1:5" x14ac:dyDescent="0.2">
      <c r="A189"/>
      <c r="B189"/>
      <c r="C189"/>
      <c r="D189"/>
      <c r="E189"/>
    </row>
    <row r="190" spans="1:5" x14ac:dyDescent="0.2">
      <c r="A190"/>
      <c r="B190"/>
      <c r="C190"/>
      <c r="D190"/>
      <c r="E190"/>
    </row>
    <row r="191" spans="1:5" x14ac:dyDescent="0.2">
      <c r="A191"/>
      <c r="B191"/>
      <c r="C191"/>
      <c r="D191"/>
      <c r="E191"/>
    </row>
    <row r="192" spans="1:5" x14ac:dyDescent="0.2">
      <c r="A192"/>
      <c r="B192"/>
      <c r="C192"/>
      <c r="D192"/>
      <c r="E192"/>
    </row>
    <row r="193" spans="1:5" x14ac:dyDescent="0.2">
      <c r="A193"/>
      <c r="B193"/>
      <c r="C193"/>
      <c r="D193"/>
      <c r="E193"/>
    </row>
    <row r="194" spans="1:5" x14ac:dyDescent="0.2">
      <c r="A194"/>
      <c r="B194"/>
      <c r="C194"/>
      <c r="D194"/>
      <c r="E194"/>
    </row>
    <row r="195" spans="1:5" x14ac:dyDescent="0.2">
      <c r="A195"/>
      <c r="B195"/>
      <c r="C195"/>
      <c r="D195"/>
      <c r="E195"/>
    </row>
    <row r="196" spans="1:5" x14ac:dyDescent="0.2">
      <c r="A196"/>
      <c r="B196"/>
      <c r="C196"/>
      <c r="D196"/>
      <c r="E196"/>
    </row>
    <row r="197" spans="1:5" x14ac:dyDescent="0.2">
      <c r="A197"/>
      <c r="B197"/>
      <c r="C197"/>
      <c r="D197"/>
      <c r="E197"/>
    </row>
    <row r="198" spans="1:5" x14ac:dyDescent="0.2">
      <c r="A198"/>
      <c r="B198"/>
      <c r="C198"/>
      <c r="D198"/>
      <c r="E198"/>
    </row>
    <row r="199" spans="1:5" x14ac:dyDescent="0.2">
      <c r="A199"/>
      <c r="B199"/>
      <c r="C199"/>
      <c r="D199"/>
      <c r="E199"/>
    </row>
    <row r="200" spans="1:5" x14ac:dyDescent="0.2">
      <c r="A200"/>
      <c r="B200"/>
      <c r="C200"/>
      <c r="D200"/>
      <c r="E200"/>
    </row>
    <row r="201" spans="1:5" x14ac:dyDescent="0.2">
      <c r="A201"/>
      <c r="B201"/>
      <c r="C201"/>
      <c r="D201"/>
      <c r="E201"/>
    </row>
    <row r="202" spans="1:5" x14ac:dyDescent="0.2">
      <c r="A202"/>
      <c r="B202"/>
      <c r="C202"/>
      <c r="D202"/>
      <c r="E202"/>
    </row>
    <row r="203" spans="1:5" x14ac:dyDescent="0.2">
      <c r="A203"/>
      <c r="B203"/>
      <c r="C203"/>
      <c r="D203"/>
      <c r="E203"/>
    </row>
    <row r="204" spans="1:5" x14ac:dyDescent="0.2">
      <c r="A204"/>
      <c r="B204"/>
      <c r="C204"/>
      <c r="D204"/>
      <c r="E204"/>
    </row>
    <row r="205" spans="1:5" x14ac:dyDescent="0.2">
      <c r="A205"/>
      <c r="B205"/>
      <c r="C205"/>
      <c r="D205"/>
      <c r="E205"/>
    </row>
    <row r="206" spans="1:5" x14ac:dyDescent="0.2">
      <c r="A206"/>
      <c r="B206"/>
      <c r="C206"/>
      <c r="D206"/>
      <c r="E206"/>
    </row>
    <row r="207" spans="1:5" x14ac:dyDescent="0.2">
      <c r="A207"/>
      <c r="B207"/>
      <c r="C207"/>
      <c r="D207"/>
      <c r="E207"/>
    </row>
    <row r="208" spans="1:5" x14ac:dyDescent="0.2">
      <c r="A208"/>
      <c r="B208"/>
      <c r="C208"/>
      <c r="D208"/>
      <c r="E208"/>
    </row>
    <row r="209" spans="1:5" x14ac:dyDescent="0.2">
      <c r="A209"/>
      <c r="B209"/>
      <c r="C209"/>
      <c r="D209"/>
      <c r="E209"/>
    </row>
    <row r="210" spans="1:5" x14ac:dyDescent="0.2">
      <c r="A210"/>
      <c r="B210"/>
      <c r="C210"/>
      <c r="D210"/>
      <c r="E210"/>
    </row>
    <row r="211" spans="1:5" x14ac:dyDescent="0.2">
      <c r="A211"/>
      <c r="B211"/>
      <c r="C211"/>
      <c r="D211"/>
      <c r="E211"/>
    </row>
    <row r="212" spans="1:5" x14ac:dyDescent="0.2">
      <c r="A212"/>
      <c r="B212"/>
      <c r="C212"/>
      <c r="D212"/>
      <c r="E212"/>
    </row>
    <row r="213" spans="1:5" x14ac:dyDescent="0.2">
      <c r="A213"/>
      <c r="B213"/>
      <c r="C213"/>
      <c r="D213"/>
      <c r="E213"/>
    </row>
    <row r="214" spans="1:5" x14ac:dyDescent="0.2">
      <c r="A214"/>
      <c r="B214"/>
      <c r="C214"/>
      <c r="D214"/>
      <c r="E214"/>
    </row>
    <row r="215" spans="1:5" x14ac:dyDescent="0.2">
      <c r="A215"/>
      <c r="B215"/>
      <c r="C215"/>
      <c r="D215"/>
      <c r="E215"/>
    </row>
    <row r="216" spans="1:5" x14ac:dyDescent="0.2">
      <c r="A216"/>
      <c r="B216"/>
      <c r="C216"/>
      <c r="D216"/>
      <c r="E216"/>
    </row>
    <row r="217" spans="1:5" x14ac:dyDescent="0.2">
      <c r="A217"/>
      <c r="B217"/>
      <c r="C217"/>
      <c r="D217"/>
      <c r="E217"/>
    </row>
    <row r="218" spans="1:5" x14ac:dyDescent="0.2">
      <c r="A218"/>
      <c r="B218"/>
      <c r="C218"/>
      <c r="D218"/>
      <c r="E218"/>
    </row>
    <row r="219" spans="1:5" x14ac:dyDescent="0.2">
      <c r="A219"/>
      <c r="B219"/>
      <c r="C219"/>
      <c r="D219"/>
      <c r="E219"/>
    </row>
    <row r="220" spans="1:5" x14ac:dyDescent="0.2">
      <c r="A220"/>
      <c r="B220"/>
      <c r="C220"/>
      <c r="D220"/>
      <c r="E220"/>
    </row>
    <row r="221" spans="1:5" x14ac:dyDescent="0.2">
      <c r="A221"/>
      <c r="B221"/>
      <c r="C221"/>
      <c r="D221"/>
      <c r="E221"/>
    </row>
    <row r="222" spans="1:5" x14ac:dyDescent="0.2">
      <c r="A222"/>
      <c r="B222"/>
      <c r="C222"/>
      <c r="D222"/>
      <c r="E222"/>
    </row>
    <row r="223" spans="1:5" x14ac:dyDescent="0.2">
      <c r="A223"/>
      <c r="B223"/>
      <c r="C223"/>
      <c r="D223"/>
      <c r="E223"/>
    </row>
    <row r="224" spans="1:5" x14ac:dyDescent="0.2">
      <c r="A224"/>
      <c r="B224"/>
      <c r="C224"/>
      <c r="D224"/>
      <c r="E224"/>
    </row>
    <row r="225" spans="1:5" x14ac:dyDescent="0.2">
      <c r="A225"/>
      <c r="B225"/>
      <c r="C225"/>
      <c r="D225"/>
      <c r="E225"/>
    </row>
    <row r="226" spans="1:5" x14ac:dyDescent="0.2">
      <c r="A226"/>
      <c r="B226"/>
      <c r="C226"/>
      <c r="D226"/>
      <c r="E226"/>
    </row>
    <row r="227" spans="1:5" x14ac:dyDescent="0.2">
      <c r="A227"/>
      <c r="B227"/>
      <c r="C227"/>
      <c r="D227"/>
      <c r="E227"/>
    </row>
    <row r="228" spans="1:5" x14ac:dyDescent="0.2">
      <c r="A228"/>
      <c r="B228"/>
      <c r="C228"/>
      <c r="D228"/>
      <c r="E228"/>
    </row>
    <row r="229" spans="1:5" x14ac:dyDescent="0.2">
      <c r="A229"/>
      <c r="B229"/>
      <c r="C229"/>
      <c r="D229"/>
      <c r="E229"/>
    </row>
    <row r="230" spans="1:5" x14ac:dyDescent="0.2">
      <c r="A230"/>
      <c r="B230"/>
      <c r="C230"/>
      <c r="D230"/>
      <c r="E230"/>
    </row>
    <row r="231" spans="1:5" x14ac:dyDescent="0.2">
      <c r="A231"/>
      <c r="B231"/>
      <c r="C231"/>
      <c r="D231"/>
      <c r="E231"/>
    </row>
    <row r="232" spans="1:5" x14ac:dyDescent="0.2">
      <c r="A232"/>
      <c r="B232"/>
      <c r="C232"/>
      <c r="D232"/>
      <c r="E232"/>
    </row>
    <row r="233" spans="1:5" x14ac:dyDescent="0.2">
      <c r="A233"/>
      <c r="B233"/>
      <c r="C233"/>
      <c r="D233"/>
      <c r="E233"/>
    </row>
    <row r="234" spans="1:5" x14ac:dyDescent="0.2">
      <c r="A234"/>
      <c r="B234"/>
      <c r="C234"/>
      <c r="D234"/>
      <c r="E234"/>
    </row>
    <row r="235" spans="1:5" x14ac:dyDescent="0.2">
      <c r="A235"/>
      <c r="B235"/>
      <c r="C235"/>
      <c r="D235"/>
      <c r="E235"/>
    </row>
    <row r="236" spans="1:5" x14ac:dyDescent="0.2">
      <c r="A236"/>
      <c r="B236"/>
      <c r="C236"/>
      <c r="D236"/>
      <c r="E236"/>
    </row>
    <row r="237" spans="1:5" x14ac:dyDescent="0.2">
      <c r="A237"/>
      <c r="B237"/>
      <c r="C237"/>
      <c r="D237"/>
      <c r="E237"/>
    </row>
    <row r="238" spans="1:5" x14ac:dyDescent="0.2">
      <c r="A238"/>
      <c r="B238"/>
      <c r="C238"/>
      <c r="D238"/>
      <c r="E238"/>
    </row>
    <row r="239" spans="1:5" x14ac:dyDescent="0.2">
      <c r="A239"/>
      <c r="B239"/>
      <c r="C239"/>
      <c r="D239"/>
      <c r="E239"/>
    </row>
    <row r="240" spans="1:5" x14ac:dyDescent="0.2">
      <c r="A240"/>
      <c r="B240"/>
      <c r="C240"/>
      <c r="D240"/>
      <c r="E240"/>
    </row>
    <row r="241" spans="1:5" x14ac:dyDescent="0.2">
      <c r="A241"/>
      <c r="B241"/>
      <c r="C241"/>
      <c r="D241"/>
      <c r="E241"/>
    </row>
    <row r="242" spans="1:5" x14ac:dyDescent="0.2">
      <c r="A242"/>
      <c r="B242"/>
      <c r="C242"/>
      <c r="D242"/>
      <c r="E242"/>
    </row>
    <row r="243" spans="1:5" x14ac:dyDescent="0.2">
      <c r="A243"/>
      <c r="B243"/>
      <c r="C243"/>
      <c r="D243"/>
      <c r="E243"/>
    </row>
    <row r="244" spans="1:5" x14ac:dyDescent="0.2">
      <c r="A244"/>
      <c r="B244"/>
      <c r="C244"/>
      <c r="D244"/>
      <c r="E244"/>
    </row>
    <row r="245" spans="1:5" x14ac:dyDescent="0.2">
      <c r="A245"/>
      <c r="B245"/>
      <c r="C245"/>
      <c r="D245"/>
      <c r="E245"/>
    </row>
    <row r="246" spans="1:5" x14ac:dyDescent="0.2">
      <c r="A246"/>
      <c r="B246"/>
      <c r="C246"/>
      <c r="D246"/>
      <c r="E246"/>
    </row>
    <row r="247" spans="1:5" x14ac:dyDescent="0.2">
      <c r="A247"/>
      <c r="B247"/>
      <c r="C247"/>
      <c r="D247"/>
      <c r="E247"/>
    </row>
    <row r="248" spans="1:5" x14ac:dyDescent="0.2">
      <c r="A248"/>
      <c r="B248"/>
      <c r="C248"/>
      <c r="D248"/>
      <c r="E248"/>
    </row>
    <row r="249" spans="1:5" x14ac:dyDescent="0.2">
      <c r="A249"/>
      <c r="B249"/>
      <c r="C249"/>
      <c r="D249"/>
      <c r="E249"/>
    </row>
    <row r="250" spans="1:5" x14ac:dyDescent="0.2">
      <c r="A250"/>
      <c r="B250"/>
      <c r="C250"/>
      <c r="D250"/>
      <c r="E250"/>
    </row>
    <row r="251" spans="1:5" x14ac:dyDescent="0.2">
      <c r="A251"/>
      <c r="B251"/>
      <c r="C251"/>
      <c r="D251"/>
      <c r="E251"/>
    </row>
    <row r="252" spans="1:5" x14ac:dyDescent="0.2">
      <c r="A252"/>
      <c r="B252"/>
      <c r="C252"/>
      <c r="D252"/>
      <c r="E252"/>
    </row>
    <row r="253" spans="1:5" x14ac:dyDescent="0.2">
      <c r="A253"/>
      <c r="B253"/>
      <c r="C253"/>
      <c r="D253"/>
      <c r="E253"/>
    </row>
    <row r="254" spans="1:5" x14ac:dyDescent="0.2">
      <c r="A254"/>
      <c r="B254"/>
      <c r="C254"/>
      <c r="D254"/>
      <c r="E254"/>
    </row>
    <row r="255" spans="1:5" x14ac:dyDescent="0.2">
      <c r="A255"/>
      <c r="B255"/>
      <c r="C255"/>
      <c r="D255"/>
      <c r="E255"/>
    </row>
    <row r="256" spans="1:5" x14ac:dyDescent="0.2">
      <c r="A256"/>
      <c r="B256"/>
      <c r="C256"/>
      <c r="D256"/>
      <c r="E256"/>
    </row>
    <row r="257" spans="1:5" x14ac:dyDescent="0.2">
      <c r="A257"/>
      <c r="B257"/>
      <c r="C257"/>
      <c r="D257"/>
      <c r="E257"/>
    </row>
    <row r="258" spans="1:5" x14ac:dyDescent="0.2">
      <c r="A258"/>
      <c r="B258"/>
      <c r="C258"/>
      <c r="D258"/>
      <c r="E258"/>
    </row>
    <row r="259" spans="1:5" x14ac:dyDescent="0.2">
      <c r="A259"/>
      <c r="B259"/>
      <c r="C259"/>
      <c r="D259"/>
      <c r="E259"/>
    </row>
    <row r="260" spans="1:5" x14ac:dyDescent="0.2">
      <c r="A260"/>
      <c r="B260"/>
      <c r="C260"/>
      <c r="D260"/>
      <c r="E260"/>
    </row>
    <row r="261" spans="1:5" x14ac:dyDescent="0.2">
      <c r="A261"/>
      <c r="B261"/>
      <c r="C261"/>
      <c r="D261"/>
      <c r="E261"/>
    </row>
    <row r="262" spans="1:5" x14ac:dyDescent="0.2">
      <c r="A262"/>
      <c r="B262"/>
      <c r="C262"/>
      <c r="D262"/>
      <c r="E262"/>
    </row>
    <row r="263" spans="1:5" x14ac:dyDescent="0.2">
      <c r="A263"/>
      <c r="B263"/>
      <c r="C263"/>
      <c r="D263"/>
      <c r="E263"/>
    </row>
    <row r="264" spans="1:5" x14ac:dyDescent="0.2">
      <c r="A264"/>
      <c r="B264"/>
      <c r="C264"/>
      <c r="D264"/>
      <c r="E264"/>
    </row>
    <row r="265" spans="1:5" x14ac:dyDescent="0.2">
      <c r="A265"/>
      <c r="B265"/>
      <c r="C265"/>
      <c r="D265"/>
      <c r="E265"/>
    </row>
    <row r="266" spans="1:5" x14ac:dyDescent="0.2">
      <c r="A266"/>
      <c r="B266"/>
      <c r="C266"/>
      <c r="D266"/>
      <c r="E266"/>
    </row>
    <row r="267" spans="1:5" x14ac:dyDescent="0.2">
      <c r="A267"/>
      <c r="B267"/>
      <c r="C267"/>
      <c r="D267"/>
      <c r="E267"/>
    </row>
    <row r="268" spans="1:5" x14ac:dyDescent="0.2">
      <c r="A268"/>
      <c r="B268"/>
      <c r="C268"/>
      <c r="D268"/>
      <c r="E268"/>
    </row>
    <row r="269" spans="1:5" x14ac:dyDescent="0.2">
      <c r="A269"/>
      <c r="B269"/>
      <c r="C269"/>
      <c r="D269"/>
      <c r="E269"/>
    </row>
    <row r="270" spans="1:5" x14ac:dyDescent="0.2">
      <c r="A270"/>
      <c r="B270"/>
      <c r="C270"/>
      <c r="D270"/>
      <c r="E270"/>
    </row>
    <row r="271" spans="1:5" x14ac:dyDescent="0.2">
      <c r="A271"/>
      <c r="B271"/>
      <c r="C271"/>
      <c r="D271"/>
      <c r="E271"/>
    </row>
    <row r="272" spans="1:5" x14ac:dyDescent="0.2">
      <c r="A272"/>
      <c r="B272"/>
      <c r="C272"/>
      <c r="D272"/>
      <c r="E272"/>
    </row>
    <row r="273" spans="1:5" x14ac:dyDescent="0.2">
      <c r="A273"/>
      <c r="B273"/>
      <c r="C273"/>
      <c r="D273"/>
      <c r="E273"/>
    </row>
    <row r="274" spans="1:5" x14ac:dyDescent="0.2">
      <c r="A274"/>
      <c r="B274"/>
      <c r="C274"/>
      <c r="D274"/>
      <c r="E274"/>
    </row>
    <row r="275" spans="1:5" x14ac:dyDescent="0.2">
      <c r="A275"/>
      <c r="B275"/>
      <c r="C275"/>
      <c r="D275"/>
      <c r="E275"/>
    </row>
    <row r="276" spans="1:5" x14ac:dyDescent="0.2">
      <c r="A276"/>
      <c r="B276"/>
      <c r="C276"/>
      <c r="D276"/>
      <c r="E276"/>
    </row>
    <row r="277" spans="1:5" x14ac:dyDescent="0.2">
      <c r="A277"/>
      <c r="B277"/>
      <c r="C277"/>
      <c r="D277"/>
      <c r="E277"/>
    </row>
    <row r="278" spans="1:5" x14ac:dyDescent="0.2">
      <c r="A278"/>
      <c r="B278"/>
      <c r="C278"/>
      <c r="D278"/>
      <c r="E278"/>
    </row>
    <row r="279" spans="1:5" x14ac:dyDescent="0.2">
      <c r="A279"/>
      <c r="B279"/>
      <c r="C279"/>
      <c r="D279"/>
      <c r="E279"/>
    </row>
    <row r="280" spans="1:5" x14ac:dyDescent="0.2">
      <c r="A280"/>
      <c r="B280"/>
      <c r="C280"/>
      <c r="D280"/>
      <c r="E280"/>
    </row>
    <row r="281" spans="1:5" x14ac:dyDescent="0.2">
      <c r="A281"/>
      <c r="B281"/>
      <c r="C281"/>
      <c r="D281"/>
      <c r="E281"/>
    </row>
    <row r="282" spans="1:5" x14ac:dyDescent="0.2">
      <c r="A282"/>
      <c r="B282"/>
      <c r="C282"/>
      <c r="D282"/>
      <c r="E282"/>
    </row>
    <row r="283" spans="1:5" x14ac:dyDescent="0.2">
      <c r="A283"/>
      <c r="B283"/>
      <c r="C283"/>
      <c r="D283"/>
      <c r="E283"/>
    </row>
    <row r="284" spans="1:5" x14ac:dyDescent="0.2">
      <c r="A284"/>
      <c r="B284"/>
      <c r="C284"/>
      <c r="D284"/>
      <c r="E284"/>
    </row>
    <row r="285" spans="1:5" x14ac:dyDescent="0.2">
      <c r="A285"/>
      <c r="B285"/>
      <c r="C285"/>
      <c r="D285"/>
      <c r="E285"/>
    </row>
    <row r="286" spans="1:5" x14ac:dyDescent="0.2">
      <c r="A286"/>
      <c r="B286"/>
      <c r="C286"/>
      <c r="D286"/>
      <c r="E286"/>
    </row>
    <row r="287" spans="1:5" x14ac:dyDescent="0.2">
      <c r="A287"/>
      <c r="B287"/>
      <c r="C287"/>
      <c r="D287"/>
      <c r="E287"/>
    </row>
    <row r="288" spans="1:5" x14ac:dyDescent="0.2">
      <c r="A288"/>
      <c r="B288"/>
      <c r="C288"/>
      <c r="D288"/>
      <c r="E288"/>
    </row>
    <row r="289" spans="1:5" x14ac:dyDescent="0.2">
      <c r="A289"/>
      <c r="B289"/>
      <c r="C289"/>
      <c r="D289"/>
      <c r="E289"/>
    </row>
    <row r="290" spans="1:5" x14ac:dyDescent="0.2">
      <c r="A290"/>
      <c r="B290"/>
      <c r="C290"/>
      <c r="D290"/>
      <c r="E290"/>
    </row>
    <row r="291" spans="1:5" x14ac:dyDescent="0.2">
      <c r="A291"/>
      <c r="B291"/>
      <c r="C291"/>
      <c r="D291"/>
      <c r="E291"/>
    </row>
    <row r="292" spans="1:5" x14ac:dyDescent="0.2">
      <c r="A292"/>
      <c r="B292"/>
      <c r="C292"/>
      <c r="D292"/>
      <c r="E292"/>
    </row>
    <row r="293" spans="1:5" x14ac:dyDescent="0.2">
      <c r="A293"/>
      <c r="B293"/>
      <c r="C293"/>
      <c r="D293"/>
      <c r="E293"/>
    </row>
    <row r="294" spans="1:5" x14ac:dyDescent="0.2">
      <c r="A294"/>
      <c r="B294"/>
      <c r="C294"/>
      <c r="D294"/>
      <c r="E294"/>
    </row>
    <row r="295" spans="1:5" x14ac:dyDescent="0.2">
      <c r="A295"/>
      <c r="B295"/>
      <c r="C295"/>
      <c r="D295"/>
      <c r="E295"/>
    </row>
    <row r="296" spans="1:5" x14ac:dyDescent="0.2">
      <c r="A296"/>
      <c r="B296"/>
      <c r="C296"/>
      <c r="D296"/>
      <c r="E296"/>
    </row>
    <row r="297" spans="1:5" x14ac:dyDescent="0.2">
      <c r="A297"/>
      <c r="B297"/>
      <c r="C297"/>
      <c r="D297"/>
      <c r="E297"/>
    </row>
    <row r="298" spans="1:5" x14ac:dyDescent="0.2">
      <c r="A298"/>
      <c r="B298"/>
      <c r="C298"/>
      <c r="D298"/>
      <c r="E298"/>
    </row>
    <row r="299" spans="1:5" x14ac:dyDescent="0.2">
      <c r="A299"/>
      <c r="B299"/>
      <c r="C299"/>
      <c r="D299"/>
      <c r="E299"/>
    </row>
    <row r="300" spans="1:5" x14ac:dyDescent="0.2">
      <c r="A300"/>
      <c r="B300"/>
      <c r="C300"/>
      <c r="D300"/>
      <c r="E300"/>
    </row>
    <row r="301" spans="1:5" x14ac:dyDescent="0.2">
      <c r="A301"/>
      <c r="B301"/>
      <c r="C301"/>
      <c r="D301"/>
      <c r="E301"/>
    </row>
    <row r="302" spans="1:5" x14ac:dyDescent="0.2">
      <c r="A302"/>
      <c r="B302"/>
      <c r="C302"/>
      <c r="D302"/>
      <c r="E302"/>
    </row>
    <row r="303" spans="1:5" x14ac:dyDescent="0.2">
      <c r="A303"/>
      <c r="B303"/>
      <c r="C303"/>
      <c r="D303"/>
      <c r="E303"/>
    </row>
    <row r="304" spans="1:5" x14ac:dyDescent="0.2">
      <c r="A304"/>
      <c r="B304"/>
      <c r="C304"/>
      <c r="D304"/>
      <c r="E304"/>
    </row>
    <row r="305" spans="1:5" x14ac:dyDescent="0.2">
      <c r="A305"/>
      <c r="B305"/>
      <c r="C305"/>
      <c r="D305"/>
      <c r="E305"/>
    </row>
    <row r="306" spans="1:5" x14ac:dyDescent="0.2">
      <c r="A306"/>
      <c r="B306"/>
      <c r="C306"/>
      <c r="D306"/>
      <c r="E306"/>
    </row>
    <row r="307" spans="1:5" x14ac:dyDescent="0.2">
      <c r="A307"/>
      <c r="B307"/>
      <c r="C307"/>
      <c r="D307"/>
      <c r="E307"/>
    </row>
    <row r="308" spans="1:5" x14ac:dyDescent="0.2">
      <c r="A308"/>
      <c r="B308"/>
      <c r="C308"/>
      <c r="D308"/>
      <c r="E308"/>
    </row>
    <row r="309" spans="1:5" x14ac:dyDescent="0.2">
      <c r="A309"/>
      <c r="B309"/>
      <c r="C309"/>
      <c r="D309"/>
      <c r="E309"/>
    </row>
    <row r="310" spans="1:5" x14ac:dyDescent="0.2">
      <c r="A310"/>
      <c r="B310"/>
      <c r="C310"/>
      <c r="D310"/>
      <c r="E310"/>
    </row>
    <row r="311" spans="1:5" x14ac:dyDescent="0.2">
      <c r="A311"/>
      <c r="B311"/>
      <c r="C311"/>
      <c r="D311"/>
      <c r="E311"/>
    </row>
    <row r="312" spans="1:5" x14ac:dyDescent="0.2">
      <c r="A312"/>
      <c r="B312"/>
      <c r="C312"/>
      <c r="D312"/>
      <c r="E312"/>
    </row>
    <row r="313" spans="1:5" x14ac:dyDescent="0.2">
      <c r="A313"/>
      <c r="B313"/>
      <c r="C313"/>
      <c r="D313"/>
      <c r="E313"/>
    </row>
    <row r="314" spans="1:5" x14ac:dyDescent="0.2">
      <c r="A314"/>
      <c r="B314"/>
      <c r="C314"/>
      <c r="D314"/>
      <c r="E314"/>
    </row>
    <row r="315" spans="1:5" x14ac:dyDescent="0.2">
      <c r="A315"/>
      <c r="B315"/>
      <c r="C315"/>
      <c r="D315"/>
      <c r="E315"/>
    </row>
    <row r="316" spans="1:5" x14ac:dyDescent="0.2">
      <c r="A316"/>
      <c r="B316"/>
      <c r="C316"/>
      <c r="D316"/>
      <c r="E316"/>
    </row>
    <row r="317" spans="1:5" x14ac:dyDescent="0.2">
      <c r="A317"/>
      <c r="B317"/>
      <c r="C317"/>
      <c r="D317"/>
      <c r="E317"/>
    </row>
    <row r="318" spans="1:5" x14ac:dyDescent="0.2">
      <c r="A318"/>
      <c r="B318"/>
      <c r="C318"/>
      <c r="D318"/>
      <c r="E318"/>
    </row>
    <row r="319" spans="1:5" x14ac:dyDescent="0.2">
      <c r="A319"/>
      <c r="B319"/>
      <c r="C319"/>
      <c r="D319"/>
      <c r="E319"/>
    </row>
    <row r="320" spans="1:5" x14ac:dyDescent="0.2">
      <c r="A320"/>
      <c r="B320"/>
      <c r="C320"/>
      <c r="D320"/>
      <c r="E320"/>
    </row>
    <row r="321" spans="1:5" x14ac:dyDescent="0.2">
      <c r="A321"/>
      <c r="B321"/>
      <c r="C321"/>
      <c r="D321"/>
      <c r="E321"/>
    </row>
    <row r="322" spans="1:5" x14ac:dyDescent="0.2">
      <c r="A322"/>
      <c r="B322"/>
      <c r="C322"/>
      <c r="D322"/>
      <c r="E322"/>
    </row>
    <row r="323" spans="1:5" x14ac:dyDescent="0.2">
      <c r="A323"/>
      <c r="B323"/>
      <c r="C323"/>
      <c r="D323"/>
      <c r="E323"/>
    </row>
    <row r="324" spans="1:5" x14ac:dyDescent="0.2">
      <c r="A324"/>
      <c r="B324"/>
      <c r="C324"/>
      <c r="D324"/>
      <c r="E324"/>
    </row>
    <row r="325" spans="1:5" x14ac:dyDescent="0.2">
      <c r="A325"/>
      <c r="B325"/>
      <c r="C325"/>
      <c r="D325"/>
      <c r="E325"/>
    </row>
    <row r="326" spans="1:5" x14ac:dyDescent="0.2">
      <c r="A326"/>
      <c r="B326"/>
      <c r="C326"/>
      <c r="D326"/>
      <c r="E326"/>
    </row>
    <row r="327" spans="1:5" x14ac:dyDescent="0.2">
      <c r="A327"/>
      <c r="B327"/>
      <c r="C327"/>
      <c r="D327"/>
      <c r="E327"/>
    </row>
    <row r="328" spans="1:5" x14ac:dyDescent="0.2">
      <c r="A328"/>
      <c r="B328"/>
      <c r="C328"/>
      <c r="D328"/>
      <c r="E328"/>
    </row>
    <row r="329" spans="1:5" x14ac:dyDescent="0.2">
      <c r="A329"/>
      <c r="B329"/>
      <c r="C329"/>
      <c r="D329"/>
      <c r="E329"/>
    </row>
    <row r="330" spans="1:5" x14ac:dyDescent="0.2">
      <c r="A330"/>
      <c r="B330"/>
      <c r="C330"/>
      <c r="D330"/>
      <c r="E330"/>
    </row>
    <row r="331" spans="1:5" x14ac:dyDescent="0.2">
      <c r="A331"/>
      <c r="B331"/>
      <c r="C331"/>
      <c r="D331"/>
      <c r="E331"/>
    </row>
    <row r="332" spans="1:5" x14ac:dyDescent="0.2">
      <c r="A332"/>
      <c r="B332"/>
      <c r="C332"/>
      <c r="D332"/>
      <c r="E332"/>
    </row>
    <row r="333" spans="1:5" x14ac:dyDescent="0.2">
      <c r="A333"/>
      <c r="B333"/>
      <c r="C333"/>
      <c r="D333"/>
      <c r="E333"/>
    </row>
    <row r="334" spans="1:5" x14ac:dyDescent="0.2">
      <c r="A334"/>
      <c r="B334"/>
      <c r="C334"/>
      <c r="D334"/>
      <c r="E334"/>
    </row>
    <row r="335" spans="1:5" x14ac:dyDescent="0.2">
      <c r="A335"/>
      <c r="B335"/>
      <c r="C335"/>
      <c r="D335"/>
      <c r="E335"/>
    </row>
    <row r="336" spans="1:5" x14ac:dyDescent="0.2">
      <c r="A336"/>
      <c r="B336"/>
      <c r="C336"/>
      <c r="D336"/>
      <c r="E336"/>
    </row>
    <row r="337" spans="1:5" x14ac:dyDescent="0.2">
      <c r="A337"/>
      <c r="B337"/>
      <c r="C337"/>
      <c r="D337"/>
      <c r="E337"/>
    </row>
    <row r="338" spans="1:5" x14ac:dyDescent="0.2">
      <c r="A338"/>
      <c r="B338"/>
      <c r="C338"/>
      <c r="D338"/>
      <c r="E338"/>
    </row>
    <row r="339" spans="1:5" x14ac:dyDescent="0.2">
      <c r="A339"/>
      <c r="B339"/>
      <c r="C339"/>
      <c r="D339"/>
      <c r="E339"/>
    </row>
    <row r="340" spans="1:5" x14ac:dyDescent="0.2">
      <c r="A340"/>
      <c r="B340"/>
      <c r="C340"/>
      <c r="D340"/>
      <c r="E340"/>
    </row>
    <row r="341" spans="1:5" x14ac:dyDescent="0.2">
      <c r="A341"/>
      <c r="B341"/>
      <c r="C341"/>
      <c r="D341"/>
      <c r="E341"/>
    </row>
    <row r="342" spans="1:5" x14ac:dyDescent="0.2">
      <c r="A342"/>
      <c r="B342"/>
      <c r="C342"/>
      <c r="D342"/>
      <c r="E342"/>
    </row>
    <row r="343" spans="1:5" x14ac:dyDescent="0.2">
      <c r="A343"/>
      <c r="B343"/>
      <c r="C343"/>
      <c r="D343"/>
      <c r="E343"/>
    </row>
    <row r="344" spans="1:5" x14ac:dyDescent="0.2">
      <c r="A344"/>
      <c r="B344"/>
      <c r="C344"/>
      <c r="D344"/>
      <c r="E344"/>
    </row>
    <row r="345" spans="1:5" x14ac:dyDescent="0.2">
      <c r="A345"/>
      <c r="B345"/>
      <c r="C345"/>
      <c r="D345"/>
      <c r="E345"/>
    </row>
    <row r="346" spans="1:5" x14ac:dyDescent="0.2">
      <c r="A346"/>
      <c r="B346"/>
      <c r="C346"/>
      <c r="D346"/>
      <c r="E346"/>
    </row>
    <row r="347" spans="1:5" x14ac:dyDescent="0.2">
      <c r="A347"/>
      <c r="B347"/>
      <c r="C347"/>
      <c r="D347"/>
      <c r="E347"/>
    </row>
    <row r="348" spans="1:5" x14ac:dyDescent="0.2">
      <c r="A348"/>
      <c r="B348"/>
      <c r="C348"/>
      <c r="D348"/>
      <c r="E348"/>
    </row>
    <row r="349" spans="1:5" x14ac:dyDescent="0.2">
      <c r="A349"/>
      <c r="B349"/>
      <c r="C349"/>
      <c r="D349"/>
      <c r="E349"/>
    </row>
    <row r="350" spans="1:5" x14ac:dyDescent="0.2">
      <c r="A350"/>
      <c r="B350"/>
      <c r="C350"/>
      <c r="D350"/>
      <c r="E350"/>
    </row>
    <row r="351" spans="1:5" x14ac:dyDescent="0.2">
      <c r="A351"/>
      <c r="B351"/>
      <c r="C351"/>
      <c r="D351"/>
      <c r="E351"/>
    </row>
    <row r="352" spans="1:5" x14ac:dyDescent="0.2">
      <c r="A352"/>
      <c r="B352"/>
      <c r="C352"/>
      <c r="D352"/>
      <c r="E352"/>
    </row>
    <row r="353" spans="1:5" x14ac:dyDescent="0.2">
      <c r="A353"/>
      <c r="B353"/>
      <c r="C353"/>
      <c r="D353"/>
      <c r="E353"/>
    </row>
    <row r="354" spans="1:5" x14ac:dyDescent="0.2">
      <c r="A354"/>
      <c r="B354"/>
      <c r="C354"/>
      <c r="D354"/>
      <c r="E354"/>
    </row>
    <row r="355" spans="1:5" x14ac:dyDescent="0.2">
      <c r="A355"/>
      <c r="B355"/>
      <c r="C355"/>
      <c r="D355"/>
      <c r="E355"/>
    </row>
    <row r="356" spans="1:5" x14ac:dyDescent="0.2">
      <c r="A356"/>
      <c r="B356"/>
      <c r="C356"/>
      <c r="D356"/>
      <c r="E356"/>
    </row>
    <row r="357" spans="1:5" x14ac:dyDescent="0.2">
      <c r="A357"/>
      <c r="B357"/>
      <c r="C357"/>
      <c r="D357"/>
      <c r="E357"/>
    </row>
    <row r="358" spans="1:5" x14ac:dyDescent="0.2">
      <c r="A358"/>
      <c r="B358"/>
      <c r="C358"/>
      <c r="D358"/>
      <c r="E358"/>
    </row>
    <row r="359" spans="1:5" x14ac:dyDescent="0.2">
      <c r="A359"/>
      <c r="B359"/>
      <c r="C359"/>
      <c r="D359"/>
      <c r="E359"/>
    </row>
    <row r="360" spans="1:5" x14ac:dyDescent="0.2">
      <c r="A360"/>
      <c r="B360"/>
      <c r="C360"/>
      <c r="D360"/>
      <c r="E360"/>
    </row>
    <row r="361" spans="1:5" x14ac:dyDescent="0.2">
      <c r="A361"/>
      <c r="B361"/>
      <c r="C361"/>
      <c r="D361"/>
      <c r="E361"/>
    </row>
    <row r="362" spans="1:5" x14ac:dyDescent="0.2">
      <c r="A362"/>
      <c r="B362"/>
      <c r="C362"/>
      <c r="D362"/>
      <c r="E362"/>
    </row>
    <row r="363" spans="1:5" x14ac:dyDescent="0.2">
      <c r="A363"/>
      <c r="B363"/>
      <c r="C363"/>
      <c r="D363"/>
      <c r="E363"/>
    </row>
    <row r="364" spans="1:5" x14ac:dyDescent="0.2">
      <c r="A364"/>
      <c r="B364"/>
      <c r="C364"/>
      <c r="D364"/>
      <c r="E364"/>
    </row>
    <row r="365" spans="1:5" x14ac:dyDescent="0.2">
      <c r="A365"/>
      <c r="B365"/>
      <c r="C365"/>
      <c r="D365"/>
      <c r="E365"/>
    </row>
    <row r="366" spans="1:5" x14ac:dyDescent="0.2">
      <c r="A366"/>
      <c r="B366"/>
      <c r="C366"/>
      <c r="D366"/>
      <c r="E366"/>
    </row>
    <row r="367" spans="1:5" x14ac:dyDescent="0.2">
      <c r="A367"/>
      <c r="B367"/>
      <c r="C367"/>
      <c r="D367"/>
      <c r="E367"/>
    </row>
    <row r="368" spans="1:5" x14ac:dyDescent="0.2">
      <c r="A368"/>
      <c r="B368"/>
      <c r="C368"/>
      <c r="D368"/>
      <c r="E368"/>
    </row>
    <row r="369" spans="1:5" x14ac:dyDescent="0.2">
      <c r="A369"/>
      <c r="B369"/>
      <c r="C369"/>
      <c r="D369"/>
      <c r="E369"/>
    </row>
    <row r="370" spans="1:5" x14ac:dyDescent="0.2">
      <c r="A370"/>
      <c r="B370"/>
      <c r="C370"/>
      <c r="D370"/>
      <c r="E370"/>
    </row>
    <row r="371" spans="1:5" x14ac:dyDescent="0.2">
      <c r="A371"/>
      <c r="B371"/>
      <c r="C371"/>
      <c r="D371"/>
      <c r="E371"/>
    </row>
    <row r="372" spans="1:5" x14ac:dyDescent="0.2">
      <c r="A372"/>
      <c r="B372"/>
      <c r="C372"/>
      <c r="D372"/>
      <c r="E372"/>
    </row>
    <row r="373" spans="1:5" x14ac:dyDescent="0.2">
      <c r="A373"/>
      <c r="B373"/>
      <c r="C373"/>
      <c r="D373"/>
      <c r="E373"/>
    </row>
    <row r="374" spans="1:5" x14ac:dyDescent="0.2">
      <c r="A374"/>
      <c r="B374"/>
      <c r="C374"/>
      <c r="D374"/>
      <c r="E374"/>
    </row>
    <row r="375" spans="1:5" x14ac:dyDescent="0.2">
      <c r="A375"/>
      <c r="B375"/>
      <c r="C375"/>
      <c r="D375"/>
      <c r="E375"/>
    </row>
    <row r="376" spans="1:5" x14ac:dyDescent="0.2">
      <c r="A376"/>
      <c r="B376"/>
      <c r="C376"/>
      <c r="D376"/>
      <c r="E376"/>
    </row>
    <row r="377" spans="1:5" x14ac:dyDescent="0.2">
      <c r="A377"/>
      <c r="B377"/>
      <c r="C377"/>
      <c r="D377"/>
      <c r="E377"/>
    </row>
    <row r="378" spans="1:5" x14ac:dyDescent="0.2">
      <c r="A378"/>
      <c r="B378"/>
      <c r="C378"/>
      <c r="D378"/>
      <c r="E378"/>
    </row>
    <row r="379" spans="1:5" x14ac:dyDescent="0.2">
      <c r="A379"/>
      <c r="B379"/>
      <c r="C379"/>
      <c r="D379"/>
      <c r="E379"/>
    </row>
    <row r="380" spans="1:5" x14ac:dyDescent="0.2">
      <c r="A380"/>
      <c r="B380"/>
      <c r="C380"/>
      <c r="D380"/>
      <c r="E380"/>
    </row>
    <row r="381" spans="1:5" x14ac:dyDescent="0.2">
      <c r="A381"/>
      <c r="B381"/>
      <c r="C381"/>
      <c r="D381"/>
      <c r="E381"/>
    </row>
    <row r="382" spans="1:5" x14ac:dyDescent="0.2">
      <c r="A382"/>
      <c r="B382"/>
      <c r="C382"/>
      <c r="D382"/>
      <c r="E382"/>
    </row>
    <row r="383" spans="1:5" x14ac:dyDescent="0.2">
      <c r="A383"/>
      <c r="B383"/>
      <c r="C383"/>
      <c r="D383"/>
      <c r="E383"/>
    </row>
    <row r="384" spans="1:5" x14ac:dyDescent="0.2">
      <c r="A384"/>
      <c r="B384"/>
      <c r="C384"/>
      <c r="D384"/>
      <c r="E384"/>
    </row>
    <row r="385" spans="1:5" x14ac:dyDescent="0.2">
      <c r="A385"/>
      <c r="B385"/>
      <c r="C385"/>
      <c r="D385"/>
      <c r="E385"/>
    </row>
    <row r="386" spans="1:5" x14ac:dyDescent="0.2">
      <c r="A386"/>
      <c r="B386"/>
      <c r="C386"/>
      <c r="D386"/>
      <c r="E386"/>
    </row>
    <row r="387" spans="1:5" x14ac:dyDescent="0.2">
      <c r="A387"/>
      <c r="B387"/>
      <c r="C387"/>
      <c r="D387"/>
      <c r="E387"/>
    </row>
    <row r="388" spans="1:5" x14ac:dyDescent="0.2">
      <c r="A388"/>
      <c r="B388"/>
      <c r="C388"/>
      <c r="D388"/>
      <c r="E388"/>
    </row>
    <row r="389" spans="1:5" x14ac:dyDescent="0.2">
      <c r="A389"/>
      <c r="B389"/>
      <c r="C389"/>
      <c r="D389"/>
      <c r="E389"/>
    </row>
    <row r="390" spans="1:5" x14ac:dyDescent="0.2">
      <c r="A390"/>
      <c r="B390"/>
      <c r="C390"/>
      <c r="D390"/>
      <c r="E390"/>
    </row>
    <row r="391" spans="1:5" x14ac:dyDescent="0.2">
      <c r="A391"/>
      <c r="B391"/>
      <c r="C391"/>
      <c r="D391"/>
      <c r="E391"/>
    </row>
    <row r="392" spans="1:5" x14ac:dyDescent="0.2">
      <c r="A392"/>
      <c r="B392"/>
      <c r="C392"/>
      <c r="D392"/>
      <c r="E392"/>
    </row>
    <row r="393" spans="1:5" x14ac:dyDescent="0.2">
      <c r="A393"/>
      <c r="B393"/>
      <c r="C393"/>
      <c r="D393"/>
      <c r="E393"/>
    </row>
    <row r="394" spans="1:5" x14ac:dyDescent="0.2">
      <c r="A394"/>
      <c r="B394"/>
      <c r="C394"/>
      <c r="D394"/>
      <c r="E394"/>
    </row>
    <row r="395" spans="1:5" x14ac:dyDescent="0.2">
      <c r="A395"/>
      <c r="B395"/>
      <c r="C395"/>
      <c r="D395"/>
      <c r="E395"/>
    </row>
    <row r="396" spans="1:5" x14ac:dyDescent="0.2">
      <c r="A396"/>
      <c r="B396"/>
      <c r="C396"/>
      <c r="D396"/>
      <c r="E396"/>
    </row>
    <row r="397" spans="1:5" x14ac:dyDescent="0.2">
      <c r="A397"/>
      <c r="B397"/>
      <c r="C397"/>
      <c r="D397"/>
      <c r="E397"/>
    </row>
    <row r="398" spans="1:5" x14ac:dyDescent="0.2">
      <c r="A398"/>
      <c r="B398"/>
      <c r="C398"/>
      <c r="D398"/>
      <c r="E398"/>
    </row>
    <row r="399" spans="1:5" x14ac:dyDescent="0.2">
      <c r="A399"/>
      <c r="B399"/>
      <c r="C399"/>
      <c r="D399"/>
      <c r="E399"/>
    </row>
    <row r="400" spans="1:5" x14ac:dyDescent="0.2">
      <c r="A400"/>
      <c r="B400"/>
      <c r="C400"/>
      <c r="D400"/>
      <c r="E400"/>
    </row>
    <row r="401" spans="1:5" x14ac:dyDescent="0.2">
      <c r="A401"/>
      <c r="B401"/>
      <c r="C401"/>
      <c r="D401"/>
      <c r="E401"/>
    </row>
    <row r="402" spans="1:5" x14ac:dyDescent="0.2">
      <c r="A402"/>
      <c r="B402"/>
      <c r="C402"/>
      <c r="D402"/>
      <c r="E402"/>
    </row>
    <row r="403" spans="1:5" x14ac:dyDescent="0.2">
      <c r="A403"/>
      <c r="B403"/>
      <c r="C403"/>
      <c r="D403"/>
      <c r="E403"/>
    </row>
    <row r="404" spans="1:5" x14ac:dyDescent="0.2">
      <c r="A404"/>
      <c r="B404"/>
      <c r="C404"/>
      <c r="D404"/>
      <c r="E404"/>
    </row>
    <row r="405" spans="1:5" x14ac:dyDescent="0.2">
      <c r="A405"/>
      <c r="B405"/>
      <c r="C405"/>
      <c r="D405"/>
      <c r="E405"/>
    </row>
    <row r="406" spans="1:5" x14ac:dyDescent="0.2">
      <c r="A406"/>
      <c r="B406"/>
      <c r="C406"/>
      <c r="D406"/>
      <c r="E406"/>
    </row>
    <row r="407" spans="1:5" x14ac:dyDescent="0.2">
      <c r="A407"/>
      <c r="B407"/>
      <c r="C407"/>
      <c r="D407"/>
      <c r="E407"/>
    </row>
    <row r="408" spans="1:5" x14ac:dyDescent="0.2">
      <c r="A408"/>
      <c r="B408"/>
      <c r="C408"/>
      <c r="D408"/>
      <c r="E408"/>
    </row>
    <row r="409" spans="1:5" x14ac:dyDescent="0.2">
      <c r="A409"/>
      <c r="B409"/>
      <c r="C409"/>
      <c r="D409"/>
      <c r="E409"/>
    </row>
    <row r="410" spans="1:5" x14ac:dyDescent="0.2">
      <c r="A410"/>
      <c r="B410"/>
      <c r="C410"/>
      <c r="D410"/>
      <c r="E410"/>
    </row>
    <row r="411" spans="1:5" x14ac:dyDescent="0.2">
      <c r="A411"/>
      <c r="B411"/>
      <c r="C411"/>
      <c r="D411"/>
      <c r="E411"/>
    </row>
    <row r="412" spans="1:5" x14ac:dyDescent="0.2">
      <c r="A412"/>
      <c r="B412"/>
      <c r="C412"/>
      <c r="D412"/>
      <c r="E412"/>
    </row>
    <row r="413" spans="1:5" x14ac:dyDescent="0.2">
      <c r="A413"/>
      <c r="B413"/>
      <c r="C413"/>
      <c r="D413"/>
      <c r="E413"/>
    </row>
    <row r="414" spans="1:5" x14ac:dyDescent="0.2">
      <c r="A414"/>
      <c r="B414"/>
      <c r="C414"/>
      <c r="D414"/>
      <c r="E414"/>
    </row>
    <row r="415" spans="1:5" x14ac:dyDescent="0.2">
      <c r="A415"/>
      <c r="B415"/>
      <c r="C415"/>
      <c r="D415"/>
      <c r="E415"/>
    </row>
    <row r="416" spans="1:5" x14ac:dyDescent="0.2">
      <c r="A416"/>
      <c r="B416"/>
      <c r="C416"/>
      <c r="D416"/>
      <c r="E416"/>
    </row>
    <row r="417" spans="1:5" x14ac:dyDescent="0.2">
      <c r="A417"/>
      <c r="B417"/>
      <c r="C417"/>
      <c r="D417"/>
      <c r="E417"/>
    </row>
    <row r="418" spans="1:5" x14ac:dyDescent="0.2">
      <c r="A418"/>
      <c r="B418"/>
      <c r="C418"/>
      <c r="D418"/>
      <c r="E418"/>
    </row>
    <row r="419" spans="1:5" x14ac:dyDescent="0.2">
      <c r="A419"/>
      <c r="B419"/>
      <c r="C419"/>
      <c r="D419"/>
      <c r="E419"/>
    </row>
    <row r="420" spans="1:5" x14ac:dyDescent="0.2">
      <c r="A420"/>
      <c r="B420"/>
      <c r="C420"/>
      <c r="D420"/>
      <c r="E420"/>
    </row>
    <row r="421" spans="1:5" x14ac:dyDescent="0.2">
      <c r="A421"/>
      <c r="B421"/>
      <c r="C421"/>
      <c r="D421"/>
      <c r="E421"/>
    </row>
    <row r="422" spans="1:5" x14ac:dyDescent="0.2">
      <c r="A422"/>
      <c r="B422"/>
      <c r="C422"/>
      <c r="D422"/>
      <c r="E422"/>
    </row>
    <row r="423" spans="1:5" x14ac:dyDescent="0.2">
      <c r="A423"/>
      <c r="B423"/>
      <c r="C423"/>
      <c r="D423"/>
      <c r="E423"/>
    </row>
    <row r="424" spans="1:5" x14ac:dyDescent="0.2">
      <c r="A424"/>
      <c r="B424"/>
      <c r="C424"/>
      <c r="D424"/>
      <c r="E424"/>
    </row>
    <row r="425" spans="1:5" x14ac:dyDescent="0.2">
      <c r="A425"/>
      <c r="B425"/>
      <c r="C425"/>
      <c r="D425"/>
      <c r="E425"/>
    </row>
    <row r="426" spans="1:5" x14ac:dyDescent="0.2">
      <c r="A426"/>
      <c r="B426"/>
      <c r="C426"/>
      <c r="D426"/>
      <c r="E426"/>
    </row>
    <row r="427" spans="1:5" x14ac:dyDescent="0.2">
      <c r="A427"/>
      <c r="B427"/>
      <c r="C427"/>
      <c r="D427"/>
      <c r="E427"/>
    </row>
    <row r="428" spans="1:5" x14ac:dyDescent="0.2">
      <c r="A428"/>
      <c r="B428"/>
      <c r="C428"/>
      <c r="D428"/>
      <c r="E428"/>
    </row>
    <row r="429" spans="1:5" x14ac:dyDescent="0.2">
      <c r="A429"/>
      <c r="B429"/>
      <c r="C429"/>
      <c r="D429"/>
      <c r="E429"/>
    </row>
    <row r="430" spans="1:5" x14ac:dyDescent="0.2">
      <c r="A430"/>
      <c r="B430"/>
      <c r="C430"/>
      <c r="D430"/>
      <c r="E430"/>
    </row>
    <row r="431" spans="1:5" x14ac:dyDescent="0.2">
      <c r="A431"/>
      <c r="B431"/>
      <c r="C431"/>
      <c r="D431"/>
      <c r="E431"/>
    </row>
    <row r="432" spans="1:5" x14ac:dyDescent="0.2">
      <c r="A432"/>
      <c r="B432"/>
      <c r="C432"/>
      <c r="D432"/>
      <c r="E432"/>
    </row>
    <row r="433" spans="1:5" x14ac:dyDescent="0.2">
      <c r="A433"/>
      <c r="B433"/>
      <c r="C433"/>
      <c r="D433"/>
      <c r="E433"/>
    </row>
    <row r="434" spans="1:5" x14ac:dyDescent="0.2">
      <c r="A434"/>
      <c r="B434"/>
      <c r="C434"/>
      <c r="D434"/>
      <c r="E434"/>
    </row>
    <row r="435" spans="1:5" x14ac:dyDescent="0.2">
      <c r="A435"/>
      <c r="B435"/>
      <c r="C435"/>
      <c r="D435"/>
      <c r="E435"/>
    </row>
    <row r="436" spans="1:5" x14ac:dyDescent="0.2">
      <c r="A436"/>
      <c r="B436"/>
      <c r="C436"/>
      <c r="D436"/>
      <c r="E436"/>
    </row>
    <row r="437" spans="1:5" x14ac:dyDescent="0.2">
      <c r="A437"/>
      <c r="B437"/>
      <c r="C437"/>
      <c r="D437"/>
      <c r="E437"/>
    </row>
    <row r="438" spans="1:5" x14ac:dyDescent="0.2">
      <c r="A438"/>
      <c r="B438"/>
      <c r="C438"/>
      <c r="D438"/>
      <c r="E438"/>
    </row>
    <row r="439" spans="1:5" x14ac:dyDescent="0.2">
      <c r="A439"/>
      <c r="B439"/>
      <c r="C439"/>
      <c r="D439"/>
      <c r="E439"/>
    </row>
    <row r="440" spans="1:5" x14ac:dyDescent="0.2">
      <c r="A440"/>
      <c r="B440"/>
      <c r="C440"/>
      <c r="D440"/>
      <c r="E440"/>
    </row>
    <row r="441" spans="1:5" x14ac:dyDescent="0.2">
      <c r="A441"/>
      <c r="B441"/>
      <c r="C441"/>
      <c r="D441"/>
      <c r="E441"/>
    </row>
    <row r="442" spans="1:5" x14ac:dyDescent="0.2">
      <c r="A442"/>
      <c r="B442"/>
      <c r="C442"/>
      <c r="D442"/>
      <c r="E442"/>
    </row>
    <row r="443" spans="1:5" x14ac:dyDescent="0.2">
      <c r="A443"/>
      <c r="B443"/>
      <c r="C443"/>
      <c r="D443"/>
      <c r="E443"/>
    </row>
    <row r="444" spans="1:5" x14ac:dyDescent="0.2">
      <c r="A444"/>
      <c r="B444"/>
      <c r="C444"/>
      <c r="D444"/>
      <c r="E444"/>
    </row>
    <row r="445" spans="1:5" x14ac:dyDescent="0.2">
      <c r="A445"/>
      <c r="B445"/>
      <c r="C445"/>
      <c r="D445"/>
      <c r="E445"/>
    </row>
    <row r="446" spans="1:5" x14ac:dyDescent="0.2">
      <c r="A446"/>
      <c r="B446"/>
      <c r="C446"/>
      <c r="D446"/>
      <c r="E446"/>
    </row>
    <row r="447" spans="1:5" x14ac:dyDescent="0.2">
      <c r="A447"/>
      <c r="B447"/>
      <c r="C447"/>
      <c r="D447"/>
      <c r="E447"/>
    </row>
    <row r="448" spans="1:5" x14ac:dyDescent="0.2">
      <c r="A448"/>
      <c r="B448"/>
      <c r="C448"/>
      <c r="D448"/>
      <c r="E448"/>
    </row>
    <row r="449" spans="1:5" x14ac:dyDescent="0.2">
      <c r="A449"/>
      <c r="B449"/>
      <c r="C449"/>
      <c r="D449"/>
      <c r="E449"/>
    </row>
    <row r="450" spans="1:5" x14ac:dyDescent="0.2">
      <c r="A450"/>
      <c r="B450"/>
      <c r="C450"/>
      <c r="D450"/>
      <c r="E450"/>
    </row>
    <row r="451" spans="1:5" x14ac:dyDescent="0.2">
      <c r="A451"/>
      <c r="B451"/>
    </row>
    <row r="452" spans="1:5" x14ac:dyDescent="0.2">
      <c r="A452"/>
      <c r="B452"/>
    </row>
    <row r="453" spans="1:5" x14ac:dyDescent="0.2">
      <c r="A453"/>
      <c r="B453"/>
    </row>
    <row r="454" spans="1:5" x14ac:dyDescent="0.2">
      <c r="A454"/>
      <c r="B454"/>
    </row>
    <row r="455" spans="1:5" x14ac:dyDescent="0.2">
      <c r="A455"/>
      <c r="B455"/>
    </row>
    <row r="456" spans="1:5" x14ac:dyDescent="0.2">
      <c r="A456"/>
      <c r="B456"/>
    </row>
    <row r="457" spans="1:5" x14ac:dyDescent="0.2">
      <c r="A457"/>
      <c r="B457"/>
    </row>
    <row r="458" spans="1:5" x14ac:dyDescent="0.2">
      <c r="A458"/>
      <c r="B458"/>
    </row>
    <row r="459" spans="1:5" x14ac:dyDescent="0.2">
      <c r="A459"/>
      <c r="B459"/>
    </row>
    <row r="460" spans="1:5" x14ac:dyDescent="0.2">
      <c r="A460"/>
      <c r="B460"/>
    </row>
    <row r="461" spans="1:5" x14ac:dyDescent="0.2">
      <c r="A461"/>
      <c r="B461"/>
    </row>
    <row r="462" spans="1:5" x14ac:dyDescent="0.2">
      <c r="A462"/>
      <c r="B462"/>
    </row>
    <row r="463" spans="1:5" x14ac:dyDescent="0.2">
      <c r="A463"/>
      <c r="B463"/>
    </row>
    <row r="464" spans="1:5" x14ac:dyDescent="0.2">
      <c r="A464"/>
      <c r="B464"/>
    </row>
    <row r="465" spans="1:2" x14ac:dyDescent="0.2">
      <c r="A465"/>
      <c r="B465"/>
    </row>
    <row r="466" spans="1:2" x14ac:dyDescent="0.2">
      <c r="A466"/>
      <c r="B466"/>
    </row>
    <row r="467" spans="1:2" x14ac:dyDescent="0.2">
      <c r="A467"/>
      <c r="B467"/>
    </row>
    <row r="468" spans="1:2" x14ac:dyDescent="0.2">
      <c r="A468"/>
      <c r="B468"/>
    </row>
    <row r="469" spans="1:2" x14ac:dyDescent="0.2">
      <c r="A469"/>
      <c r="B469"/>
    </row>
    <row r="470" spans="1:2" x14ac:dyDescent="0.2">
      <c r="A470"/>
      <c r="B470"/>
    </row>
    <row r="471" spans="1:2" x14ac:dyDescent="0.2">
      <c r="A471"/>
      <c r="B471"/>
    </row>
    <row r="472" spans="1:2" x14ac:dyDescent="0.2">
      <c r="A472"/>
      <c r="B472"/>
    </row>
    <row r="473" spans="1:2" x14ac:dyDescent="0.2">
      <c r="A473"/>
      <c r="B473"/>
    </row>
    <row r="474" spans="1:2" x14ac:dyDescent="0.2">
      <c r="A474"/>
      <c r="B474"/>
    </row>
    <row r="475" spans="1:2" x14ac:dyDescent="0.2">
      <c r="A475"/>
      <c r="B475"/>
    </row>
    <row r="476" spans="1:2" x14ac:dyDescent="0.2">
      <c r="A476"/>
      <c r="B476"/>
    </row>
    <row r="477" spans="1:2" x14ac:dyDescent="0.2">
      <c r="A477"/>
      <c r="B477"/>
    </row>
    <row r="478" spans="1:2" x14ac:dyDescent="0.2">
      <c r="A478"/>
      <c r="B478"/>
    </row>
    <row r="479" spans="1:2" x14ac:dyDescent="0.2">
      <c r="A479"/>
      <c r="B479"/>
    </row>
    <row r="480" spans="1:2" x14ac:dyDescent="0.2">
      <c r="A480"/>
      <c r="B480"/>
    </row>
    <row r="481" spans="1:2" x14ac:dyDescent="0.2">
      <c r="A481"/>
      <c r="B481"/>
    </row>
    <row r="482" spans="1:2" x14ac:dyDescent="0.2">
      <c r="A482"/>
      <c r="B482"/>
    </row>
    <row r="483" spans="1:2" x14ac:dyDescent="0.2">
      <c r="A483"/>
      <c r="B483"/>
    </row>
    <row r="484" spans="1:2" x14ac:dyDescent="0.2">
      <c r="A484"/>
      <c r="B484"/>
    </row>
    <row r="485" spans="1:2" x14ac:dyDescent="0.2">
      <c r="A485"/>
      <c r="B485"/>
    </row>
    <row r="486" spans="1:2" x14ac:dyDescent="0.2">
      <c r="A486"/>
      <c r="B486"/>
    </row>
    <row r="487" spans="1:2" x14ac:dyDescent="0.2">
      <c r="A487"/>
      <c r="B487"/>
    </row>
    <row r="488" spans="1:2" x14ac:dyDescent="0.2">
      <c r="A488"/>
      <c r="B488"/>
    </row>
    <row r="489" spans="1:2" x14ac:dyDescent="0.2">
      <c r="A489"/>
      <c r="B489"/>
    </row>
    <row r="490" spans="1:2" x14ac:dyDescent="0.2">
      <c r="A490"/>
      <c r="B490"/>
    </row>
    <row r="491" spans="1:2" x14ac:dyDescent="0.2">
      <c r="A491"/>
      <c r="B491"/>
    </row>
    <row r="492" spans="1:2" x14ac:dyDescent="0.2">
      <c r="A492"/>
      <c r="B492"/>
    </row>
    <row r="493" spans="1:2" x14ac:dyDescent="0.2">
      <c r="A493"/>
      <c r="B493"/>
    </row>
    <row r="494" spans="1:2" x14ac:dyDescent="0.2">
      <c r="A494"/>
      <c r="B494"/>
    </row>
    <row r="495" spans="1:2" x14ac:dyDescent="0.2">
      <c r="A495"/>
      <c r="B495"/>
    </row>
    <row r="496" spans="1:2" x14ac:dyDescent="0.2">
      <c r="A496"/>
      <c r="B496"/>
    </row>
    <row r="497" spans="1:2" x14ac:dyDescent="0.2">
      <c r="A497"/>
      <c r="B497"/>
    </row>
    <row r="498" spans="1:2" x14ac:dyDescent="0.2">
      <c r="A498"/>
      <c r="B498"/>
    </row>
    <row r="499" spans="1:2" x14ac:dyDescent="0.2">
      <c r="A499"/>
      <c r="B499"/>
    </row>
    <row r="500" spans="1:2" x14ac:dyDescent="0.2">
      <c r="A500"/>
      <c r="B500"/>
    </row>
    <row r="501" spans="1:2" x14ac:dyDescent="0.2">
      <c r="A501"/>
      <c r="B501"/>
    </row>
    <row r="502" spans="1:2" x14ac:dyDescent="0.2">
      <c r="A502"/>
      <c r="B502"/>
    </row>
    <row r="503" spans="1:2" x14ac:dyDescent="0.2">
      <c r="A503"/>
      <c r="B503"/>
    </row>
    <row r="504" spans="1:2" x14ac:dyDescent="0.2">
      <c r="A504"/>
      <c r="B504"/>
    </row>
    <row r="505" spans="1:2" x14ac:dyDescent="0.2">
      <c r="A505"/>
      <c r="B505"/>
    </row>
    <row r="506" spans="1:2" x14ac:dyDescent="0.2">
      <c r="A506"/>
      <c r="B506"/>
    </row>
    <row r="507" spans="1:2" x14ac:dyDescent="0.2">
      <c r="A507"/>
      <c r="B507"/>
    </row>
    <row r="508" spans="1:2" x14ac:dyDescent="0.2">
      <c r="A508"/>
      <c r="B508"/>
    </row>
    <row r="509" spans="1:2" x14ac:dyDescent="0.2">
      <c r="A509"/>
      <c r="B509"/>
    </row>
    <row r="510" spans="1:2" x14ac:dyDescent="0.2">
      <c r="A510"/>
      <c r="B510"/>
    </row>
    <row r="511" spans="1:2" x14ac:dyDescent="0.2">
      <c r="A511"/>
      <c r="B511"/>
    </row>
    <row r="512" spans="1:2" x14ac:dyDescent="0.2">
      <c r="A512"/>
      <c r="B512"/>
    </row>
    <row r="513" spans="1:2" x14ac:dyDescent="0.2">
      <c r="A513"/>
      <c r="B513"/>
    </row>
    <row r="514" spans="1:2" x14ac:dyDescent="0.2">
      <c r="A514"/>
      <c r="B514"/>
    </row>
    <row r="515" spans="1:2" x14ac:dyDescent="0.2">
      <c r="A515"/>
      <c r="B515"/>
    </row>
    <row r="516" spans="1:2" x14ac:dyDescent="0.2">
      <c r="A516"/>
      <c r="B516"/>
    </row>
    <row r="517" spans="1:2" x14ac:dyDescent="0.2">
      <c r="A517"/>
      <c r="B517"/>
    </row>
    <row r="518" spans="1:2" x14ac:dyDescent="0.2">
      <c r="A518"/>
      <c r="B518"/>
    </row>
    <row r="519" spans="1:2" x14ac:dyDescent="0.2">
      <c r="A519"/>
      <c r="B519"/>
    </row>
    <row r="520" spans="1:2" x14ac:dyDescent="0.2">
      <c r="A520"/>
      <c r="B520"/>
    </row>
    <row r="521" spans="1:2" x14ac:dyDescent="0.2">
      <c r="A521"/>
      <c r="B521"/>
    </row>
    <row r="522" spans="1:2" x14ac:dyDescent="0.2">
      <c r="A522"/>
      <c r="B522"/>
    </row>
    <row r="523" spans="1:2" x14ac:dyDescent="0.2">
      <c r="A523"/>
      <c r="B523"/>
    </row>
    <row r="524" spans="1:2" x14ac:dyDescent="0.2">
      <c r="A524"/>
      <c r="B524"/>
    </row>
    <row r="525" spans="1:2" x14ac:dyDescent="0.2">
      <c r="A525"/>
      <c r="B525"/>
    </row>
    <row r="526" spans="1:2" x14ac:dyDescent="0.2">
      <c r="A526"/>
      <c r="B526"/>
    </row>
    <row r="527" spans="1:2" x14ac:dyDescent="0.2">
      <c r="A527"/>
      <c r="B527"/>
    </row>
    <row r="528" spans="1:2" x14ac:dyDescent="0.2">
      <c r="A528"/>
      <c r="B528"/>
    </row>
    <row r="529" spans="1:2" x14ac:dyDescent="0.2">
      <c r="A529"/>
      <c r="B529"/>
    </row>
    <row r="530" spans="1:2" x14ac:dyDescent="0.2">
      <c r="A530"/>
      <c r="B530"/>
    </row>
    <row r="531" spans="1:2" x14ac:dyDescent="0.2">
      <c r="A531"/>
      <c r="B531"/>
    </row>
    <row r="532" spans="1:2" x14ac:dyDescent="0.2">
      <c r="A532"/>
      <c r="B532"/>
    </row>
    <row r="533" spans="1:2" x14ac:dyDescent="0.2">
      <c r="A533"/>
      <c r="B533"/>
    </row>
    <row r="534" spans="1:2" x14ac:dyDescent="0.2">
      <c r="A534"/>
      <c r="B534"/>
    </row>
    <row r="535" spans="1:2" x14ac:dyDescent="0.2">
      <c r="A535"/>
      <c r="B535"/>
    </row>
    <row r="536" spans="1:2" x14ac:dyDescent="0.2">
      <c r="A536"/>
      <c r="B536"/>
    </row>
    <row r="537" spans="1:2" x14ac:dyDescent="0.2">
      <c r="A537"/>
      <c r="B537"/>
    </row>
    <row r="538" spans="1:2" x14ac:dyDescent="0.2">
      <c r="A538"/>
      <c r="B538"/>
    </row>
    <row r="539" spans="1:2" x14ac:dyDescent="0.2">
      <c r="A539"/>
      <c r="B539"/>
    </row>
    <row r="540" spans="1:2" x14ac:dyDescent="0.2">
      <c r="A540"/>
      <c r="B540"/>
    </row>
    <row r="541" spans="1:2" x14ac:dyDescent="0.2">
      <c r="A541"/>
      <c r="B541"/>
    </row>
    <row r="542" spans="1:2" x14ac:dyDescent="0.2">
      <c r="A542"/>
      <c r="B542"/>
    </row>
    <row r="543" spans="1:2" x14ac:dyDescent="0.2">
      <c r="A543"/>
      <c r="B543"/>
    </row>
    <row r="544" spans="1:2" x14ac:dyDescent="0.2">
      <c r="A544"/>
      <c r="B544"/>
    </row>
    <row r="545" spans="1:2" x14ac:dyDescent="0.2">
      <c r="A545"/>
      <c r="B545"/>
    </row>
    <row r="546" spans="1:2" x14ac:dyDescent="0.2">
      <c r="A546"/>
      <c r="B546"/>
    </row>
    <row r="547" spans="1:2" x14ac:dyDescent="0.2">
      <c r="A547"/>
      <c r="B547"/>
    </row>
    <row r="548" spans="1:2" x14ac:dyDescent="0.2">
      <c r="A548"/>
      <c r="B548"/>
    </row>
    <row r="549" spans="1:2" x14ac:dyDescent="0.2">
      <c r="A549"/>
      <c r="B549"/>
    </row>
    <row r="550" spans="1:2" x14ac:dyDescent="0.2">
      <c r="A550"/>
      <c r="B550"/>
    </row>
    <row r="551" spans="1:2" x14ac:dyDescent="0.2">
      <c r="A551"/>
      <c r="B551"/>
    </row>
    <row r="552" spans="1:2" x14ac:dyDescent="0.2">
      <c r="A552"/>
      <c r="B552"/>
    </row>
    <row r="553" spans="1:2" x14ac:dyDescent="0.2">
      <c r="A553"/>
      <c r="B553"/>
    </row>
    <row r="554" spans="1:2" x14ac:dyDescent="0.2">
      <c r="A554"/>
      <c r="B554"/>
    </row>
    <row r="555" spans="1:2" x14ac:dyDescent="0.2">
      <c r="A555"/>
      <c r="B555"/>
    </row>
    <row r="556" spans="1:2" x14ac:dyDescent="0.2">
      <c r="A556"/>
      <c r="B556"/>
    </row>
    <row r="557" spans="1:2" x14ac:dyDescent="0.2">
      <c r="A557"/>
      <c r="B557"/>
    </row>
    <row r="558" spans="1:2" x14ac:dyDescent="0.2">
      <c r="A558"/>
      <c r="B558"/>
    </row>
    <row r="559" spans="1:2" x14ac:dyDescent="0.2">
      <c r="A559"/>
      <c r="B559"/>
    </row>
    <row r="560" spans="1:2" x14ac:dyDescent="0.2">
      <c r="A560"/>
      <c r="B560"/>
    </row>
    <row r="561" spans="1:2" x14ac:dyDescent="0.2">
      <c r="A561"/>
      <c r="B561"/>
    </row>
    <row r="562" spans="1:2" x14ac:dyDescent="0.2">
      <c r="A562"/>
      <c r="B562"/>
    </row>
    <row r="563" spans="1:2" x14ac:dyDescent="0.2">
      <c r="A563"/>
      <c r="B563"/>
    </row>
    <row r="564" spans="1:2" x14ac:dyDescent="0.2">
      <c r="A564"/>
      <c r="B564"/>
    </row>
    <row r="565" spans="1:2" x14ac:dyDescent="0.2">
      <c r="A565"/>
      <c r="B565"/>
    </row>
    <row r="566" spans="1:2" x14ac:dyDescent="0.2">
      <c r="A566"/>
      <c r="B566"/>
    </row>
    <row r="567" spans="1:2" x14ac:dyDescent="0.2">
      <c r="A567"/>
      <c r="B567"/>
    </row>
    <row r="568" spans="1:2" x14ac:dyDescent="0.2">
      <c r="A568"/>
      <c r="B568"/>
    </row>
    <row r="569" spans="1:2" x14ac:dyDescent="0.2">
      <c r="A569"/>
      <c r="B569"/>
    </row>
    <row r="570" spans="1:2" x14ac:dyDescent="0.2">
      <c r="A570"/>
      <c r="B570"/>
    </row>
    <row r="571" spans="1:2" x14ac:dyDescent="0.2">
      <c r="A571"/>
      <c r="B571"/>
    </row>
    <row r="572" spans="1:2" x14ac:dyDescent="0.2">
      <c r="A572"/>
      <c r="B572"/>
    </row>
    <row r="573" spans="1:2" x14ac:dyDescent="0.2">
      <c r="A573"/>
      <c r="B573"/>
    </row>
    <row r="574" spans="1:2" x14ac:dyDescent="0.2">
      <c r="A574"/>
      <c r="B574"/>
    </row>
    <row r="575" spans="1:2" x14ac:dyDescent="0.2">
      <c r="A575"/>
      <c r="B575"/>
    </row>
    <row r="576" spans="1:2" x14ac:dyDescent="0.2">
      <c r="A576"/>
      <c r="B576"/>
    </row>
    <row r="577" spans="1:2" x14ac:dyDescent="0.2">
      <c r="A577"/>
      <c r="B577"/>
    </row>
    <row r="578" spans="1:2" x14ac:dyDescent="0.2">
      <c r="A578"/>
      <c r="B578"/>
    </row>
    <row r="579" spans="1:2" x14ac:dyDescent="0.2">
      <c r="A579"/>
      <c r="B579"/>
    </row>
    <row r="580" spans="1:2" x14ac:dyDescent="0.2">
      <c r="A580"/>
      <c r="B580"/>
    </row>
    <row r="581" spans="1:2" x14ac:dyDescent="0.2">
      <c r="A581"/>
      <c r="B581"/>
    </row>
    <row r="582" spans="1:2" x14ac:dyDescent="0.2">
      <c r="A582"/>
      <c r="B582"/>
    </row>
    <row r="583" spans="1:2" x14ac:dyDescent="0.2">
      <c r="A583"/>
      <c r="B583"/>
    </row>
    <row r="584" spans="1:2" x14ac:dyDescent="0.2">
      <c r="A584"/>
      <c r="B584"/>
    </row>
    <row r="585" spans="1:2" x14ac:dyDescent="0.2">
      <c r="A585"/>
      <c r="B585"/>
    </row>
    <row r="586" spans="1:2" x14ac:dyDescent="0.2">
      <c r="A586"/>
      <c r="B586"/>
    </row>
    <row r="587" spans="1:2" x14ac:dyDescent="0.2">
      <c r="A587"/>
      <c r="B587"/>
    </row>
    <row r="588" spans="1:2" x14ac:dyDescent="0.2">
      <c r="A588"/>
      <c r="B588"/>
    </row>
    <row r="589" spans="1:2" x14ac:dyDescent="0.2">
      <c r="A589"/>
      <c r="B589"/>
    </row>
    <row r="590" spans="1:2" x14ac:dyDescent="0.2">
      <c r="A590"/>
      <c r="B590"/>
    </row>
    <row r="591" spans="1:2" x14ac:dyDescent="0.2">
      <c r="A591"/>
      <c r="B591"/>
    </row>
    <row r="592" spans="1:2" x14ac:dyDescent="0.2">
      <c r="A592"/>
      <c r="B592"/>
    </row>
    <row r="593" spans="1:2" x14ac:dyDescent="0.2">
      <c r="A593"/>
      <c r="B593"/>
    </row>
    <row r="594" spans="1:2" x14ac:dyDescent="0.2">
      <c r="A594"/>
      <c r="B594"/>
    </row>
    <row r="595" spans="1:2" x14ac:dyDescent="0.2">
      <c r="A595"/>
      <c r="B595"/>
    </row>
    <row r="596" spans="1:2" x14ac:dyDescent="0.2">
      <c r="A596"/>
      <c r="B596"/>
    </row>
    <row r="597" spans="1:2" x14ac:dyDescent="0.2">
      <c r="A597"/>
      <c r="B597"/>
    </row>
    <row r="598" spans="1:2" x14ac:dyDescent="0.2">
      <c r="A598"/>
      <c r="B598"/>
    </row>
    <row r="599" spans="1:2" x14ac:dyDescent="0.2">
      <c r="A599"/>
      <c r="B599"/>
    </row>
    <row r="600" spans="1:2" x14ac:dyDescent="0.2">
      <c r="A600"/>
      <c r="B600"/>
    </row>
    <row r="601" spans="1:2" x14ac:dyDescent="0.2">
      <c r="A601"/>
      <c r="B601"/>
    </row>
    <row r="602" spans="1:2" x14ac:dyDescent="0.2">
      <c r="A602"/>
      <c r="B602"/>
    </row>
    <row r="603" spans="1:2" x14ac:dyDescent="0.2">
      <c r="A603"/>
      <c r="B603"/>
    </row>
    <row r="604" spans="1:2" x14ac:dyDescent="0.2">
      <c r="A604"/>
      <c r="B604"/>
    </row>
    <row r="605" spans="1:2" x14ac:dyDescent="0.2">
      <c r="A605"/>
      <c r="B605"/>
    </row>
    <row r="606" spans="1:2" x14ac:dyDescent="0.2">
      <c r="A606"/>
      <c r="B606"/>
    </row>
    <row r="607" spans="1:2" x14ac:dyDescent="0.2">
      <c r="A607"/>
      <c r="B607"/>
    </row>
    <row r="608" spans="1:2" x14ac:dyDescent="0.2">
      <c r="A608"/>
      <c r="B608"/>
    </row>
    <row r="609" spans="1:2" x14ac:dyDescent="0.2">
      <c r="A609"/>
      <c r="B609"/>
    </row>
    <row r="610" spans="1:2" x14ac:dyDescent="0.2">
      <c r="A610"/>
      <c r="B610"/>
    </row>
    <row r="611" spans="1:2" x14ac:dyDescent="0.2">
      <c r="A611"/>
      <c r="B611"/>
    </row>
    <row r="612" spans="1:2" x14ac:dyDescent="0.2">
      <c r="A612"/>
      <c r="B612"/>
    </row>
    <row r="613" spans="1:2" x14ac:dyDescent="0.2">
      <c r="A613"/>
      <c r="B613"/>
    </row>
    <row r="614" spans="1:2" x14ac:dyDescent="0.2">
      <c r="A614"/>
      <c r="B614"/>
    </row>
    <row r="615" spans="1:2" x14ac:dyDescent="0.2">
      <c r="A615"/>
      <c r="B615"/>
    </row>
    <row r="616" spans="1:2" x14ac:dyDescent="0.2">
      <c r="A616"/>
      <c r="B616"/>
    </row>
    <row r="617" spans="1:2" x14ac:dyDescent="0.2">
      <c r="A617"/>
      <c r="B617"/>
    </row>
    <row r="618" spans="1:2" x14ac:dyDescent="0.2">
      <c r="A618"/>
      <c r="B618"/>
    </row>
    <row r="619" spans="1:2" x14ac:dyDescent="0.2">
      <c r="A619"/>
      <c r="B619"/>
    </row>
    <row r="620" spans="1:2" x14ac:dyDescent="0.2">
      <c r="A620"/>
      <c r="B620"/>
    </row>
    <row r="621" spans="1:2" x14ac:dyDescent="0.2">
      <c r="A621"/>
      <c r="B621"/>
    </row>
    <row r="622" spans="1:2" x14ac:dyDescent="0.2">
      <c r="A622"/>
      <c r="B622"/>
    </row>
    <row r="623" spans="1:2" x14ac:dyDescent="0.2">
      <c r="A623"/>
      <c r="B623"/>
    </row>
    <row r="624" spans="1:2" x14ac:dyDescent="0.2">
      <c r="A624"/>
      <c r="B624"/>
    </row>
    <row r="625" spans="1:2" x14ac:dyDescent="0.2">
      <c r="A625"/>
      <c r="B625"/>
    </row>
    <row r="626" spans="1:2" x14ac:dyDescent="0.2">
      <c r="A626"/>
      <c r="B626"/>
    </row>
    <row r="627" spans="1:2" x14ac:dyDescent="0.2">
      <c r="A627"/>
      <c r="B627"/>
    </row>
    <row r="628" spans="1:2" x14ac:dyDescent="0.2">
      <c r="A628"/>
      <c r="B628"/>
    </row>
    <row r="629" spans="1:2" x14ac:dyDescent="0.2">
      <c r="A629"/>
      <c r="B629"/>
    </row>
    <row r="630" spans="1:2" x14ac:dyDescent="0.2">
      <c r="A630"/>
      <c r="B630"/>
    </row>
    <row r="631" spans="1:2" x14ac:dyDescent="0.2">
      <c r="A631"/>
      <c r="B631"/>
    </row>
    <row r="632" spans="1:2" x14ac:dyDescent="0.2">
      <c r="A632"/>
      <c r="B632"/>
    </row>
    <row r="633" spans="1:2" x14ac:dyDescent="0.2">
      <c r="A633"/>
      <c r="B633"/>
    </row>
    <row r="634" spans="1:2" x14ac:dyDescent="0.2">
      <c r="A634"/>
      <c r="B634"/>
    </row>
    <row r="635" spans="1:2" x14ac:dyDescent="0.2">
      <c r="A635"/>
      <c r="B635"/>
    </row>
    <row r="636" spans="1:2" x14ac:dyDescent="0.2">
      <c r="A636"/>
      <c r="B636"/>
    </row>
    <row r="637" spans="1:2" x14ac:dyDescent="0.2">
      <c r="A637"/>
      <c r="B637"/>
    </row>
    <row r="638" spans="1:2" x14ac:dyDescent="0.2">
      <c r="A638"/>
      <c r="B638"/>
    </row>
    <row r="639" spans="1:2" x14ac:dyDescent="0.2">
      <c r="A639"/>
      <c r="B639"/>
    </row>
    <row r="640" spans="1:2" x14ac:dyDescent="0.2">
      <c r="A640"/>
      <c r="B640"/>
    </row>
    <row r="641" spans="1:2" x14ac:dyDescent="0.2">
      <c r="A641"/>
      <c r="B641"/>
    </row>
    <row r="642" spans="1:2" x14ac:dyDescent="0.2">
      <c r="A642"/>
      <c r="B642"/>
    </row>
    <row r="643" spans="1:2" x14ac:dyDescent="0.2">
      <c r="A643"/>
      <c r="B643"/>
    </row>
    <row r="644" spans="1:2" x14ac:dyDescent="0.2">
      <c r="A644"/>
      <c r="B644"/>
    </row>
    <row r="645" spans="1:2" x14ac:dyDescent="0.2">
      <c r="A645"/>
      <c r="B645"/>
    </row>
    <row r="646" spans="1:2" x14ac:dyDescent="0.2">
      <c r="A646"/>
      <c r="B646"/>
    </row>
    <row r="647" spans="1:2" x14ac:dyDescent="0.2">
      <c r="A647"/>
      <c r="B647"/>
    </row>
    <row r="648" spans="1:2" x14ac:dyDescent="0.2">
      <c r="A648"/>
      <c r="B648"/>
    </row>
    <row r="649" spans="1:2" x14ac:dyDescent="0.2">
      <c r="A649"/>
      <c r="B649"/>
    </row>
    <row r="650" spans="1:2" x14ac:dyDescent="0.2">
      <c r="A650"/>
      <c r="B650"/>
    </row>
    <row r="651" spans="1:2" x14ac:dyDescent="0.2">
      <c r="A651"/>
      <c r="B651"/>
    </row>
    <row r="652" spans="1:2" x14ac:dyDescent="0.2">
      <c r="A652"/>
      <c r="B652"/>
    </row>
    <row r="653" spans="1:2" x14ac:dyDescent="0.2">
      <c r="A653"/>
      <c r="B653"/>
    </row>
    <row r="654" spans="1:2" x14ac:dyDescent="0.2">
      <c r="A654"/>
      <c r="B654"/>
    </row>
    <row r="655" spans="1:2" x14ac:dyDescent="0.2">
      <c r="A655"/>
      <c r="B655"/>
    </row>
    <row r="656" spans="1:2" x14ac:dyDescent="0.2">
      <c r="A656"/>
      <c r="B656"/>
    </row>
    <row r="657" spans="1:2" x14ac:dyDescent="0.2">
      <c r="A657"/>
      <c r="B657"/>
    </row>
    <row r="658" spans="1:2" x14ac:dyDescent="0.2">
      <c r="A658"/>
      <c r="B658"/>
    </row>
    <row r="659" spans="1:2" x14ac:dyDescent="0.2">
      <c r="A659"/>
      <c r="B659"/>
    </row>
    <row r="660" spans="1:2" x14ac:dyDescent="0.2">
      <c r="A660"/>
      <c r="B660"/>
    </row>
    <row r="661" spans="1:2" x14ac:dyDescent="0.2">
      <c r="A661"/>
      <c r="B661"/>
    </row>
    <row r="662" spans="1:2" x14ac:dyDescent="0.2">
      <c r="A662"/>
      <c r="B662"/>
    </row>
    <row r="663" spans="1:2" x14ac:dyDescent="0.2">
      <c r="A663"/>
      <c r="B663"/>
    </row>
    <row r="664" spans="1:2" x14ac:dyDescent="0.2">
      <c r="A664"/>
      <c r="B664"/>
    </row>
    <row r="665" spans="1:2" x14ac:dyDescent="0.2">
      <c r="A665"/>
      <c r="B665"/>
    </row>
    <row r="666" spans="1:2" x14ac:dyDescent="0.2">
      <c r="A666"/>
      <c r="B666"/>
    </row>
    <row r="667" spans="1:2" x14ac:dyDescent="0.2">
      <c r="A667"/>
      <c r="B667"/>
    </row>
    <row r="668" spans="1:2" x14ac:dyDescent="0.2">
      <c r="A668"/>
      <c r="B668"/>
    </row>
    <row r="669" spans="1:2" x14ac:dyDescent="0.2">
      <c r="A669"/>
      <c r="B669"/>
    </row>
    <row r="670" spans="1:2" x14ac:dyDescent="0.2">
      <c r="A670"/>
      <c r="B670"/>
    </row>
    <row r="671" spans="1:2" x14ac:dyDescent="0.2">
      <c r="A671"/>
      <c r="B671"/>
    </row>
    <row r="672" spans="1:2" x14ac:dyDescent="0.2">
      <c r="A672"/>
      <c r="B672"/>
    </row>
    <row r="673" spans="1:2" x14ac:dyDescent="0.2">
      <c r="A673"/>
      <c r="B673"/>
    </row>
    <row r="674" spans="1:2" x14ac:dyDescent="0.2">
      <c r="A674"/>
      <c r="B674"/>
    </row>
    <row r="675" spans="1:2" x14ac:dyDescent="0.2">
      <c r="A675"/>
      <c r="B675"/>
    </row>
    <row r="676" spans="1:2" x14ac:dyDescent="0.2">
      <c r="A676"/>
      <c r="B676"/>
    </row>
    <row r="677" spans="1:2" x14ac:dyDescent="0.2">
      <c r="A677"/>
      <c r="B677"/>
    </row>
    <row r="678" spans="1:2" x14ac:dyDescent="0.2">
      <c r="A678"/>
      <c r="B678"/>
    </row>
    <row r="679" spans="1:2" x14ac:dyDescent="0.2">
      <c r="A679"/>
      <c r="B679"/>
    </row>
    <row r="680" spans="1:2" x14ac:dyDescent="0.2">
      <c r="A680"/>
      <c r="B680"/>
    </row>
    <row r="681" spans="1:2" x14ac:dyDescent="0.2">
      <c r="A681"/>
      <c r="B681"/>
    </row>
    <row r="682" spans="1:2" x14ac:dyDescent="0.2">
      <c r="A682"/>
      <c r="B682"/>
    </row>
    <row r="683" spans="1:2" x14ac:dyDescent="0.2">
      <c r="A683"/>
      <c r="B683"/>
    </row>
    <row r="684" spans="1:2" x14ac:dyDescent="0.2">
      <c r="A684"/>
      <c r="B684"/>
    </row>
    <row r="685" spans="1:2" x14ac:dyDescent="0.2">
      <c r="A685"/>
      <c r="B685"/>
    </row>
    <row r="686" spans="1:2" x14ac:dyDescent="0.2">
      <c r="A686"/>
      <c r="B686"/>
    </row>
    <row r="687" spans="1:2" x14ac:dyDescent="0.2">
      <c r="A687"/>
      <c r="B687"/>
    </row>
    <row r="688" spans="1:2" x14ac:dyDescent="0.2">
      <c r="A688"/>
      <c r="B688"/>
    </row>
    <row r="689" spans="1:2" x14ac:dyDescent="0.2">
      <c r="A689"/>
      <c r="B689"/>
    </row>
    <row r="690" spans="1:2" x14ac:dyDescent="0.2">
      <c r="A690"/>
      <c r="B690"/>
    </row>
    <row r="691" spans="1:2" x14ac:dyDescent="0.2">
      <c r="A691"/>
      <c r="B691"/>
    </row>
    <row r="692" spans="1:2" x14ac:dyDescent="0.2">
      <c r="A692"/>
      <c r="B692"/>
    </row>
    <row r="693" spans="1:2" x14ac:dyDescent="0.2">
      <c r="A693"/>
      <c r="B693"/>
    </row>
    <row r="694" spans="1:2" x14ac:dyDescent="0.2">
      <c r="A694"/>
      <c r="B694"/>
    </row>
    <row r="695" spans="1:2" x14ac:dyDescent="0.2">
      <c r="A695"/>
      <c r="B695"/>
    </row>
    <row r="696" spans="1:2" x14ac:dyDescent="0.2">
      <c r="A696"/>
      <c r="B696"/>
    </row>
    <row r="697" spans="1:2" x14ac:dyDescent="0.2">
      <c r="A697"/>
      <c r="B697"/>
    </row>
    <row r="698" spans="1:2" x14ac:dyDescent="0.2">
      <c r="A698"/>
      <c r="B698"/>
    </row>
    <row r="699" spans="1:2" x14ac:dyDescent="0.2">
      <c r="A699"/>
      <c r="B699"/>
    </row>
    <row r="700" spans="1:2" x14ac:dyDescent="0.2">
      <c r="A700"/>
      <c r="B700"/>
    </row>
    <row r="701" spans="1:2" x14ac:dyDescent="0.2">
      <c r="A701"/>
      <c r="B701"/>
    </row>
    <row r="702" spans="1:2" x14ac:dyDescent="0.2">
      <c r="A702"/>
      <c r="B702"/>
    </row>
    <row r="703" spans="1:2" x14ac:dyDescent="0.2">
      <c r="A703"/>
      <c r="B703"/>
    </row>
    <row r="704" spans="1:2" x14ac:dyDescent="0.2">
      <c r="A704"/>
      <c r="B704"/>
    </row>
    <row r="705" spans="1:2" x14ac:dyDescent="0.2">
      <c r="A705"/>
      <c r="B705"/>
    </row>
    <row r="706" spans="1:2" x14ac:dyDescent="0.2">
      <c r="A706"/>
      <c r="B706"/>
    </row>
    <row r="707" spans="1:2" x14ac:dyDescent="0.2">
      <c r="A707"/>
      <c r="B707"/>
    </row>
    <row r="708" spans="1:2" x14ac:dyDescent="0.2">
      <c r="A708"/>
      <c r="B708"/>
    </row>
    <row r="709" spans="1:2" x14ac:dyDescent="0.2">
      <c r="A709"/>
      <c r="B709"/>
    </row>
    <row r="710" spans="1:2" x14ac:dyDescent="0.2">
      <c r="A710"/>
      <c r="B710"/>
    </row>
    <row r="711" spans="1:2" x14ac:dyDescent="0.2">
      <c r="A711"/>
      <c r="B711"/>
    </row>
    <row r="712" spans="1:2" x14ac:dyDescent="0.2">
      <c r="A712"/>
      <c r="B712"/>
    </row>
    <row r="713" spans="1:2" x14ac:dyDescent="0.2">
      <c r="A713"/>
      <c r="B713"/>
    </row>
    <row r="714" spans="1:2" x14ac:dyDescent="0.2">
      <c r="A714"/>
      <c r="B714"/>
    </row>
    <row r="715" spans="1:2" x14ac:dyDescent="0.2">
      <c r="A715"/>
      <c r="B715"/>
    </row>
    <row r="716" spans="1:2" x14ac:dyDescent="0.2">
      <c r="A716"/>
      <c r="B716"/>
    </row>
    <row r="717" spans="1:2" x14ac:dyDescent="0.2">
      <c r="A717"/>
      <c r="B717"/>
    </row>
    <row r="718" spans="1:2" x14ac:dyDescent="0.2">
      <c r="A718"/>
      <c r="B718"/>
    </row>
    <row r="719" spans="1:2" x14ac:dyDescent="0.2">
      <c r="A719"/>
      <c r="B719"/>
    </row>
    <row r="720" spans="1:2" x14ac:dyDescent="0.2">
      <c r="A720"/>
      <c r="B720"/>
    </row>
    <row r="721" spans="1:2" x14ac:dyDescent="0.2">
      <c r="A721"/>
      <c r="B721"/>
    </row>
    <row r="722" spans="1:2" x14ac:dyDescent="0.2">
      <c r="A722"/>
      <c r="B722"/>
    </row>
    <row r="723" spans="1:2" x14ac:dyDescent="0.2">
      <c r="A723"/>
      <c r="B723"/>
    </row>
    <row r="724" spans="1:2" x14ac:dyDescent="0.2">
      <c r="A724"/>
      <c r="B724"/>
    </row>
    <row r="725" spans="1:2" x14ac:dyDescent="0.2">
      <c r="A725"/>
      <c r="B725"/>
    </row>
    <row r="726" spans="1:2" x14ac:dyDescent="0.2">
      <c r="A726"/>
      <c r="B726"/>
    </row>
    <row r="727" spans="1:2" x14ac:dyDescent="0.2">
      <c r="A727"/>
      <c r="B727"/>
    </row>
    <row r="728" spans="1:2" x14ac:dyDescent="0.2">
      <c r="A728"/>
      <c r="B728"/>
    </row>
    <row r="729" spans="1:2" x14ac:dyDescent="0.2">
      <c r="A729"/>
      <c r="B729"/>
    </row>
    <row r="730" spans="1:2" x14ac:dyDescent="0.2">
      <c r="A730"/>
      <c r="B730"/>
    </row>
    <row r="731" spans="1:2" x14ac:dyDescent="0.2">
      <c r="A731"/>
      <c r="B731"/>
    </row>
    <row r="732" spans="1:2" x14ac:dyDescent="0.2">
      <c r="A732"/>
      <c r="B732"/>
    </row>
    <row r="733" spans="1:2" x14ac:dyDescent="0.2">
      <c r="A733"/>
      <c r="B733"/>
    </row>
    <row r="734" spans="1:2" x14ac:dyDescent="0.2">
      <c r="A734"/>
      <c r="B734"/>
    </row>
    <row r="735" spans="1:2" x14ac:dyDescent="0.2">
      <c r="A735"/>
      <c r="B735"/>
    </row>
    <row r="736" spans="1:2" x14ac:dyDescent="0.2">
      <c r="A736"/>
      <c r="B736"/>
    </row>
    <row r="737" spans="1:2" x14ac:dyDescent="0.2">
      <c r="A737"/>
      <c r="B737"/>
    </row>
    <row r="738" spans="1:2" x14ac:dyDescent="0.2">
      <c r="A738"/>
      <c r="B738"/>
    </row>
    <row r="739" spans="1:2" x14ac:dyDescent="0.2">
      <c r="A739"/>
      <c r="B739"/>
    </row>
    <row r="740" spans="1:2" x14ac:dyDescent="0.2">
      <c r="A740"/>
      <c r="B740"/>
    </row>
    <row r="741" spans="1:2" x14ac:dyDescent="0.2">
      <c r="A741"/>
      <c r="B741"/>
    </row>
    <row r="742" spans="1:2" x14ac:dyDescent="0.2">
      <c r="A742"/>
      <c r="B742"/>
    </row>
    <row r="743" spans="1:2" x14ac:dyDescent="0.2">
      <c r="A743"/>
      <c r="B743"/>
    </row>
    <row r="744" spans="1:2" x14ac:dyDescent="0.2">
      <c r="A744"/>
      <c r="B744"/>
    </row>
    <row r="745" spans="1:2" x14ac:dyDescent="0.2">
      <c r="A745"/>
      <c r="B745"/>
    </row>
    <row r="746" spans="1:2" x14ac:dyDescent="0.2">
      <c r="A746"/>
      <c r="B746"/>
    </row>
    <row r="747" spans="1:2" x14ac:dyDescent="0.2">
      <c r="A747"/>
      <c r="B747"/>
    </row>
    <row r="748" spans="1:2" x14ac:dyDescent="0.2">
      <c r="A748"/>
      <c r="B748"/>
    </row>
    <row r="749" spans="1:2" x14ac:dyDescent="0.2">
      <c r="A749"/>
      <c r="B749"/>
    </row>
    <row r="750" spans="1:2" x14ac:dyDescent="0.2">
      <c r="A750"/>
      <c r="B750"/>
    </row>
    <row r="751" spans="1:2" x14ac:dyDescent="0.2">
      <c r="A751"/>
      <c r="B751"/>
    </row>
    <row r="752" spans="1:2" x14ac:dyDescent="0.2">
      <c r="A752"/>
      <c r="B752"/>
    </row>
    <row r="753" spans="1:2" x14ac:dyDescent="0.2">
      <c r="A753"/>
      <c r="B753"/>
    </row>
    <row r="754" spans="1:2" x14ac:dyDescent="0.2">
      <c r="A754"/>
      <c r="B754"/>
    </row>
    <row r="755" spans="1:2" x14ac:dyDescent="0.2">
      <c r="A755"/>
      <c r="B755"/>
    </row>
    <row r="756" spans="1:2" x14ac:dyDescent="0.2">
      <c r="A756"/>
      <c r="B756"/>
    </row>
    <row r="757" spans="1:2" x14ac:dyDescent="0.2">
      <c r="A757"/>
      <c r="B757"/>
    </row>
    <row r="758" spans="1:2" x14ac:dyDescent="0.2">
      <c r="A758"/>
      <c r="B758"/>
    </row>
    <row r="759" spans="1:2" x14ac:dyDescent="0.2">
      <c r="A759"/>
      <c r="B759"/>
    </row>
    <row r="760" spans="1:2" x14ac:dyDescent="0.2">
      <c r="A760"/>
      <c r="B760"/>
    </row>
    <row r="761" spans="1:2" x14ac:dyDescent="0.2">
      <c r="A761"/>
      <c r="B761"/>
    </row>
    <row r="762" spans="1:2" x14ac:dyDescent="0.2">
      <c r="A762"/>
      <c r="B762"/>
    </row>
    <row r="763" spans="1:2" x14ac:dyDescent="0.2">
      <c r="A763"/>
      <c r="B763"/>
    </row>
    <row r="764" spans="1:2" x14ac:dyDescent="0.2">
      <c r="A764"/>
      <c r="B764"/>
    </row>
    <row r="765" spans="1:2" x14ac:dyDescent="0.2">
      <c r="A765"/>
      <c r="B765"/>
    </row>
    <row r="766" spans="1:2" x14ac:dyDescent="0.2">
      <c r="A766"/>
      <c r="B766"/>
    </row>
    <row r="767" spans="1:2" x14ac:dyDescent="0.2">
      <c r="A767"/>
      <c r="B767"/>
    </row>
    <row r="768" spans="1:2" x14ac:dyDescent="0.2">
      <c r="A768"/>
      <c r="B768"/>
    </row>
    <row r="769" spans="1:2" x14ac:dyDescent="0.2">
      <c r="A769"/>
      <c r="B769"/>
    </row>
    <row r="770" spans="1:2" x14ac:dyDescent="0.2">
      <c r="A770"/>
      <c r="B770"/>
    </row>
    <row r="771" spans="1:2" x14ac:dyDescent="0.2">
      <c r="A771"/>
      <c r="B771"/>
    </row>
    <row r="772" spans="1:2" x14ac:dyDescent="0.2">
      <c r="A772"/>
      <c r="B772"/>
    </row>
    <row r="773" spans="1:2" x14ac:dyDescent="0.2">
      <c r="A773"/>
      <c r="B773"/>
    </row>
    <row r="774" spans="1:2" x14ac:dyDescent="0.2">
      <c r="A774"/>
      <c r="B774"/>
    </row>
    <row r="775" spans="1:2" x14ac:dyDescent="0.2">
      <c r="A775"/>
      <c r="B775"/>
    </row>
    <row r="776" spans="1:2" x14ac:dyDescent="0.2">
      <c r="A776"/>
      <c r="B776"/>
    </row>
    <row r="777" spans="1:2" x14ac:dyDescent="0.2">
      <c r="A777"/>
      <c r="B777"/>
    </row>
    <row r="778" spans="1:2" x14ac:dyDescent="0.2">
      <c r="A778"/>
      <c r="B778"/>
    </row>
    <row r="779" spans="1:2" x14ac:dyDescent="0.2">
      <c r="A779"/>
      <c r="B779"/>
    </row>
    <row r="780" spans="1:2" x14ac:dyDescent="0.2">
      <c r="A780"/>
      <c r="B780"/>
    </row>
    <row r="781" spans="1:2" x14ac:dyDescent="0.2">
      <c r="A781"/>
      <c r="B781"/>
    </row>
    <row r="782" spans="1:2" x14ac:dyDescent="0.2">
      <c r="A782"/>
      <c r="B782"/>
    </row>
    <row r="783" spans="1:2" x14ac:dyDescent="0.2">
      <c r="A783"/>
      <c r="B783"/>
    </row>
    <row r="784" spans="1:2" x14ac:dyDescent="0.2">
      <c r="A784"/>
      <c r="B784"/>
    </row>
    <row r="785" spans="1:2" x14ac:dyDescent="0.2">
      <c r="A785"/>
      <c r="B785"/>
    </row>
    <row r="786" spans="1:2" x14ac:dyDescent="0.2">
      <c r="A786"/>
      <c r="B786"/>
    </row>
    <row r="787" spans="1:2" x14ac:dyDescent="0.2">
      <c r="A787"/>
      <c r="B787"/>
    </row>
    <row r="788" spans="1:2" x14ac:dyDescent="0.2">
      <c r="A788"/>
      <c r="B788"/>
    </row>
    <row r="789" spans="1:2" x14ac:dyDescent="0.2">
      <c r="A789"/>
      <c r="B789"/>
    </row>
    <row r="790" spans="1:2" x14ac:dyDescent="0.2">
      <c r="A790"/>
      <c r="B790"/>
    </row>
    <row r="791" spans="1:2" x14ac:dyDescent="0.2">
      <c r="A791"/>
      <c r="B791"/>
    </row>
    <row r="792" spans="1:2" x14ac:dyDescent="0.2">
      <c r="A792"/>
      <c r="B792"/>
    </row>
    <row r="793" spans="1:2" x14ac:dyDescent="0.2">
      <c r="A793"/>
      <c r="B793"/>
    </row>
    <row r="794" spans="1:2" x14ac:dyDescent="0.2">
      <c r="A794"/>
      <c r="B794"/>
    </row>
    <row r="795" spans="1:2" x14ac:dyDescent="0.2">
      <c r="A795"/>
      <c r="B795"/>
    </row>
    <row r="796" spans="1:2" x14ac:dyDescent="0.2">
      <c r="A796"/>
      <c r="B796"/>
    </row>
    <row r="797" spans="1:2" x14ac:dyDescent="0.2">
      <c r="A797"/>
      <c r="B797"/>
    </row>
    <row r="798" spans="1:2" x14ac:dyDescent="0.2">
      <c r="A798"/>
      <c r="B798"/>
    </row>
    <row r="799" spans="1:2" x14ac:dyDescent="0.2">
      <c r="A799"/>
      <c r="B799"/>
    </row>
    <row r="800" spans="1:2" x14ac:dyDescent="0.2">
      <c r="A800"/>
      <c r="B800"/>
    </row>
    <row r="801" spans="1:2" x14ac:dyDescent="0.2">
      <c r="A801"/>
      <c r="B801"/>
    </row>
    <row r="802" spans="1:2" x14ac:dyDescent="0.2">
      <c r="A802"/>
      <c r="B802"/>
    </row>
    <row r="803" spans="1:2" x14ac:dyDescent="0.2">
      <c r="A803"/>
      <c r="B803"/>
    </row>
    <row r="804" spans="1:2" x14ac:dyDescent="0.2">
      <c r="A804"/>
      <c r="B804"/>
    </row>
    <row r="805" spans="1:2" x14ac:dyDescent="0.2">
      <c r="A805"/>
      <c r="B805"/>
    </row>
    <row r="806" spans="1:2" x14ac:dyDescent="0.2">
      <c r="A806"/>
      <c r="B806"/>
    </row>
    <row r="807" spans="1:2" x14ac:dyDescent="0.2">
      <c r="A807"/>
      <c r="B807"/>
    </row>
    <row r="808" spans="1:2" x14ac:dyDescent="0.2">
      <c r="A808"/>
      <c r="B808"/>
    </row>
    <row r="809" spans="1:2" x14ac:dyDescent="0.2">
      <c r="A809"/>
      <c r="B809"/>
    </row>
    <row r="810" spans="1:2" x14ac:dyDescent="0.2">
      <c r="A810"/>
      <c r="B810"/>
    </row>
    <row r="811" spans="1:2" x14ac:dyDescent="0.2">
      <c r="A811"/>
      <c r="B811"/>
    </row>
    <row r="812" spans="1:2" x14ac:dyDescent="0.2">
      <c r="A812"/>
      <c r="B812"/>
    </row>
    <row r="813" spans="1:2" x14ac:dyDescent="0.2">
      <c r="A813"/>
      <c r="B813"/>
    </row>
    <row r="814" spans="1:2" x14ac:dyDescent="0.2">
      <c r="A814"/>
      <c r="B814"/>
    </row>
    <row r="815" spans="1:2" x14ac:dyDescent="0.2">
      <c r="A815"/>
      <c r="B815"/>
    </row>
    <row r="816" spans="1:2" x14ac:dyDescent="0.2">
      <c r="A816"/>
      <c r="B816"/>
    </row>
    <row r="817" spans="1:2" x14ac:dyDescent="0.2">
      <c r="A817"/>
      <c r="B817"/>
    </row>
    <row r="818" spans="1:2" x14ac:dyDescent="0.2">
      <c r="A818"/>
      <c r="B818"/>
    </row>
    <row r="819" spans="1:2" x14ac:dyDescent="0.2">
      <c r="A819"/>
      <c r="B819"/>
    </row>
    <row r="820" spans="1:2" x14ac:dyDescent="0.2">
      <c r="A820"/>
      <c r="B820"/>
    </row>
    <row r="821" spans="1:2" x14ac:dyDescent="0.2">
      <c r="A821"/>
      <c r="B821"/>
    </row>
    <row r="822" spans="1:2" x14ac:dyDescent="0.2">
      <c r="A822"/>
      <c r="B822"/>
    </row>
    <row r="823" spans="1:2" x14ac:dyDescent="0.2">
      <c r="A823"/>
      <c r="B823"/>
    </row>
    <row r="824" spans="1:2" x14ac:dyDescent="0.2">
      <c r="A824"/>
      <c r="B824"/>
    </row>
    <row r="825" spans="1:2" x14ac:dyDescent="0.2">
      <c r="A825"/>
      <c r="B825"/>
    </row>
    <row r="826" spans="1:2" x14ac:dyDescent="0.2">
      <c r="A826"/>
      <c r="B826"/>
    </row>
    <row r="827" spans="1:2" x14ac:dyDescent="0.2">
      <c r="A827"/>
      <c r="B827"/>
    </row>
    <row r="828" spans="1:2" x14ac:dyDescent="0.2">
      <c r="A828"/>
      <c r="B828"/>
    </row>
    <row r="829" spans="1:2" x14ac:dyDescent="0.2">
      <c r="A829"/>
      <c r="B829"/>
    </row>
    <row r="830" spans="1:2" x14ac:dyDescent="0.2">
      <c r="A830"/>
      <c r="B830"/>
    </row>
    <row r="831" spans="1:2" x14ac:dyDescent="0.2">
      <c r="A831"/>
      <c r="B831"/>
    </row>
    <row r="832" spans="1:2" x14ac:dyDescent="0.2">
      <c r="A832"/>
      <c r="B832"/>
    </row>
    <row r="833" spans="1:2" x14ac:dyDescent="0.2">
      <c r="A833"/>
      <c r="B833"/>
    </row>
    <row r="834" spans="1:2" x14ac:dyDescent="0.2">
      <c r="A834"/>
      <c r="B834"/>
    </row>
    <row r="835" spans="1:2" x14ac:dyDescent="0.2">
      <c r="A835"/>
      <c r="B835"/>
    </row>
    <row r="836" spans="1:2" x14ac:dyDescent="0.2">
      <c r="A836"/>
      <c r="B836"/>
    </row>
    <row r="837" spans="1:2" x14ac:dyDescent="0.2">
      <c r="A837"/>
      <c r="B837"/>
    </row>
    <row r="838" spans="1:2" x14ac:dyDescent="0.2">
      <c r="A838"/>
      <c r="B838"/>
    </row>
    <row r="839" spans="1:2" x14ac:dyDescent="0.2">
      <c r="A839"/>
      <c r="B839"/>
    </row>
    <row r="840" spans="1:2" x14ac:dyDescent="0.2">
      <c r="A840"/>
      <c r="B840"/>
    </row>
    <row r="841" spans="1:2" x14ac:dyDescent="0.2">
      <c r="A841"/>
      <c r="B841"/>
    </row>
    <row r="842" spans="1:2" x14ac:dyDescent="0.2">
      <c r="A842"/>
      <c r="B842"/>
    </row>
    <row r="843" spans="1:2" x14ac:dyDescent="0.2">
      <c r="A843"/>
      <c r="B843"/>
    </row>
    <row r="844" spans="1:2" x14ac:dyDescent="0.2">
      <c r="A844"/>
      <c r="B844"/>
    </row>
    <row r="845" spans="1:2" x14ac:dyDescent="0.2">
      <c r="A845"/>
      <c r="B845"/>
    </row>
    <row r="846" spans="1:2" x14ac:dyDescent="0.2">
      <c r="A846"/>
      <c r="B846"/>
    </row>
    <row r="847" spans="1:2" x14ac:dyDescent="0.2">
      <c r="A847"/>
      <c r="B847"/>
    </row>
    <row r="848" spans="1:2" x14ac:dyDescent="0.2">
      <c r="A848"/>
      <c r="B848"/>
    </row>
    <row r="849" spans="1:2" x14ac:dyDescent="0.2">
      <c r="A849"/>
      <c r="B849"/>
    </row>
    <row r="850" spans="1:2" x14ac:dyDescent="0.2">
      <c r="A850"/>
      <c r="B850"/>
    </row>
    <row r="851" spans="1:2" x14ac:dyDescent="0.2">
      <c r="A851"/>
      <c r="B851"/>
    </row>
    <row r="852" spans="1:2" x14ac:dyDescent="0.2">
      <c r="A852"/>
      <c r="B852"/>
    </row>
    <row r="853" spans="1:2" x14ac:dyDescent="0.2">
      <c r="A853"/>
      <c r="B853"/>
    </row>
    <row r="854" spans="1:2" x14ac:dyDescent="0.2">
      <c r="A854"/>
      <c r="B854"/>
    </row>
    <row r="855" spans="1:2" x14ac:dyDescent="0.2">
      <c r="A855"/>
      <c r="B855"/>
    </row>
    <row r="856" spans="1:2" x14ac:dyDescent="0.2">
      <c r="A856"/>
      <c r="B856"/>
    </row>
    <row r="857" spans="1:2" x14ac:dyDescent="0.2">
      <c r="A857"/>
      <c r="B857"/>
    </row>
    <row r="858" spans="1:2" x14ac:dyDescent="0.2">
      <c r="A858"/>
      <c r="B858"/>
    </row>
    <row r="859" spans="1:2" x14ac:dyDescent="0.2">
      <c r="A859"/>
      <c r="B859"/>
    </row>
    <row r="860" spans="1:2" x14ac:dyDescent="0.2">
      <c r="A860"/>
      <c r="B860"/>
    </row>
    <row r="861" spans="1:2" x14ac:dyDescent="0.2">
      <c r="A861"/>
      <c r="B861"/>
    </row>
    <row r="862" spans="1:2" x14ac:dyDescent="0.2">
      <c r="A862"/>
      <c r="B862"/>
    </row>
    <row r="863" spans="1:2" x14ac:dyDescent="0.2">
      <c r="A863"/>
      <c r="B863"/>
    </row>
    <row r="864" spans="1:2" x14ac:dyDescent="0.2">
      <c r="A864"/>
      <c r="B864"/>
    </row>
    <row r="865" spans="1:2" x14ac:dyDescent="0.2">
      <c r="A865"/>
      <c r="B865"/>
    </row>
    <row r="866" spans="1:2" x14ac:dyDescent="0.2">
      <c r="A866"/>
      <c r="B866"/>
    </row>
    <row r="867" spans="1:2" x14ac:dyDescent="0.2">
      <c r="A867"/>
      <c r="B867"/>
    </row>
    <row r="868" spans="1:2" x14ac:dyDescent="0.2">
      <c r="A868"/>
      <c r="B868"/>
    </row>
    <row r="869" spans="1:2" x14ac:dyDescent="0.2">
      <c r="A869"/>
      <c r="B869"/>
    </row>
    <row r="870" spans="1:2" x14ac:dyDescent="0.2">
      <c r="A870"/>
      <c r="B870"/>
    </row>
    <row r="871" spans="1:2" x14ac:dyDescent="0.2">
      <c r="A871"/>
      <c r="B871"/>
    </row>
    <row r="872" spans="1:2" x14ac:dyDescent="0.2">
      <c r="A872"/>
      <c r="B872"/>
    </row>
    <row r="873" spans="1:2" x14ac:dyDescent="0.2">
      <c r="A873"/>
      <c r="B873"/>
    </row>
    <row r="874" spans="1:2" x14ac:dyDescent="0.2">
      <c r="A874"/>
      <c r="B874"/>
    </row>
    <row r="875" spans="1:2" x14ac:dyDescent="0.2">
      <c r="A875"/>
      <c r="B875"/>
    </row>
    <row r="876" spans="1:2" x14ac:dyDescent="0.2">
      <c r="A876"/>
      <c r="B876"/>
    </row>
    <row r="877" spans="1:2" x14ac:dyDescent="0.2">
      <c r="A877"/>
      <c r="B877"/>
    </row>
    <row r="878" spans="1:2" x14ac:dyDescent="0.2">
      <c r="A878"/>
      <c r="B878"/>
    </row>
    <row r="879" spans="1:2" x14ac:dyDescent="0.2">
      <c r="A879"/>
      <c r="B879"/>
    </row>
    <row r="880" spans="1:2" x14ac:dyDescent="0.2">
      <c r="A880"/>
      <c r="B880"/>
    </row>
    <row r="881" spans="1:2" x14ac:dyDescent="0.2">
      <c r="A881"/>
      <c r="B881"/>
    </row>
    <row r="882" spans="1:2" x14ac:dyDescent="0.2">
      <c r="A882"/>
      <c r="B882"/>
    </row>
    <row r="883" spans="1:2" x14ac:dyDescent="0.2">
      <c r="A883"/>
      <c r="B883"/>
    </row>
    <row r="884" spans="1:2" x14ac:dyDescent="0.2">
      <c r="A884"/>
      <c r="B884"/>
    </row>
    <row r="885" spans="1:2" x14ac:dyDescent="0.2">
      <c r="A885"/>
      <c r="B885"/>
    </row>
    <row r="886" spans="1:2" x14ac:dyDescent="0.2">
      <c r="A886"/>
      <c r="B886"/>
    </row>
    <row r="887" spans="1:2" x14ac:dyDescent="0.2">
      <c r="A887"/>
      <c r="B887"/>
    </row>
    <row r="888" spans="1:2" x14ac:dyDescent="0.2">
      <c r="A888"/>
      <c r="B888"/>
    </row>
    <row r="889" spans="1:2" x14ac:dyDescent="0.2">
      <c r="A889"/>
      <c r="B889"/>
    </row>
    <row r="890" spans="1:2" x14ac:dyDescent="0.2">
      <c r="A890"/>
      <c r="B890"/>
    </row>
    <row r="891" spans="1:2" x14ac:dyDescent="0.2">
      <c r="A891"/>
      <c r="B891"/>
    </row>
    <row r="892" spans="1:2" x14ac:dyDescent="0.2">
      <c r="A892"/>
      <c r="B892"/>
    </row>
    <row r="893" spans="1:2" x14ac:dyDescent="0.2">
      <c r="A893"/>
      <c r="B893"/>
    </row>
    <row r="894" spans="1:2" x14ac:dyDescent="0.2">
      <c r="A894"/>
      <c r="B894"/>
    </row>
    <row r="895" spans="1:2" x14ac:dyDescent="0.2">
      <c r="A895"/>
      <c r="B895"/>
    </row>
    <row r="896" spans="1:2" x14ac:dyDescent="0.2">
      <c r="A896"/>
      <c r="B896"/>
    </row>
    <row r="897" spans="1:2" x14ac:dyDescent="0.2">
      <c r="A897"/>
      <c r="B897"/>
    </row>
    <row r="898" spans="1:2" x14ac:dyDescent="0.2">
      <c r="A898"/>
      <c r="B898"/>
    </row>
    <row r="899" spans="1:2" x14ac:dyDescent="0.2">
      <c r="A899"/>
      <c r="B899"/>
    </row>
    <row r="900" spans="1:2" x14ac:dyDescent="0.2">
      <c r="A900"/>
      <c r="B900"/>
    </row>
    <row r="901" spans="1:2" x14ac:dyDescent="0.2">
      <c r="A901"/>
      <c r="B901"/>
    </row>
    <row r="902" spans="1:2" x14ac:dyDescent="0.2">
      <c r="A902"/>
      <c r="B902"/>
    </row>
    <row r="903" spans="1:2" x14ac:dyDescent="0.2">
      <c r="A903"/>
      <c r="B903"/>
    </row>
    <row r="904" spans="1:2" x14ac:dyDescent="0.2">
      <c r="A904"/>
      <c r="B904"/>
    </row>
    <row r="905" spans="1:2" x14ac:dyDescent="0.2">
      <c r="A905"/>
      <c r="B905"/>
    </row>
    <row r="906" spans="1:2" x14ac:dyDescent="0.2">
      <c r="A906"/>
      <c r="B906"/>
    </row>
    <row r="907" spans="1:2" x14ac:dyDescent="0.2">
      <c r="A907"/>
      <c r="B907"/>
    </row>
    <row r="908" spans="1:2" x14ac:dyDescent="0.2">
      <c r="A908"/>
      <c r="B908"/>
    </row>
    <row r="909" spans="1:2" x14ac:dyDescent="0.2">
      <c r="A909"/>
      <c r="B909"/>
    </row>
    <row r="910" spans="1:2" x14ac:dyDescent="0.2">
      <c r="A910"/>
      <c r="B910"/>
    </row>
    <row r="911" spans="1:2" x14ac:dyDescent="0.2">
      <c r="A911"/>
      <c r="B911"/>
    </row>
    <row r="912" spans="1:2" x14ac:dyDescent="0.2">
      <c r="A912"/>
      <c r="B912"/>
    </row>
    <row r="913" spans="1:2" x14ac:dyDescent="0.2">
      <c r="A913"/>
      <c r="B913"/>
    </row>
    <row r="914" spans="1:2" x14ac:dyDescent="0.2">
      <c r="A914"/>
      <c r="B914"/>
    </row>
    <row r="915" spans="1:2" x14ac:dyDescent="0.2">
      <c r="A915"/>
      <c r="B915"/>
    </row>
    <row r="916" spans="1:2" x14ac:dyDescent="0.2">
      <c r="A916"/>
      <c r="B916"/>
    </row>
    <row r="917" spans="1:2" x14ac:dyDescent="0.2">
      <c r="A917"/>
      <c r="B917"/>
    </row>
    <row r="918" spans="1:2" x14ac:dyDescent="0.2">
      <c r="A918"/>
      <c r="B918"/>
    </row>
    <row r="919" spans="1:2" x14ac:dyDescent="0.2">
      <c r="A919"/>
      <c r="B919"/>
    </row>
    <row r="920" spans="1:2" x14ac:dyDescent="0.2">
      <c r="A920"/>
      <c r="B920"/>
    </row>
    <row r="921" spans="1:2" x14ac:dyDescent="0.2">
      <c r="A921"/>
      <c r="B921"/>
    </row>
    <row r="922" spans="1:2" x14ac:dyDescent="0.2">
      <c r="A922"/>
      <c r="B922"/>
    </row>
    <row r="923" spans="1:2" x14ac:dyDescent="0.2">
      <c r="A923"/>
      <c r="B923"/>
    </row>
    <row r="924" spans="1:2" x14ac:dyDescent="0.2">
      <c r="A924"/>
      <c r="B924"/>
    </row>
    <row r="925" spans="1:2" x14ac:dyDescent="0.2">
      <c r="A925"/>
      <c r="B925"/>
    </row>
    <row r="926" spans="1:2" x14ac:dyDescent="0.2">
      <c r="A926"/>
      <c r="B926"/>
    </row>
    <row r="927" spans="1:2" x14ac:dyDescent="0.2">
      <c r="A927"/>
      <c r="B927"/>
    </row>
    <row r="928" spans="1:2" x14ac:dyDescent="0.2">
      <c r="A928"/>
      <c r="B928"/>
    </row>
    <row r="929" spans="1:2" x14ac:dyDescent="0.2">
      <c r="A929"/>
      <c r="B929"/>
    </row>
    <row r="930" spans="1:2" x14ac:dyDescent="0.2">
      <c r="A930"/>
      <c r="B930"/>
    </row>
    <row r="931" spans="1:2" x14ac:dyDescent="0.2">
      <c r="A931"/>
      <c r="B931"/>
    </row>
    <row r="932" spans="1:2" x14ac:dyDescent="0.2">
      <c r="A932"/>
      <c r="B932"/>
    </row>
    <row r="933" spans="1:2" x14ac:dyDescent="0.2">
      <c r="A933"/>
      <c r="B933"/>
    </row>
    <row r="934" spans="1:2" x14ac:dyDescent="0.2">
      <c r="A934"/>
      <c r="B934"/>
    </row>
    <row r="935" spans="1:2" x14ac:dyDescent="0.2">
      <c r="A935"/>
      <c r="B935"/>
    </row>
    <row r="936" spans="1:2" x14ac:dyDescent="0.2">
      <c r="A936"/>
      <c r="B936"/>
    </row>
    <row r="937" spans="1:2" x14ac:dyDescent="0.2">
      <c r="A937"/>
      <c r="B937"/>
    </row>
    <row r="938" spans="1:2" x14ac:dyDescent="0.2">
      <c r="A938"/>
      <c r="B938"/>
    </row>
    <row r="939" spans="1:2" x14ac:dyDescent="0.2">
      <c r="A939"/>
      <c r="B939"/>
    </row>
    <row r="940" spans="1:2" x14ac:dyDescent="0.2">
      <c r="A940"/>
      <c r="B940"/>
    </row>
    <row r="941" spans="1:2" x14ac:dyDescent="0.2">
      <c r="A941"/>
      <c r="B941"/>
    </row>
    <row r="942" spans="1:2" x14ac:dyDescent="0.2">
      <c r="A942"/>
      <c r="B942"/>
    </row>
    <row r="943" spans="1:2" x14ac:dyDescent="0.2">
      <c r="A943"/>
      <c r="B943"/>
    </row>
    <row r="944" spans="1:2" x14ac:dyDescent="0.2">
      <c r="A944"/>
      <c r="B944"/>
    </row>
    <row r="945" spans="1:2" x14ac:dyDescent="0.2">
      <c r="A945"/>
      <c r="B945"/>
    </row>
    <row r="946" spans="1:2" x14ac:dyDescent="0.2">
      <c r="A946"/>
      <c r="B946"/>
    </row>
    <row r="947" spans="1:2" x14ac:dyDescent="0.2">
      <c r="A947"/>
      <c r="B947"/>
    </row>
    <row r="948" spans="1:2" x14ac:dyDescent="0.2">
      <c r="A948"/>
      <c r="B948"/>
    </row>
    <row r="949" spans="1:2" x14ac:dyDescent="0.2">
      <c r="A949"/>
      <c r="B949"/>
    </row>
    <row r="950" spans="1:2" x14ac:dyDescent="0.2">
      <c r="A950"/>
      <c r="B950"/>
    </row>
    <row r="951" spans="1:2" x14ac:dyDescent="0.2">
      <c r="A951"/>
      <c r="B951"/>
    </row>
    <row r="952" spans="1:2" x14ac:dyDescent="0.2">
      <c r="A952"/>
      <c r="B952"/>
    </row>
    <row r="953" spans="1:2" x14ac:dyDescent="0.2">
      <c r="A953"/>
      <c r="B953"/>
    </row>
    <row r="954" spans="1:2" x14ac:dyDescent="0.2">
      <c r="A954"/>
      <c r="B954"/>
    </row>
    <row r="955" spans="1:2" x14ac:dyDescent="0.2">
      <c r="A955"/>
      <c r="B955"/>
    </row>
    <row r="956" spans="1:2" x14ac:dyDescent="0.2">
      <c r="A956"/>
      <c r="B956"/>
    </row>
    <row r="957" spans="1:2" x14ac:dyDescent="0.2">
      <c r="A957"/>
      <c r="B957"/>
    </row>
    <row r="958" spans="1:2" x14ac:dyDescent="0.2">
      <c r="A958"/>
      <c r="B958"/>
    </row>
    <row r="959" spans="1:2" x14ac:dyDescent="0.2">
      <c r="A959"/>
      <c r="B959"/>
    </row>
    <row r="960" spans="1:2" x14ac:dyDescent="0.2">
      <c r="A960"/>
      <c r="B960"/>
    </row>
    <row r="961" spans="1:2" x14ac:dyDescent="0.2">
      <c r="A961"/>
      <c r="B961"/>
    </row>
    <row r="962" spans="1:2" x14ac:dyDescent="0.2">
      <c r="A962"/>
      <c r="B962"/>
    </row>
    <row r="963" spans="1:2" x14ac:dyDescent="0.2">
      <c r="A963"/>
      <c r="B963"/>
    </row>
    <row r="964" spans="1:2" x14ac:dyDescent="0.2">
      <c r="A964"/>
      <c r="B964"/>
    </row>
    <row r="965" spans="1:2" x14ac:dyDescent="0.2">
      <c r="A965"/>
      <c r="B965"/>
    </row>
    <row r="966" spans="1:2" x14ac:dyDescent="0.2">
      <c r="A966"/>
      <c r="B966"/>
    </row>
    <row r="967" spans="1:2" x14ac:dyDescent="0.2">
      <c r="A967"/>
      <c r="B967"/>
    </row>
    <row r="968" spans="1:2" x14ac:dyDescent="0.2">
      <c r="A968"/>
      <c r="B968"/>
    </row>
    <row r="969" spans="1:2" x14ac:dyDescent="0.2">
      <c r="A969"/>
      <c r="B969"/>
    </row>
    <row r="970" spans="1:2" x14ac:dyDescent="0.2">
      <c r="A970"/>
      <c r="B970"/>
    </row>
    <row r="971" spans="1:2" x14ac:dyDescent="0.2">
      <c r="A971"/>
      <c r="B971"/>
    </row>
    <row r="972" spans="1:2" x14ac:dyDescent="0.2">
      <c r="A972"/>
      <c r="B972"/>
    </row>
    <row r="973" spans="1:2" x14ac:dyDescent="0.2">
      <c r="A973"/>
      <c r="B973"/>
    </row>
    <row r="974" spans="1:2" x14ac:dyDescent="0.2">
      <c r="A974"/>
      <c r="B974"/>
    </row>
    <row r="975" spans="1:2" x14ac:dyDescent="0.2">
      <c r="A975"/>
      <c r="B975"/>
    </row>
    <row r="976" spans="1:2" x14ac:dyDescent="0.2">
      <c r="A976"/>
      <c r="B976"/>
    </row>
    <row r="977" spans="1:2" x14ac:dyDescent="0.2">
      <c r="A977"/>
      <c r="B977"/>
    </row>
    <row r="978" spans="1:2" x14ac:dyDescent="0.2">
      <c r="A978"/>
      <c r="B978"/>
    </row>
    <row r="979" spans="1:2" x14ac:dyDescent="0.2">
      <c r="A979"/>
      <c r="B979"/>
    </row>
    <row r="980" spans="1:2" x14ac:dyDescent="0.2">
      <c r="A980"/>
      <c r="B980"/>
    </row>
    <row r="981" spans="1:2" x14ac:dyDescent="0.2">
      <c r="A981"/>
      <c r="B981"/>
    </row>
    <row r="982" spans="1:2" x14ac:dyDescent="0.2">
      <c r="A982"/>
      <c r="B982"/>
    </row>
    <row r="983" spans="1:2" x14ac:dyDescent="0.2">
      <c r="A983"/>
      <c r="B983"/>
    </row>
    <row r="984" spans="1:2" x14ac:dyDescent="0.2">
      <c r="A984"/>
      <c r="B984"/>
    </row>
    <row r="985" spans="1:2" x14ac:dyDescent="0.2">
      <c r="A985"/>
      <c r="B985"/>
    </row>
    <row r="986" spans="1:2" x14ac:dyDescent="0.2">
      <c r="A986"/>
      <c r="B986"/>
    </row>
    <row r="987" spans="1:2" x14ac:dyDescent="0.2">
      <c r="A987"/>
      <c r="B987"/>
    </row>
    <row r="988" spans="1:2" x14ac:dyDescent="0.2">
      <c r="A988"/>
      <c r="B988"/>
    </row>
    <row r="989" spans="1:2" x14ac:dyDescent="0.2">
      <c r="A989"/>
      <c r="B989"/>
    </row>
    <row r="990" spans="1:2" x14ac:dyDescent="0.2">
      <c r="A990"/>
      <c r="B990"/>
    </row>
    <row r="991" spans="1:2" x14ac:dyDescent="0.2">
      <c r="A991"/>
      <c r="B991"/>
    </row>
    <row r="992" spans="1:2" x14ac:dyDescent="0.2">
      <c r="A992"/>
      <c r="B992"/>
    </row>
    <row r="993" spans="1:2" x14ac:dyDescent="0.2">
      <c r="A993"/>
      <c r="B993"/>
    </row>
    <row r="994" spans="1:2" x14ac:dyDescent="0.2">
      <c r="A994"/>
      <c r="B994"/>
    </row>
    <row r="995" spans="1:2" x14ac:dyDescent="0.2">
      <c r="A995"/>
      <c r="B995"/>
    </row>
    <row r="996" spans="1:2" x14ac:dyDescent="0.2">
      <c r="A996"/>
      <c r="B996"/>
    </row>
    <row r="997" spans="1:2" x14ac:dyDescent="0.2">
      <c r="A997"/>
      <c r="B997"/>
    </row>
    <row r="998" spans="1:2" x14ac:dyDescent="0.2">
      <c r="A998"/>
      <c r="B998"/>
    </row>
    <row r="999" spans="1:2" x14ac:dyDescent="0.2">
      <c r="A999"/>
      <c r="B999"/>
    </row>
    <row r="1000" spans="1:2" x14ac:dyDescent="0.2">
      <c r="A1000"/>
      <c r="B1000"/>
    </row>
    <row r="1001" spans="1:2" x14ac:dyDescent="0.2">
      <c r="A1001"/>
      <c r="B1001"/>
    </row>
    <row r="1002" spans="1:2" x14ac:dyDescent="0.2">
      <c r="A1002"/>
      <c r="B1002"/>
    </row>
    <row r="1003" spans="1:2" x14ac:dyDescent="0.2">
      <c r="A1003"/>
      <c r="B1003"/>
    </row>
    <row r="1004" spans="1:2" x14ac:dyDescent="0.2">
      <c r="A1004"/>
      <c r="B1004"/>
    </row>
    <row r="1005" spans="1:2" x14ac:dyDescent="0.2">
      <c r="A1005"/>
      <c r="B1005"/>
    </row>
    <row r="1006" spans="1:2" x14ac:dyDescent="0.2">
      <c r="A1006"/>
      <c r="B1006"/>
    </row>
    <row r="1007" spans="1:2" x14ac:dyDescent="0.2">
      <c r="A1007"/>
      <c r="B1007"/>
    </row>
    <row r="1008" spans="1:2" x14ac:dyDescent="0.2">
      <c r="A1008"/>
      <c r="B1008"/>
    </row>
    <row r="1009" spans="1:2" x14ac:dyDescent="0.2">
      <c r="A1009"/>
      <c r="B1009"/>
    </row>
    <row r="1010" spans="1:2" x14ac:dyDescent="0.2">
      <c r="A1010"/>
      <c r="B1010"/>
    </row>
    <row r="1011" spans="1:2" x14ac:dyDescent="0.2">
      <c r="A1011"/>
      <c r="B1011"/>
    </row>
    <row r="1012" spans="1:2" x14ac:dyDescent="0.2">
      <c r="A1012"/>
      <c r="B1012"/>
    </row>
    <row r="1013" spans="1:2" x14ac:dyDescent="0.2">
      <c r="A1013"/>
      <c r="B1013"/>
    </row>
    <row r="1014" spans="1:2" x14ac:dyDescent="0.2">
      <c r="A1014"/>
      <c r="B1014"/>
    </row>
    <row r="1015" spans="1:2" x14ac:dyDescent="0.2">
      <c r="A1015"/>
      <c r="B1015"/>
    </row>
    <row r="1016" spans="1:2" x14ac:dyDescent="0.2">
      <c r="A1016"/>
      <c r="B1016"/>
    </row>
    <row r="1017" spans="1:2" x14ac:dyDescent="0.2">
      <c r="A1017"/>
      <c r="B1017"/>
    </row>
    <row r="1018" spans="1:2" x14ac:dyDescent="0.2">
      <c r="A1018"/>
      <c r="B1018"/>
    </row>
    <row r="1019" spans="1:2" x14ac:dyDescent="0.2">
      <c r="A1019"/>
      <c r="B1019"/>
    </row>
    <row r="1020" spans="1:2" x14ac:dyDescent="0.2">
      <c r="A1020"/>
      <c r="B1020"/>
    </row>
    <row r="1021" spans="1:2" x14ac:dyDescent="0.2">
      <c r="A1021"/>
      <c r="B1021"/>
    </row>
    <row r="1022" spans="1:2" x14ac:dyDescent="0.2">
      <c r="A1022"/>
      <c r="B1022"/>
    </row>
    <row r="1023" spans="1:2" x14ac:dyDescent="0.2">
      <c r="A1023"/>
      <c r="B1023"/>
    </row>
    <row r="1024" spans="1:2" x14ac:dyDescent="0.2">
      <c r="A1024"/>
      <c r="B1024"/>
    </row>
    <row r="1025" spans="1:2" x14ac:dyDescent="0.2">
      <c r="A1025"/>
      <c r="B1025"/>
    </row>
    <row r="1026" spans="1:2" x14ac:dyDescent="0.2">
      <c r="A1026"/>
      <c r="B1026"/>
    </row>
    <row r="1027" spans="1:2" x14ac:dyDescent="0.2">
      <c r="A1027"/>
      <c r="B1027"/>
    </row>
    <row r="1028" spans="1:2" x14ac:dyDescent="0.2">
      <c r="A1028"/>
      <c r="B1028"/>
    </row>
    <row r="1029" spans="1:2" x14ac:dyDescent="0.2">
      <c r="A1029"/>
      <c r="B1029"/>
    </row>
    <row r="1030" spans="1:2" x14ac:dyDescent="0.2">
      <c r="A1030"/>
      <c r="B1030"/>
    </row>
    <row r="1031" spans="1:2" x14ac:dyDescent="0.2">
      <c r="A1031"/>
      <c r="B1031"/>
    </row>
    <row r="1032" spans="1:2" x14ac:dyDescent="0.2">
      <c r="A1032"/>
      <c r="B1032"/>
    </row>
    <row r="1033" spans="1:2" x14ac:dyDescent="0.2">
      <c r="A1033"/>
      <c r="B1033"/>
    </row>
    <row r="1034" spans="1:2" x14ac:dyDescent="0.2">
      <c r="A1034"/>
      <c r="B1034"/>
    </row>
    <row r="1035" spans="1:2" x14ac:dyDescent="0.2">
      <c r="A1035"/>
      <c r="B1035"/>
    </row>
    <row r="1036" spans="1:2" x14ac:dyDescent="0.2">
      <c r="A1036"/>
      <c r="B1036"/>
    </row>
    <row r="1037" spans="1:2" x14ac:dyDescent="0.2">
      <c r="A1037"/>
      <c r="B1037"/>
    </row>
    <row r="1038" spans="1:2" x14ac:dyDescent="0.2">
      <c r="A1038"/>
      <c r="B1038"/>
    </row>
    <row r="1039" spans="1:2" x14ac:dyDescent="0.2">
      <c r="A1039"/>
      <c r="B1039"/>
    </row>
    <row r="1040" spans="1:2" x14ac:dyDescent="0.2">
      <c r="A1040"/>
      <c r="B1040"/>
    </row>
    <row r="1041" spans="1:2" x14ac:dyDescent="0.2">
      <c r="A1041"/>
      <c r="B1041"/>
    </row>
    <row r="1042" spans="1:2" x14ac:dyDescent="0.2">
      <c r="A1042"/>
      <c r="B1042"/>
    </row>
    <row r="1043" spans="1:2" x14ac:dyDescent="0.2">
      <c r="A1043"/>
      <c r="B1043"/>
    </row>
    <row r="1044" spans="1:2" x14ac:dyDescent="0.2">
      <c r="A1044"/>
      <c r="B1044"/>
    </row>
    <row r="1045" spans="1:2" x14ac:dyDescent="0.2">
      <c r="A1045"/>
      <c r="B1045"/>
    </row>
    <row r="1046" spans="1:2" x14ac:dyDescent="0.2">
      <c r="A1046"/>
      <c r="B1046"/>
    </row>
    <row r="1047" spans="1:2" x14ac:dyDescent="0.2">
      <c r="A1047"/>
      <c r="B1047"/>
    </row>
    <row r="1048" spans="1:2" x14ac:dyDescent="0.2">
      <c r="A1048"/>
      <c r="B1048"/>
    </row>
    <row r="1049" spans="1:2" x14ac:dyDescent="0.2">
      <c r="A1049"/>
      <c r="B1049"/>
    </row>
    <row r="1050" spans="1:2" x14ac:dyDescent="0.2">
      <c r="A1050"/>
      <c r="B1050"/>
    </row>
    <row r="1051" spans="1:2" x14ac:dyDescent="0.2">
      <c r="A1051"/>
      <c r="B1051"/>
    </row>
    <row r="1052" spans="1:2" x14ac:dyDescent="0.2">
      <c r="A1052"/>
      <c r="B1052"/>
    </row>
    <row r="1053" spans="1:2" x14ac:dyDescent="0.2">
      <c r="A1053"/>
      <c r="B1053"/>
    </row>
    <row r="1054" spans="1:2" x14ac:dyDescent="0.2">
      <c r="A1054"/>
      <c r="B1054"/>
    </row>
    <row r="1055" spans="1:2" x14ac:dyDescent="0.2">
      <c r="A1055"/>
      <c r="B1055"/>
    </row>
    <row r="1056" spans="1:2" x14ac:dyDescent="0.2">
      <c r="A1056"/>
      <c r="B1056"/>
    </row>
    <row r="1057" spans="1:2" x14ac:dyDescent="0.2">
      <c r="A1057"/>
      <c r="B1057"/>
    </row>
    <row r="1058" spans="1:2" x14ac:dyDescent="0.2">
      <c r="A1058"/>
      <c r="B1058"/>
    </row>
    <row r="1059" spans="1:2" x14ac:dyDescent="0.2">
      <c r="A1059"/>
      <c r="B1059"/>
    </row>
    <row r="1060" spans="1:2" x14ac:dyDescent="0.2">
      <c r="A1060"/>
      <c r="B1060"/>
    </row>
    <row r="1061" spans="1:2" x14ac:dyDescent="0.2">
      <c r="A1061"/>
      <c r="B1061"/>
    </row>
    <row r="1062" spans="1:2" x14ac:dyDescent="0.2">
      <c r="A1062"/>
      <c r="B1062"/>
    </row>
    <row r="1063" spans="1:2" x14ac:dyDescent="0.2">
      <c r="A1063"/>
      <c r="B1063"/>
    </row>
    <row r="1064" spans="1:2" x14ac:dyDescent="0.2">
      <c r="A1064"/>
      <c r="B1064"/>
    </row>
    <row r="1065" spans="1:2" x14ac:dyDescent="0.2">
      <c r="A1065"/>
      <c r="B1065"/>
    </row>
    <row r="1066" spans="1:2" x14ac:dyDescent="0.2">
      <c r="A1066"/>
      <c r="B1066"/>
    </row>
    <row r="1067" spans="1:2" x14ac:dyDescent="0.2">
      <c r="A1067"/>
      <c r="B1067"/>
    </row>
    <row r="1068" spans="1:2" x14ac:dyDescent="0.2">
      <c r="A1068"/>
      <c r="B1068"/>
    </row>
    <row r="1069" spans="1:2" x14ac:dyDescent="0.2">
      <c r="A1069"/>
      <c r="B1069"/>
    </row>
    <row r="1070" spans="1:2" x14ac:dyDescent="0.2">
      <c r="A1070"/>
      <c r="B1070"/>
    </row>
    <row r="1071" spans="1:2" x14ac:dyDescent="0.2">
      <c r="A1071"/>
      <c r="B1071"/>
    </row>
    <row r="1072" spans="1:2" x14ac:dyDescent="0.2">
      <c r="A1072"/>
      <c r="B1072"/>
    </row>
    <row r="1073" spans="1:2" x14ac:dyDescent="0.2">
      <c r="A1073"/>
      <c r="B1073"/>
    </row>
    <row r="1074" spans="1:2" x14ac:dyDescent="0.2">
      <c r="A1074"/>
      <c r="B1074"/>
    </row>
    <row r="1075" spans="1:2" x14ac:dyDescent="0.2">
      <c r="A1075"/>
      <c r="B1075"/>
    </row>
    <row r="1076" spans="1:2" x14ac:dyDescent="0.2">
      <c r="A1076"/>
      <c r="B1076"/>
    </row>
    <row r="1077" spans="1:2" x14ac:dyDescent="0.2">
      <c r="A1077"/>
      <c r="B1077"/>
    </row>
    <row r="1078" spans="1:2" x14ac:dyDescent="0.2">
      <c r="A1078"/>
      <c r="B1078"/>
    </row>
    <row r="1079" spans="1:2" x14ac:dyDescent="0.2">
      <c r="A1079"/>
      <c r="B1079"/>
    </row>
    <row r="1080" spans="1:2" x14ac:dyDescent="0.2">
      <c r="A1080"/>
      <c r="B1080"/>
    </row>
    <row r="1081" spans="1:2" x14ac:dyDescent="0.2">
      <c r="A1081"/>
      <c r="B1081"/>
    </row>
    <row r="1082" spans="1:2" x14ac:dyDescent="0.2">
      <c r="A1082"/>
      <c r="B1082"/>
    </row>
    <row r="1083" spans="1:2" x14ac:dyDescent="0.2">
      <c r="A1083"/>
      <c r="B1083"/>
    </row>
    <row r="1084" spans="1:2" x14ac:dyDescent="0.2">
      <c r="A1084"/>
      <c r="B1084"/>
    </row>
    <row r="1085" spans="1:2" x14ac:dyDescent="0.2">
      <c r="A1085"/>
      <c r="B1085"/>
    </row>
    <row r="1086" spans="1:2" x14ac:dyDescent="0.2">
      <c r="A1086"/>
      <c r="B1086"/>
    </row>
    <row r="1087" spans="1:2" x14ac:dyDescent="0.2">
      <c r="A1087"/>
      <c r="B1087"/>
    </row>
    <row r="1088" spans="1:2" x14ac:dyDescent="0.2">
      <c r="A1088"/>
      <c r="B1088"/>
    </row>
    <row r="1089" spans="1:2" x14ac:dyDescent="0.2">
      <c r="A1089"/>
      <c r="B1089"/>
    </row>
    <row r="1090" spans="1:2" x14ac:dyDescent="0.2">
      <c r="A1090"/>
      <c r="B1090"/>
    </row>
    <row r="1091" spans="1:2" x14ac:dyDescent="0.2">
      <c r="A1091"/>
      <c r="B1091"/>
    </row>
    <row r="1092" spans="1:2" x14ac:dyDescent="0.2">
      <c r="A1092"/>
      <c r="B1092"/>
    </row>
    <row r="1093" spans="1:2" x14ac:dyDescent="0.2">
      <c r="A1093"/>
      <c r="B1093"/>
    </row>
    <row r="1094" spans="1:2" x14ac:dyDescent="0.2">
      <c r="A1094"/>
      <c r="B1094"/>
    </row>
    <row r="1095" spans="1:2" x14ac:dyDescent="0.2">
      <c r="A1095"/>
      <c r="B1095"/>
    </row>
    <row r="1096" spans="1:2" x14ac:dyDescent="0.2">
      <c r="A1096"/>
      <c r="B1096"/>
    </row>
    <row r="1097" spans="1:2" x14ac:dyDescent="0.2">
      <c r="A1097"/>
      <c r="B1097"/>
    </row>
    <row r="1098" spans="1:2" x14ac:dyDescent="0.2">
      <c r="A1098"/>
      <c r="B1098"/>
    </row>
    <row r="1099" spans="1:2" x14ac:dyDescent="0.2">
      <c r="A1099"/>
      <c r="B1099"/>
    </row>
    <row r="1100" spans="1:2" x14ac:dyDescent="0.2">
      <c r="A1100"/>
      <c r="B1100"/>
    </row>
    <row r="1101" spans="1:2" x14ac:dyDescent="0.2">
      <c r="A1101"/>
      <c r="B1101"/>
    </row>
    <row r="1102" spans="1:2" x14ac:dyDescent="0.2">
      <c r="A1102"/>
      <c r="B1102"/>
    </row>
    <row r="1103" spans="1:2" x14ac:dyDescent="0.2">
      <c r="A1103"/>
      <c r="B1103"/>
    </row>
    <row r="1104" spans="1:2" x14ac:dyDescent="0.2">
      <c r="A1104"/>
      <c r="B1104"/>
    </row>
    <row r="1105" spans="1:2" x14ac:dyDescent="0.2">
      <c r="A1105"/>
      <c r="B1105"/>
    </row>
    <row r="1106" spans="1:2" x14ac:dyDescent="0.2">
      <c r="A1106"/>
      <c r="B1106"/>
    </row>
    <row r="1107" spans="1:2" x14ac:dyDescent="0.2">
      <c r="A1107"/>
      <c r="B1107"/>
    </row>
    <row r="1108" spans="1:2" x14ac:dyDescent="0.2">
      <c r="A1108"/>
      <c r="B1108"/>
    </row>
    <row r="1109" spans="1:2" x14ac:dyDescent="0.2">
      <c r="A1109"/>
      <c r="B1109"/>
    </row>
    <row r="1110" spans="1:2" x14ac:dyDescent="0.2">
      <c r="A1110"/>
      <c r="B1110"/>
    </row>
    <row r="1111" spans="1:2" x14ac:dyDescent="0.2">
      <c r="A1111"/>
      <c r="B1111"/>
    </row>
    <row r="1112" spans="1:2" x14ac:dyDescent="0.2">
      <c r="A1112"/>
      <c r="B1112"/>
    </row>
    <row r="1113" spans="1:2" x14ac:dyDescent="0.2">
      <c r="A1113"/>
      <c r="B1113"/>
    </row>
    <row r="1114" spans="1:2" x14ac:dyDescent="0.2">
      <c r="A1114"/>
      <c r="B1114"/>
    </row>
    <row r="1115" spans="1:2" x14ac:dyDescent="0.2">
      <c r="A1115"/>
      <c r="B1115"/>
    </row>
    <row r="1116" spans="1:2" x14ac:dyDescent="0.2">
      <c r="A1116"/>
      <c r="B1116"/>
    </row>
    <row r="1117" spans="1:2" x14ac:dyDescent="0.2">
      <c r="A1117"/>
      <c r="B1117"/>
    </row>
    <row r="1118" spans="1:2" x14ac:dyDescent="0.2">
      <c r="A1118"/>
      <c r="B1118"/>
    </row>
    <row r="1119" spans="1:2" x14ac:dyDescent="0.2">
      <c r="A1119"/>
      <c r="B1119"/>
    </row>
    <row r="1120" spans="1:2" x14ac:dyDescent="0.2">
      <c r="A1120"/>
      <c r="B1120"/>
    </row>
    <row r="1121" spans="1:2" x14ac:dyDescent="0.2">
      <c r="A1121"/>
      <c r="B1121"/>
    </row>
    <row r="1122" spans="1:2" x14ac:dyDescent="0.2">
      <c r="A1122"/>
      <c r="B1122"/>
    </row>
    <row r="1123" spans="1:2" x14ac:dyDescent="0.2">
      <c r="A1123"/>
      <c r="B1123"/>
    </row>
    <row r="1124" spans="1:2" x14ac:dyDescent="0.2">
      <c r="A1124"/>
      <c r="B1124"/>
    </row>
    <row r="1125" spans="1:2" x14ac:dyDescent="0.2">
      <c r="A1125"/>
      <c r="B1125"/>
    </row>
    <row r="1126" spans="1:2" x14ac:dyDescent="0.2">
      <c r="A1126"/>
      <c r="B1126"/>
    </row>
    <row r="1127" spans="1:2" x14ac:dyDescent="0.2">
      <c r="A1127"/>
      <c r="B1127"/>
    </row>
    <row r="1128" spans="1:2" x14ac:dyDescent="0.2">
      <c r="A1128"/>
      <c r="B1128"/>
    </row>
    <row r="1129" spans="1:2" x14ac:dyDescent="0.2">
      <c r="A1129"/>
      <c r="B11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by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Jiahui Ren</cp:lastModifiedBy>
  <dcterms:created xsi:type="dcterms:W3CDTF">2017-04-20T15:17:24Z</dcterms:created>
  <dcterms:modified xsi:type="dcterms:W3CDTF">2022-03-14T00:38:00Z</dcterms:modified>
</cp:coreProperties>
</file>