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nghui\.julia\dev\SedTrace\examples\SimpleFe\"/>
    </mc:Choice>
  </mc:AlternateContent>
  <bookViews>
    <workbookView xWindow="377" yWindow="463" windowWidth="28037" windowHeight="17040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18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<sst xmlns="http://schemas.openxmlformats.org/spreadsheetml/2006/main" count="310" uniqueCount="111">
  <si>
    <t>class</t>
  </si>
  <si>
    <t>type</t>
  </si>
  <si>
    <t>parameter</t>
  </si>
  <si>
    <t>value</t>
  </si>
  <si>
    <t>unit</t>
  </si>
  <si>
    <t>comment</t>
  </si>
  <si>
    <t>include</t>
  </si>
  <si>
    <t>global</t>
  </si>
  <si>
    <t>const</t>
  </si>
  <si>
    <t>depth</t>
  </si>
  <si>
    <t>m</t>
  </si>
  <si>
    <t>water depth</t>
  </si>
  <si>
    <t>salinity</t>
  </si>
  <si>
    <t>psu</t>
  </si>
  <si>
    <t>bottom water salinity</t>
  </si>
  <si>
    <t>temp</t>
  </si>
  <si>
    <t>Celsius</t>
  </si>
  <si>
    <t>bottom water temperature</t>
  </si>
  <si>
    <t>ds_rho</t>
  </si>
  <si>
    <t>g cm^-3</t>
  </si>
  <si>
    <t>dry sediment density</t>
  </si>
  <si>
    <t>grid</t>
  </si>
  <si>
    <t>L</t>
  </si>
  <si>
    <t>cm</t>
  </si>
  <si>
    <t>model sediment section thickness</t>
  </si>
  <si>
    <t>Ngrid</t>
  </si>
  <si>
    <t>integer</t>
  </si>
  <si>
    <t>number of model grid</t>
  </si>
  <si>
    <t>function</t>
  </si>
  <si>
    <t>gridtran</t>
  </si>
  <si>
    <t>grid transformation function</t>
  </si>
  <si>
    <t>porosity</t>
  </si>
  <si>
    <t>phi</t>
  </si>
  <si>
    <t>dimensionless</t>
  </si>
  <si>
    <t>porosity as a function of depth</t>
  </si>
  <si>
    <t>phi_Inf</t>
  </si>
  <si>
    <t>porosity at burial depth</t>
  </si>
  <si>
    <t>burial</t>
  </si>
  <si>
    <t>Fsed</t>
  </si>
  <si>
    <t>g cm^-2 yr^-1</t>
  </si>
  <si>
    <t>total sediment flux</t>
  </si>
  <si>
    <t>bioturbation</t>
  </si>
  <si>
    <t>Dbt</t>
  </si>
  <si>
    <t>cm^2/yr</t>
  </si>
  <si>
    <t>bioburbation coefficient as a function of depth</t>
  </si>
  <si>
    <t>bioirrigation</t>
  </si>
  <si>
    <t>Dbir</t>
  </si>
  <si>
    <t>yr^-1</t>
  </si>
  <si>
    <t>bioirrigation coefficient as a function of depth</t>
  </si>
  <si>
    <t>adsorption</t>
  </si>
  <si>
    <t>KFe_ads</t>
  </si>
  <si>
    <t>Adsorption constant</t>
  </si>
  <si>
    <t>BoundaryCondition</t>
  </si>
  <si>
    <t>FPOC0</t>
  </si>
  <si>
    <t>mmol cm^-2 yr^-1</t>
  </si>
  <si>
    <t>Flux of POC at the  TOP of sediment column</t>
  </si>
  <si>
    <t>FFeOOH0</t>
  </si>
  <si>
    <t>Flux of FeOOH at the  TOP of sediment column</t>
  </si>
  <si>
    <t>FFeS0</t>
  </si>
  <si>
    <t>Flux of FeS at the  TOP of sediment column</t>
  </si>
  <si>
    <t>SO40</t>
  </si>
  <si>
    <t>mmol cm^-3</t>
  </si>
  <si>
    <t>Concentration of SO4 at the TOP of sediment column</t>
  </si>
  <si>
    <t>Fe0</t>
  </si>
  <si>
    <t>Concentration of Fe at the TOP of sediment column</t>
  </si>
  <si>
    <t>FFe_ads0</t>
  </si>
  <si>
    <t>Flux of Fe_ads at the  TOP of sediment column</t>
  </si>
  <si>
    <t>pH0</t>
  </si>
  <si>
    <t>free pH scale</t>
  </si>
  <si>
    <t>pH at the TOP of sediment column</t>
  </si>
  <si>
    <t>TCO20</t>
  </si>
  <si>
    <t>Concentration of TCO2 at the TOP of sediment column</t>
  </si>
  <si>
    <t>TH2S0</t>
  </si>
  <si>
    <t>Concentration of TH2S at the TOP of sediment column</t>
  </si>
  <si>
    <t>Reaction</t>
  </si>
  <si>
    <t>Cl</t>
  </si>
  <si>
    <t>KspFeS</t>
  </si>
  <si>
    <t>appears in Omega_RFeS_pre</t>
  </si>
  <si>
    <t>KFeOOH</t>
  </si>
  <si>
    <t>appears in RFeOOHPOC,RSO4POC</t>
  </si>
  <si>
    <t>k_POC</t>
  </si>
  <si>
    <t>KSO4</t>
  </si>
  <si>
    <t>appears in RSO4POC</t>
  </si>
  <si>
    <t>kFeOOHH2S</t>
  </si>
  <si>
    <t>appears in RFeOOHH2S</t>
  </si>
  <si>
    <t>kFeSpre</t>
  </si>
  <si>
    <t>appears in RFeS_pre</t>
  </si>
  <si>
    <t>L * (exp( x /5) - 1) / (exp(L/5) - 1)</t>
  </si>
  <si>
    <t>return a non-uniform grid by transforming a uniform one, if the functions requires external constants, enter in the row underneath</t>
  </si>
  <si>
    <t>phiL+ (phi0 - phiL) * exp(-x / xphi)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</si>
  <si>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</si>
  <si>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</si>
  <si>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 xml:space="preserve">10* exp(-x / 3) </t>
  </si>
  <si>
    <t>return a depth-dependent bioturbation profile, if the functions requires external constants, enter in the row underneath</t>
  </si>
  <si>
    <t>10 * exp(-x / 2)</t>
  </si>
  <si>
    <t>return a depth-dependent bioirrigation profile, if the functions requires external constants, enter in the row underneath</t>
  </si>
  <si>
    <t>cm^3(porewater) cm^-3(dry sediment)</t>
  </si>
  <si>
    <t>POC remineralization rate constant</t>
  </si>
  <si>
    <t>Monod constant FeOOH</t>
  </si>
  <si>
    <t>Monod constant of SO4</t>
  </si>
  <si>
    <t>(mmol cm-3 pw)^-0.5 yr^-1 </t>
  </si>
  <si>
    <t>Oxidiation of H2S by FeOOH</t>
  </si>
  <si>
    <t>10^(-3.2)</t>
  </si>
  <si>
    <t>(mmol cm^-3 pw)^-1 </t>
  </si>
  <si>
    <t>apparent solubility of FeS  </t>
  </si>
  <si>
    <t>200e-3*ds_rho</t>
  </si>
  <si>
    <t>mmol cm^-3 ds yr^-1 </t>
  </si>
  <si>
    <t>FeS precipitation rate constant</t>
  </si>
  <si>
    <t> 0.565772678 </t>
  </si>
  <si>
    <t>mmol cm^-3</t>
  </si>
  <si>
    <t>Seawater Cl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</si>
</sst>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115" zoomScaleNormal="115" workbookViewId="0">
      <selection activeCell="F24" sqref="F24"/>
    </sheetView>
  </sheetViews>
  <sheetFormatPr defaultColWidth="10.85546875" defaultRowHeight="15.9" x14ac:dyDescent="0.45"/>
  <cols>
    <col min="4" max="4" width="28.0703125" bestFit="1" customWidth="1"/>
    <col min="6" max="6" width="48.6406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 t="s">
        <v>0</v>
      </c>
      <c r="K1" s="1" t="s">
        <v>1</v>
      </c>
      <c r="L1" s="1" t="s">
        <v>2</v>
      </c>
      <c r="M1" s="2" t="s">
        <v>3</v>
      </c>
      <c r="N1" s="1" t="s">
        <v>4</v>
      </c>
      <c r="O1" s="1" t="s">
        <v>5</v>
      </c>
    </row>
    <row r="2" spans="1:15" x14ac:dyDescent="0.45">
      <c r="A2" t="s">
        <v>7</v>
      </c>
      <c r="B2" t="s">
        <v>8</v>
      </c>
      <c r="C2" t="s">
        <v>9</v>
      </c>
      <c r="D2">
        <f>VLOOKUP(C2,L:N,2,0)</f>
        <v>500</v>
      </c>
      <c r="E2" t="s">
        <v>10</v>
      </c>
      <c r="F2" t="s">
        <v>11</v>
      </c>
      <c r="G2">
        <v>1</v>
      </c>
      <c r="I2" t="b">
        <f>N2=E2</f>
        <v>1</v>
      </c>
      <c r="J2" s="1" t="s">
        <v>7</v>
      </c>
      <c r="K2" s="1" t="s">
        <v>8</v>
      </c>
      <c r="L2" s="1" t="s">
        <v>9</v>
      </c>
      <c r="M2" s="2">
        <v>500</v>
      </c>
      <c r="N2" s="1" t="s">
        <v>10</v>
      </c>
      <c r="O2" t="s">
        <v>11</v>
      </c>
    </row>
    <row r="3" spans="1:15" x14ac:dyDescent="0.45">
      <c r="A3" t="s">
        <v>7</v>
      </c>
      <c r="B3" t="s">
        <v>8</v>
      </c>
      <c r="C3" t="s">
        <v>12</v>
      </c>
      <c r="D3">
        <f>VLOOKUP(C3,L:N,2,0)</f>
        <v>35</v>
      </c>
      <c r="E3" t="s">
        <v>13</v>
      </c>
      <c r="F3" t="s">
        <v>14</v>
      </c>
      <c r="G3">
        <v>1</v>
      </c>
      <c r="I3" t="b">
        <f t="shared" ref="I3:I30" si="0">N3=E3</f>
        <v>1</v>
      </c>
      <c r="J3" s="1" t="s">
        <v>7</v>
      </c>
      <c r="K3" s="1" t="s">
        <v>8</v>
      </c>
      <c r="L3" s="1" t="s">
        <v>12</v>
      </c>
      <c r="M3" s="2">
        <v>35</v>
      </c>
      <c r="N3" s="1" t="s">
        <v>13</v>
      </c>
      <c r="O3" t="s">
        <v>14</v>
      </c>
    </row>
    <row r="4" spans="1:15" x14ac:dyDescent="0.45">
      <c r="A4" t="s">
        <v>7</v>
      </c>
      <c r="B4" t="s">
        <v>8</v>
      </c>
      <c r="C4" t="s">
        <v>15</v>
      </c>
      <c r="D4">
        <f>VLOOKUP(C4,L:N,2,0)</f>
        <v>5</v>
      </c>
      <c r="E4" t="s">
        <v>16</v>
      </c>
      <c r="F4" t="s">
        <v>17</v>
      </c>
      <c r="G4">
        <v>1</v>
      </c>
      <c r="I4" t="b">
        <f t="shared" si="0"/>
        <v>1</v>
      </c>
      <c r="J4" s="1" t="s">
        <v>7</v>
      </c>
      <c r="K4" s="1" t="s">
        <v>8</v>
      </c>
      <c r="L4" s="1" t="s">
        <v>15</v>
      </c>
      <c r="M4" s="2">
        <v>5</v>
      </c>
      <c r="N4" s="1" t="s">
        <v>16</v>
      </c>
      <c r="O4" t="s">
        <v>17</v>
      </c>
    </row>
    <row r="5" spans="1:15" x14ac:dyDescent="0.45">
      <c r="A5" t="s">
        <v>7</v>
      </c>
      <c r="B5" t="s">
        <v>8</v>
      </c>
      <c r="C5" t="s">
        <v>18</v>
      </c>
      <c r="D5">
        <f>VLOOKUP(C5,L:N,2,0)</f>
        <v>2.6</v>
      </c>
      <c r="E5" t="s">
        <v>19</v>
      </c>
      <c r="F5" t="s">
        <v>20</v>
      </c>
      <c r="G5">
        <v>1</v>
      </c>
      <c r="I5" t="b">
        <f t="shared" si="0"/>
        <v>1</v>
      </c>
      <c r="J5" s="1" t="s">
        <v>7</v>
      </c>
      <c r="K5" s="1" t="s">
        <v>8</v>
      </c>
      <c r="L5" s="1" t="s">
        <v>18</v>
      </c>
      <c r="M5" s="2">
        <v>2.6</v>
      </c>
      <c r="N5" s="1" t="s">
        <v>19</v>
      </c>
      <c r="O5" t="s">
        <v>20</v>
      </c>
    </row>
    <row r="6" spans="1:15" x14ac:dyDescent="0.45">
      <c r="A6" t="s">
        <v>21</v>
      </c>
      <c r="B6" t="s">
        <v>8</v>
      </c>
      <c r="C6" t="s">
        <v>22</v>
      </c>
      <c r="D6">
        <f>VLOOKUP(C6,L:N,2,0)</f>
        <v>50</v>
      </c>
      <c r="E6" t="s">
        <v>23</v>
      </c>
      <c r="F6" t="s">
        <v>24</v>
      </c>
      <c r="G6">
        <v>1</v>
      </c>
      <c r="I6" t="b">
        <f t="shared" si="0"/>
        <v>1</v>
      </c>
      <c r="J6" s="1" t="s">
        <v>21</v>
      </c>
      <c r="K6" s="1" t="s">
        <v>8</v>
      </c>
      <c r="L6" s="1" t="s">
        <v>22</v>
      </c>
      <c r="M6" s="2">
        <v>50</v>
      </c>
      <c r="N6" s="1" t="s">
        <v>23</v>
      </c>
      <c r="O6" t="s">
        <v>24</v>
      </c>
    </row>
    <row r="7" spans="1:15" x14ac:dyDescent="0.45">
      <c r="A7" t="s">
        <v>21</v>
      </c>
      <c r="B7" t="s">
        <v>8</v>
      </c>
      <c r="C7" t="s">
        <v>25</v>
      </c>
      <c r="D7">
        <f>VLOOKUP(C7,L:N,2,0)</f>
        <v>200</v>
      </c>
      <c r="E7" t="s">
        <v>26</v>
      </c>
      <c r="F7" t="s">
        <v>27</v>
      </c>
      <c r="G7">
        <v>1</v>
      </c>
      <c r="I7" t="b">
        <f t="shared" si="0"/>
        <v>1</v>
      </c>
      <c r="J7" s="1" t="s">
        <v>21</v>
      </c>
      <c r="K7" s="1" t="s">
        <v>8</v>
      </c>
      <c r="L7" s="1" t="s">
        <v>25</v>
      </c>
      <c r="M7" s="2">
        <v>200</v>
      </c>
      <c r="N7" s="1" t="s">
        <v>26</v>
      </c>
      <c r="O7" t="s">
        <v>27</v>
      </c>
    </row>
    <row r="8" spans="1:15" x14ac:dyDescent="0.45">
      <c r="A8" t="s">
        <v>21</v>
      </c>
      <c r="B8" t="s">
        <v>28</v>
      </c>
      <c r="C8" t="s">
        <v>29</v>
      </c>
      <c r="D8" t="str">
        <f>VLOOKUP(C8,L:N,2,0)</f>
        <v>L * (exp( x /5) - 1) / (exp(L/5) - 1)</v>
      </c>
      <c r="E8" t="s">
        <v>23</v>
      </c>
      <c r="F8" t="s">
        <v>30</v>
      </c>
      <c r="G8">
        <v>1</v>
      </c>
      <c r="I8" t="b">
        <f t="shared" si="0"/>
        <v>1</v>
      </c>
      <c r="J8" s="1" t="s">
        <v>21</v>
      </c>
      <c r="K8" s="1" t="s">
        <v>28</v>
      </c>
      <c r="L8" s="1" t="s">
        <v>29</v>
      </c>
      <c r="M8" s="2" t="s">
        <v>87</v>
      </c>
      <c r="N8" s="1" t="s">
        <v>23</v>
      </c>
      <c r="O8" t="s">
        <v>88</v>
      </c>
    </row>
    <row r="9" spans="1:15" x14ac:dyDescent="0.45">
      <c r="A9" t="s">
        <v>31</v>
      </c>
      <c r="B9" t="s">
        <v>28</v>
      </c>
      <c r="C9" t="s">
        <v>32</v>
      </c>
      <c r="D9" t="str">
        <f>VLOOKUP(C9,L:N,2,0)</f>
        <v>phiL+ (phi0 - phiL) * exp(-x / xphi)</v>
      </c>
      <c r="E9" t="s">
        <v>33</v>
      </c>
      <c r="F9" t="s">
        <v>34</v>
      </c>
      <c r="G9">
        <v>1</v>
      </c>
      <c r="I9" t="b">
        <f t="shared" si="0"/>
        <v>1</v>
      </c>
      <c r="J9" s="3" t="s">
        <v>31</v>
      </c>
      <c r="K9" s="3" t="s">
        <v>28</v>
      </c>
      <c r="L9" s="3" t="s">
        <v>32</v>
      </c>
      <c r="M9" t="s">
        <v>89</v>
      </c>
      <c r="N9" t="s">
        <v>33</v>
      </c>
      <c r="O9" t="s">
        <v>90</v>
      </c>
    </row>
    <row r="10" spans="1:15" x14ac:dyDescent="0.45">
      <c r="A10" t="s">
        <v>31</v>
      </c>
      <c r="B10" t="s">
        <v>8</v>
      </c>
      <c r="C10" t="s">
        <v>35</v>
      </c>
      <c r="D10">
        <f>VLOOKUP(C10,L:N,2,0)</f>
        <v>0.78839999999999999</v>
      </c>
      <c r="E10" t="s">
        <v>33</v>
      </c>
      <c r="F10" t="s">
        <v>36</v>
      </c>
      <c r="G10">
        <v>1</v>
      </c>
      <c r="I10" t="b">
        <f t="shared" si="0"/>
        <v>1</v>
      </c>
      <c r="J10" s="3" t="s">
        <v>31</v>
      </c>
      <c r="K10" s="3" t="s">
        <v>8</v>
      </c>
      <c r="L10" s="3" t="s">
        <v>35</v>
      </c>
      <c r="M10" s="3">
        <v>0.78839999999999999</v>
      </c>
      <c r="N10" t="s">
        <v>33</v>
      </c>
      <c r="O10" t="s">
        <v>91</v>
      </c>
    </row>
    <row r="11" spans="1:15" x14ac:dyDescent="0.45">
      <c r="A11" t="s">
        <v>37</v>
      </c>
      <c r="B11" t="s">
        <v>8</v>
      </c>
      <c r="C11" t="s">
        <v>38</v>
      </c>
      <c r="D11">
        <f>VLOOKUP(C11,L:N,2,0)</f>
        <v>7.2999999999999995E-2</v>
      </c>
      <c r="E11" t="s">
        <v>39</v>
      </c>
      <c r="F11" t="s">
        <v>40</v>
      </c>
      <c r="G11">
        <v>1</v>
      </c>
      <c r="I11" t="b">
        <f t="shared" si="0"/>
        <v>1</v>
      </c>
      <c r="J11" s="1" t="s">
        <v>37</v>
      </c>
      <c r="K11" s="1" t="s">
        <v>8</v>
      </c>
      <c r="L11" s="1" t="s">
        <v>38</v>
      </c>
      <c r="M11" s="4">
        <v>7.2999999999999995E-2</v>
      </c>
      <c r="N11" s="1" t="s">
        <v>39</v>
      </c>
      <c r="O11" t="s">
        <v>40</v>
      </c>
    </row>
    <row r="12" spans="1:15" x14ac:dyDescent="0.45">
      <c r="A12" t="s">
        <v>41</v>
      </c>
      <c r="B12" t="s">
        <v>28</v>
      </c>
      <c r="C12" t="s">
        <v>42</v>
      </c>
      <c r="D12" t="str">
        <f>VLOOKUP(C12,L:N,2,0)</f>
        <v xml:space="preserve">10* exp(-x / 3) </v>
      </c>
      <c r="E12" t="s">
        <v>43</v>
      </c>
      <c r="F12" t="s">
        <v>44</v>
      </c>
      <c r="G12">
        <v>1</v>
      </c>
      <c r="I12" t="b">
        <f t="shared" si="0"/>
        <v>1</v>
      </c>
      <c r="J12" s="1" t="s">
        <v>41</v>
      </c>
      <c r="K12" s="1" t="s">
        <v>28</v>
      </c>
      <c r="L12" s="1" t="s">
        <v>42</v>
      </c>
      <c r="M12" s="1" t="s">
        <v>92</v>
      </c>
      <c r="N12" s="2" t="s">
        <v>43</v>
      </c>
      <c r="O12" t="s">
        <v>93</v>
      </c>
    </row>
    <row r="13" spans="1:15" x14ac:dyDescent="0.45">
      <c r="A13" t="s">
        <v>45</v>
      </c>
      <c r="B13" t="s">
        <v>28</v>
      </c>
      <c r="C13" t="s">
        <v>46</v>
      </c>
      <c r="D13" t="str">
        <f>VLOOKUP(C13,L:N,2,0)</f>
        <v>10 * exp(-x / 2)</v>
      </c>
      <c r="E13" t="s">
        <v>47</v>
      </c>
      <c r="F13" t="s">
        <v>48</v>
      </c>
      <c r="G13">
        <v>1</v>
      </c>
      <c r="I13" t="b">
        <f t="shared" si="0"/>
        <v>1</v>
      </c>
      <c r="J13" s="1" t="s">
        <v>45</v>
      </c>
      <c r="K13" s="1" t="s">
        <v>28</v>
      </c>
      <c r="L13" s="1" t="s">
        <v>46</v>
      </c>
      <c r="M13" s="2" t="s">
        <v>94</v>
      </c>
      <c r="N13" s="2" t="s">
        <v>47</v>
      </c>
      <c r="O13" t="s">
        <v>95</v>
      </c>
    </row>
    <row r="14" spans="1:15" x14ac:dyDescent="0.45">
      <c r="A14" t="s">
        <v>49</v>
      </c>
      <c r="B14" t="s">
        <v>8</v>
      </c>
      <c r="C14" t="s">
        <v>50</v>
      </c>
      <c r="D14">
        <f>VLOOKUP(C14,L:N,2,0)</f>
        <v>1</v>
      </c>
      <c r="E14" t="s">
        <v>96</v>
      </c>
      <c r="F14" t="s">
        <v>51</v>
      </c>
      <c r="G14">
        <v>1</v>
      </c>
      <c r="I14" t="b">
        <f>N14=E14</f>
        <v>1</v>
      </c>
      <c r="J14" t="s">
        <v>49</v>
      </c>
      <c r="K14" t="s">
        <v>8</v>
      </c>
      <c r="L14" t="s">
        <v>50</v>
      </c>
      <c r="M14">
        <v>1</v>
      </c>
      <c r="N14" t="s">
        <v>96</v>
      </c>
      <c r="O14" t="s">
        <v>51</v>
      </c>
    </row>
    <row r="15" spans="1:15" x14ac:dyDescent="0.45">
      <c r="A15" t="s">
        <v>52</v>
      </c>
      <c r="B15" t="s">
        <v>8</v>
      </c>
      <c r="C15" t="s">
        <v>53</v>
      </c>
      <c r="D15">
        <f>VLOOKUP(C15,L:N,2,0)</f>
        <v>0.31</v>
      </c>
      <c r="E15" t="s">
        <v>54</v>
      </c>
      <c r="F15" t="s">
        <v>55</v>
      </c>
      <c r="G15">
        <v>1</v>
      </c>
      <c r="I15" t="b">
        <f t="shared" si="0"/>
        <v>1</v>
      </c>
      <c r="J15" t="s">
        <v>52</v>
      </c>
      <c r="K15" t="s">
        <v>8</v>
      </c>
      <c r="L15" t="s">
        <v>53</v>
      </c>
      <c r="M15">
        <v>0.31</v>
      </c>
      <c r="N15" t="s">
        <v>54</v>
      </c>
      <c r="O15" t="s">
        <v>55</v>
      </c>
    </row>
    <row r="16" spans="1:15" x14ac:dyDescent="0.45">
      <c r="A16" t="s">
        <v>52</v>
      </c>
      <c r="B16" t="s">
        <v>8</v>
      </c>
      <c r="C16" t="s">
        <v>56</v>
      </c>
      <c r="D16">
        <f>VLOOKUP(C16,L:N,2,0)</f>
        <v>2.3E-2</v>
      </c>
      <c r="E16" t="s">
        <v>54</v>
      </c>
      <c r="F16" t="s">
        <v>57</v>
      </c>
      <c r="G16">
        <v>1</v>
      </c>
      <c r="I16" t="b">
        <f t="shared" si="0"/>
        <v>1</v>
      </c>
      <c r="J16" t="s">
        <v>52</v>
      </c>
      <c r="K16" t="s">
        <v>8</v>
      </c>
      <c r="L16" t="s">
        <v>56</v>
      </c>
      <c r="M16" s="5">
        <v>2.3E-2</v>
      </c>
      <c r="N16" t="s">
        <v>54</v>
      </c>
      <c r="O16" t="s">
        <v>57</v>
      </c>
    </row>
    <row r="17" spans="1:15" x14ac:dyDescent="0.45">
      <c r="A17" t="s">
        <v>52</v>
      </c>
      <c r="B17" t="s">
        <v>8</v>
      </c>
      <c r="C17" t="s">
        <v>58</v>
      </c>
      <c r="D17">
        <f>VLOOKUP(C17,L:N,2,0)</f>
        <v>2.2204460492503101E-16</v>
      </c>
      <c r="E17" t="s">
        <v>54</v>
      </c>
      <c r="F17" t="s">
        <v>59</v>
      </c>
      <c r="G17">
        <v>1</v>
      </c>
      <c r="I17" t="b">
        <f t="shared" si="0"/>
        <v>1</v>
      </c>
      <c r="J17" t="s">
        <v>52</v>
      </c>
      <c r="K17" t="s">
        <v>8</v>
      </c>
      <c r="L17" t="s">
        <v>58</v>
      </c>
      <c r="M17" s="5">
        <v>2.2204460492503101E-16</v>
      </c>
      <c r="N17" t="s">
        <v>54</v>
      </c>
      <c r="O17" t="s">
        <v>59</v>
      </c>
    </row>
    <row r="18" spans="1:15" x14ac:dyDescent="0.45">
      <c r="A18" t="s">
        <v>52</v>
      </c>
      <c r="B18" t="s">
        <v>8</v>
      </c>
      <c r="C18" t="s">
        <v>65</v>
      </c>
      <c r="D18">
        <f>VLOOKUP(C18,L:N,2,0)</f>
        <v>0</v>
      </c>
      <c r="E18" t="s">
        <v>54</v>
      </c>
      <c r="F18" t="s">
        <v>66</v>
      </c>
      <c r="G18">
        <v>1</v>
      </c>
      <c r="I18" t="b">
        <f t="shared" si="0"/>
        <v>1</v>
      </c>
      <c r="J18" t="s">
        <v>52</v>
      </c>
      <c r="K18" t="s">
        <v>8</v>
      </c>
      <c r="L18" t="s">
        <v>65</v>
      </c>
      <c r="M18" s="5">
        <v>0</v>
      </c>
      <c r="N18" t="s">
        <v>54</v>
      </c>
      <c r="O18" t="s">
        <v>66</v>
      </c>
    </row>
    <row r="19" spans="1:15" x14ac:dyDescent="0.45">
      <c r="A19" t="s">
        <v>52</v>
      </c>
      <c r="B19" t="s">
        <v>8</v>
      </c>
      <c r="C19" t="s">
        <v>60</v>
      </c>
      <c r="D19">
        <f>VLOOKUP(C19,L:N,2,0)</f>
        <v>2.8000000000000001E-2</v>
      </c>
      <c r="E19" t="s">
        <v>61</v>
      </c>
      <c r="F19" t="s">
        <v>62</v>
      </c>
      <c r="G19">
        <v>1</v>
      </c>
      <c r="I19" t="b">
        <f t="shared" si="0"/>
        <v>1</v>
      </c>
      <c r="J19" t="s">
        <v>52</v>
      </c>
      <c r="K19" t="s">
        <v>8</v>
      </c>
      <c r="L19" t="s">
        <v>60</v>
      </c>
      <c r="M19" s="5">
        <v>2.8000000000000001E-2</v>
      </c>
      <c r="N19" t="s">
        <v>61</v>
      </c>
      <c r="O19" t="s">
        <v>62</v>
      </c>
    </row>
    <row r="20" spans="1:15" x14ac:dyDescent="0.45">
      <c r="A20" t="s">
        <v>52</v>
      </c>
      <c r="B20" t="s">
        <v>8</v>
      </c>
      <c r="C20" t="s">
        <v>63</v>
      </c>
      <c r="D20">
        <f>VLOOKUP(C20,L:N,2,0)</f>
        <v>2.9499999999999999E-8</v>
      </c>
      <c r="E20" t="s">
        <v>61</v>
      </c>
      <c r="F20" t="s">
        <v>64</v>
      </c>
      <c r="G20">
        <v>1</v>
      </c>
      <c r="I20" t="b">
        <f t="shared" si="0"/>
        <v>1</v>
      </c>
      <c r="J20" t="s">
        <v>52</v>
      </c>
      <c r="K20" t="s">
        <v>8</v>
      </c>
      <c r="L20" t="s">
        <v>63</v>
      </c>
      <c r="M20" s="5">
        <v>2.9499999999999999E-8</v>
      </c>
      <c r="N20" t="s">
        <v>61</v>
      </c>
      <c r="O20" t="s">
        <v>64</v>
      </c>
    </row>
    <row r="21" spans="1:15" x14ac:dyDescent="0.45">
      <c r="A21" t="s">
        <v>52</v>
      </c>
      <c r="B21" t="s">
        <v>8</v>
      </c>
      <c r="C21" t="s">
        <v>67</v>
      </c>
      <c r="D21">
        <f>VLOOKUP(C21,L:N,2,0)</f>
        <v>7.59</v>
      </c>
      <c r="E21" t="s">
        <v>68</v>
      </c>
      <c r="F21" t="s">
        <v>69</v>
      </c>
      <c r="G21">
        <v>1</v>
      </c>
      <c r="I21" t="b">
        <f t="shared" si="0"/>
        <v>1</v>
      </c>
      <c r="J21" t="s">
        <v>52</v>
      </c>
      <c r="K21" t="s">
        <v>8</v>
      </c>
      <c r="L21" t="s">
        <v>67</v>
      </c>
      <c r="M21">
        <v>7.59</v>
      </c>
      <c r="N21" t="s">
        <v>68</v>
      </c>
      <c r="O21" t="s">
        <v>69</v>
      </c>
    </row>
    <row r="22" spans="1:15" x14ac:dyDescent="0.45">
      <c r="A22" t="s">
        <v>52</v>
      </c>
      <c r="B22" t="s">
        <v>8</v>
      </c>
      <c r="C22" t="s">
        <v>70</v>
      </c>
      <c r="D22">
        <f>VLOOKUP(C22,L:N,2,0)</f>
        <v>2.3449999999999999E-3</v>
      </c>
      <c r="E22" t="s">
        <v>61</v>
      </c>
      <c r="F22" t="s">
        <v>71</v>
      </c>
      <c r="G22">
        <v>1</v>
      </c>
      <c r="I22" t="b">
        <f t="shared" si="0"/>
        <v>1</v>
      </c>
      <c r="J22" t="s">
        <v>52</v>
      </c>
      <c r="K22" t="s">
        <v>8</v>
      </c>
      <c r="L22" t="s">
        <v>70</v>
      </c>
      <c r="M22" s="5">
        <v>2.3449999999999999E-3</v>
      </c>
      <c r="N22" t="s">
        <v>61</v>
      </c>
      <c r="O22" t="s">
        <v>71</v>
      </c>
    </row>
    <row r="23" spans="1:15" x14ac:dyDescent="0.45">
      <c r="A23" t="s">
        <v>52</v>
      </c>
      <c r="B23" t="s">
        <v>8</v>
      </c>
      <c r="C23" t="s">
        <v>72</v>
      </c>
      <c r="D23">
        <f>VLOOKUP(C23,L:N,2,0)</f>
        <v>2.2204460492503101E-16</v>
      </c>
      <c r="E23" t="s">
        <v>61</v>
      </c>
      <c r="F23" t="s">
        <v>73</v>
      </c>
      <c r="G23">
        <v>1</v>
      </c>
      <c r="I23" t="b">
        <f t="shared" si="0"/>
        <v>1</v>
      </c>
      <c r="J23" t="s">
        <v>52</v>
      </c>
      <c r="K23" t="s">
        <v>8</v>
      </c>
      <c r="L23" t="s">
        <v>72</v>
      </c>
      <c r="M23" s="5">
        <v>2.2204460492503101E-16</v>
      </c>
      <c r="N23" t="s">
        <v>61</v>
      </c>
      <c r="O23" t="s">
        <v>73</v>
      </c>
    </row>
    <row r="24" spans="1:15" x14ac:dyDescent="0.45">
      <c r="A24" t="s">
        <v>74</v>
      </c>
      <c r="B24" t="s">
        <v>8</v>
      </c>
      <c r="C24" t="s">
        <v>75</v>
      </c>
      <c r="D24" t="str">
        <f>VLOOKUP(C24,L:N,2,0)</f>
        <v> 0.565772678 </v>
      </c>
      <c r="E24" t="s">
        <v>109</v>
      </c>
      <c r="F24" s="1" t="s">
        <v>110</v>
      </c>
      <c r="G24">
        <v>1</v>
      </c>
      <c r="I24" t="b">
        <f t="shared" si="0"/>
        <v>1</v>
      </c>
      <c r="J24" s="1" t="s">
        <v>74</v>
      </c>
      <c r="K24" s="1" t="s">
        <v>8</v>
      </c>
      <c r="L24" t="s">
        <v>75</v>
      </c>
      <c r="M24" t="s">
        <v>108</v>
      </c>
      <c r="N24" t="s">
        <v>109</v>
      </c>
      <c r="O24" s="1" t="s">
        <v>97</v>
      </c>
    </row>
    <row r="25" spans="1:15" x14ac:dyDescent="0.45">
      <c r="A25" t="s">
        <v>74</v>
      </c>
      <c r="B25" t="s">
        <v>8</v>
      </c>
      <c r="C25" t="s">
        <v>76</v>
      </c>
      <c r="D25" t="str">
        <f>VLOOKUP(C25,L:N,2,0)</f>
        <v>10^(-3.2)</v>
      </c>
      <c r="E25" t="s">
        <v>103</v>
      </c>
      <c r="F25" t="s">
        <v>77</v>
      </c>
      <c r="G25">
        <v>1</v>
      </c>
      <c r="I25" t="b">
        <f t="shared" si="0"/>
        <v>1</v>
      </c>
      <c r="J25" s="1" t="s">
        <v>74</v>
      </c>
      <c r="K25" s="1" t="s">
        <v>8</v>
      </c>
      <c r="L25" t="s">
        <v>76</v>
      </c>
      <c r="M25" t="s">
        <v>102</v>
      </c>
      <c r="N25" t="s">
        <v>103</v>
      </c>
      <c r="O25" t="s">
        <v>98</v>
      </c>
    </row>
    <row r="26" spans="1:15" x14ac:dyDescent="0.45">
      <c r="A26" t="s">
        <v>74</v>
      </c>
      <c r="B26" t="s">
        <v>8</v>
      </c>
      <c r="C26" t="s">
        <v>78</v>
      </c>
      <c r="D26">
        <f>VLOOKUP(C26,L:N,2,0)</f>
        <v>3</v>
      </c>
      <c r="E26" t="s">
        <v>61</v>
      </c>
      <c r="F26" t="s">
        <v>79</v>
      </c>
      <c r="G26">
        <v>1</v>
      </c>
      <c r="I26" t="b">
        <f t="shared" si="0"/>
        <v>1</v>
      </c>
      <c r="J26" s="1" t="s">
        <v>74</v>
      </c>
      <c r="K26" s="1" t="s">
        <v>8</v>
      </c>
      <c r="L26" t="s">
        <v>78</v>
      </c>
      <c r="M26">
        <v>3</v>
      </c>
      <c r="N26" t="s">
        <v>61</v>
      </c>
      <c r="O26" t="s">
        <v>101</v>
      </c>
    </row>
    <row r="27" spans="1:15" x14ac:dyDescent="0.45">
      <c r="A27" t="s">
        <v>74</v>
      </c>
      <c r="B27" t="s">
        <v>8</v>
      </c>
      <c r="C27" t="s">
        <v>80</v>
      </c>
      <c r="D27">
        <f>VLOOKUP(C27,L:N,2,0)</f>
        <v>0.01</v>
      </c>
      <c r="E27" s="1" t="s">
        <v>47</v>
      </c>
      <c r="F27" t="s">
        <v>79</v>
      </c>
      <c r="G27">
        <v>1</v>
      </c>
      <c r="I27" t="b">
        <f t="shared" si="0"/>
        <v>1</v>
      </c>
      <c r="J27" s="1" t="s">
        <v>74</v>
      </c>
      <c r="K27" s="1" t="s">
        <v>8</v>
      </c>
      <c r="L27" t="s">
        <v>80</v>
      </c>
      <c r="M27" s="5">
        <v>0.01</v>
      </c>
      <c r="N27" s="1" t="s">
        <v>47</v>
      </c>
      <c r="O27" t="s">
        <v>99</v>
      </c>
    </row>
    <row r="28" spans="1:15" x14ac:dyDescent="0.45">
      <c r="A28" t="s">
        <v>74</v>
      </c>
      <c r="B28" t="s">
        <v>8</v>
      </c>
      <c r="C28" t="s">
        <v>81</v>
      </c>
      <c r="D28">
        <f>VLOOKUP(C28,L:N,2,0)</f>
        <v>1E-3</v>
      </c>
      <c r="E28" t="s">
        <v>61</v>
      </c>
      <c r="F28" t="s">
        <v>82</v>
      </c>
      <c r="G28">
        <v>1</v>
      </c>
      <c r="I28" t="b">
        <f t="shared" si="0"/>
        <v>1</v>
      </c>
      <c r="J28" s="1" t="s">
        <v>74</v>
      </c>
      <c r="K28" s="1" t="s">
        <v>8</v>
      </c>
      <c r="L28" t="s">
        <v>81</v>
      </c>
      <c r="M28" s="5">
        <v>1E-3</v>
      </c>
      <c r="N28" t="s">
        <v>61</v>
      </c>
      <c r="O28" t="s">
        <v>104</v>
      </c>
    </row>
    <row r="29" spans="1:15" x14ac:dyDescent="0.45">
      <c r="A29" t="s">
        <v>74</v>
      </c>
      <c r="B29" t="s">
        <v>8</v>
      </c>
      <c r="C29" t="s">
        <v>83</v>
      </c>
      <c r="D29">
        <f>VLOOKUP(C29,L:N,2,0)</f>
        <v>4000</v>
      </c>
      <c r="E29" t="s">
        <v>100</v>
      </c>
      <c r="F29" t="s">
        <v>84</v>
      </c>
      <c r="G29">
        <v>1</v>
      </c>
      <c r="I29" t="b">
        <f t="shared" si="0"/>
        <v>1</v>
      </c>
      <c r="J29" s="1" t="s">
        <v>74</v>
      </c>
      <c r="K29" s="1" t="s">
        <v>8</v>
      </c>
      <c r="L29" t="s">
        <v>83</v>
      </c>
      <c r="M29" s="5">
        <v>4000</v>
      </c>
      <c r="N29" t="s">
        <v>100</v>
      </c>
      <c r="O29" t="s">
        <v>107</v>
      </c>
    </row>
    <row r="30" spans="1:15" x14ac:dyDescent="0.45">
      <c r="A30" t="s">
        <v>74</v>
      </c>
      <c r="B30" t="s">
        <v>8</v>
      </c>
      <c r="C30" t="s">
        <v>85</v>
      </c>
      <c r="D30" t="str">
        <f>VLOOKUP(C30,L:N,2,0)</f>
        <v>200e-3*ds_rho</v>
      </c>
      <c r="E30" t="s">
        <v>106</v>
      </c>
      <c r="F30" t="s">
        <v>86</v>
      </c>
      <c r="G30">
        <v>1</v>
      </c>
      <c r="I30" t="b">
        <f t="shared" si="0"/>
        <v>1</v>
      </c>
      <c r="J30" s="1" t="s">
        <v>74</v>
      </c>
      <c r="K30" s="1" t="s">
        <v>8</v>
      </c>
      <c r="L30" t="s">
        <v>85</v>
      </c>
      <c r="M30" t="s">
        <v>105</v>
      </c>
      <c r="N30" t="s">
        <v>106</v>
      </c>
      <c r="O30" s="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Jianghui Du</cp:lastModifiedBy>
  <dcterms:created xsi:type="dcterms:W3CDTF">2018-05-22T02:41:32Z</dcterms:created>
  <dcterms:modified xsi:type="dcterms:W3CDTF">2022-09-29T14:30:39Z</dcterms:modified>
</cp:coreProperties>
</file>