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525" windowHeight="12450"/>
  </bookViews>
  <sheets>
    <sheet name="20200217" sheetId="3" r:id="rId1"/>
    <sheet name="20200203" sheetId="1" r:id="rId2"/>
    <sheet name="临时数据" sheetId="4" r:id="rId3"/>
  </sheets>
  <definedNames>
    <definedName name="_xlnm._FilterDatabase" localSheetId="1">'20200203'!$D$1:$T$246</definedName>
    <definedName name="_xlnm._FilterDatabase" localSheetId="0" hidden="1">'20200217'!$D$1:$Y$1</definedName>
    <definedName name="_xlchart.0" hidden="1">'20200217'!$K$1</definedName>
    <definedName name="_xlchart.1" hidden="1">'20200217'!$K$2:$K$1000</definedName>
    <definedName name="_xlchart.2" hidden="1">'20200203'!$F$2:$F$1000</definedName>
    <definedName name="_xlchart.3" hidden="1">'20200217'!$F$1</definedName>
    <definedName name="_xlchart.4" hidden="1">'20200217'!$P$1</definedName>
    <definedName name="_xlchart.5" hidden="1">'20200217'!$P$2:$P$1000</definedName>
    <definedName name="_xlchart.6" hidden="1">'20200203'!$J$1</definedName>
    <definedName name="_xlchart.7" hidden="1">'20200203'!$J$2:$J$246</definedName>
    <definedName name="_xlchart.8" hidden="1">'20200203'!$F$1</definedName>
    <definedName name="_xlchart.9" hidden="1">'20200203'!$F$2:$F$246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2" i="3"/>
  <c r="B20" i="3"/>
  <c r="B1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2" i="3"/>
  <c r="S2" i="3"/>
  <c r="B22" i="3" l="1"/>
  <c r="B18" i="3"/>
  <c r="B19" i="3"/>
  <c r="B21" i="3"/>
  <c r="W415" i="3"/>
  <c r="X415" i="3"/>
  <c r="T415" i="3"/>
  <c r="S415" i="3"/>
  <c r="Q415" i="3"/>
  <c r="W414" i="3"/>
  <c r="X414" i="3"/>
  <c r="T414" i="3"/>
  <c r="S414" i="3"/>
  <c r="Q414" i="3"/>
  <c r="W413" i="3"/>
  <c r="X413" i="3"/>
  <c r="T413" i="3"/>
  <c r="S413" i="3"/>
  <c r="Q413" i="3"/>
  <c r="W412" i="3"/>
  <c r="X412" i="3"/>
  <c r="T412" i="3"/>
  <c r="S412" i="3"/>
  <c r="Q412" i="3"/>
  <c r="W411" i="3"/>
  <c r="T411" i="3"/>
  <c r="S411" i="3"/>
  <c r="Q411" i="3"/>
  <c r="W410" i="3"/>
  <c r="T410" i="3"/>
  <c r="S410" i="3"/>
  <c r="Q410" i="3"/>
  <c r="W409" i="3"/>
  <c r="T409" i="3"/>
  <c r="S409" i="3"/>
  <c r="Q409" i="3"/>
  <c r="W408" i="3"/>
  <c r="T408" i="3"/>
  <c r="S408" i="3"/>
  <c r="Q408" i="3"/>
  <c r="W407" i="3"/>
  <c r="T407" i="3"/>
  <c r="S407" i="3"/>
  <c r="Q407" i="3"/>
  <c r="W406" i="3"/>
  <c r="X406" i="3"/>
  <c r="T406" i="3"/>
  <c r="S406" i="3"/>
  <c r="Q406" i="3"/>
  <c r="W405" i="3"/>
  <c r="X405" i="3"/>
  <c r="T405" i="3"/>
  <c r="S405" i="3"/>
  <c r="Q405" i="3"/>
  <c r="W404" i="3"/>
  <c r="X404" i="3"/>
  <c r="T404" i="3"/>
  <c r="S404" i="3"/>
  <c r="Q404" i="3"/>
  <c r="W403" i="3"/>
  <c r="T403" i="3"/>
  <c r="S403" i="3"/>
  <c r="Q403" i="3"/>
  <c r="W402" i="3"/>
  <c r="T402" i="3"/>
  <c r="S402" i="3"/>
  <c r="Q402" i="3"/>
  <c r="W401" i="3"/>
  <c r="X401" i="3"/>
  <c r="T401" i="3"/>
  <c r="S401" i="3"/>
  <c r="Q401" i="3"/>
  <c r="W400" i="3"/>
  <c r="T400" i="3"/>
  <c r="S400" i="3"/>
  <c r="Q400" i="3"/>
  <c r="W399" i="3"/>
  <c r="T399" i="3"/>
  <c r="S399" i="3"/>
  <c r="Q399" i="3"/>
  <c r="W398" i="3"/>
  <c r="X398" i="3"/>
  <c r="T398" i="3"/>
  <c r="S398" i="3"/>
  <c r="Q398" i="3"/>
  <c r="W397" i="3"/>
  <c r="X397" i="3"/>
  <c r="T397" i="3"/>
  <c r="S397" i="3"/>
  <c r="Q397" i="3"/>
  <c r="W396" i="3"/>
  <c r="T396" i="3"/>
  <c r="S396" i="3"/>
  <c r="Q396" i="3"/>
  <c r="W395" i="3"/>
  <c r="T395" i="3"/>
  <c r="S395" i="3"/>
  <c r="Q395" i="3"/>
  <c r="W394" i="3"/>
  <c r="T394" i="3"/>
  <c r="S394" i="3"/>
  <c r="Q394" i="3"/>
  <c r="W393" i="3"/>
  <c r="T393" i="3"/>
  <c r="S393" i="3"/>
  <c r="Q393" i="3"/>
  <c r="W392" i="3"/>
  <c r="X392" i="3"/>
  <c r="T392" i="3"/>
  <c r="S392" i="3"/>
  <c r="Q392" i="3"/>
  <c r="W391" i="3"/>
  <c r="X391" i="3"/>
  <c r="T391" i="3"/>
  <c r="S391" i="3"/>
  <c r="Q391" i="3"/>
  <c r="W390" i="3"/>
  <c r="X390" i="3"/>
  <c r="T390" i="3"/>
  <c r="S390" i="3"/>
  <c r="Q390" i="3"/>
  <c r="W389" i="3"/>
  <c r="X389" i="3"/>
  <c r="T389" i="3"/>
  <c r="S389" i="3"/>
  <c r="Q389" i="3"/>
  <c r="W388" i="3"/>
  <c r="T388" i="3"/>
  <c r="S388" i="3"/>
  <c r="Q388" i="3"/>
  <c r="W387" i="3"/>
  <c r="X387" i="3"/>
  <c r="T387" i="3"/>
  <c r="S387" i="3"/>
  <c r="Q387" i="3"/>
  <c r="W386" i="3"/>
  <c r="X386" i="3"/>
  <c r="T386" i="3"/>
  <c r="S386" i="3"/>
  <c r="Q386" i="3"/>
  <c r="W385" i="3"/>
  <c r="T385" i="3"/>
  <c r="S385" i="3"/>
  <c r="Q385" i="3"/>
  <c r="W384" i="3"/>
  <c r="X384" i="3"/>
  <c r="T384" i="3"/>
  <c r="S384" i="3"/>
  <c r="Q384" i="3"/>
  <c r="W383" i="3"/>
  <c r="X383" i="3"/>
  <c r="T383" i="3"/>
  <c r="S383" i="3"/>
  <c r="Q383" i="3"/>
  <c r="W382" i="3"/>
  <c r="X382" i="3"/>
  <c r="T382" i="3"/>
  <c r="S382" i="3"/>
  <c r="Q382" i="3"/>
  <c r="W381" i="3"/>
  <c r="T381" i="3"/>
  <c r="S381" i="3"/>
  <c r="Q381" i="3"/>
  <c r="W380" i="3"/>
  <c r="X380" i="3"/>
  <c r="T380" i="3"/>
  <c r="S380" i="3"/>
  <c r="Q380" i="3"/>
  <c r="W379" i="3"/>
  <c r="X379" i="3"/>
  <c r="T379" i="3"/>
  <c r="S379" i="3"/>
  <c r="Q379" i="3"/>
  <c r="W378" i="3"/>
  <c r="T378" i="3"/>
  <c r="S378" i="3"/>
  <c r="Q378" i="3"/>
  <c r="W377" i="3"/>
  <c r="X377" i="3"/>
  <c r="T377" i="3"/>
  <c r="S377" i="3"/>
  <c r="Q377" i="3"/>
  <c r="W376" i="3"/>
  <c r="T376" i="3"/>
  <c r="S376" i="3"/>
  <c r="Q376" i="3"/>
  <c r="W375" i="3"/>
  <c r="X375" i="3"/>
  <c r="T375" i="3"/>
  <c r="S375" i="3"/>
  <c r="Q375" i="3"/>
  <c r="W374" i="3"/>
  <c r="T374" i="3"/>
  <c r="S374" i="3"/>
  <c r="Q374" i="3"/>
  <c r="W373" i="3"/>
  <c r="X373" i="3"/>
  <c r="T373" i="3"/>
  <c r="S373" i="3"/>
  <c r="Q373" i="3"/>
  <c r="W372" i="3"/>
  <c r="T372" i="3"/>
  <c r="S372" i="3"/>
  <c r="Q372" i="3"/>
  <c r="W371" i="3"/>
  <c r="T371" i="3"/>
  <c r="S371" i="3"/>
  <c r="Q371" i="3"/>
  <c r="W370" i="3"/>
  <c r="X370" i="3"/>
  <c r="T370" i="3"/>
  <c r="S370" i="3"/>
  <c r="Q370" i="3"/>
  <c r="W369" i="3"/>
  <c r="T369" i="3"/>
  <c r="S369" i="3"/>
  <c r="Q369" i="3"/>
  <c r="W368" i="3"/>
  <c r="T368" i="3"/>
  <c r="S368" i="3"/>
  <c r="Q368" i="3"/>
  <c r="W367" i="3"/>
  <c r="X367" i="3"/>
  <c r="T367" i="3"/>
  <c r="S367" i="3"/>
  <c r="Q367" i="3"/>
  <c r="W366" i="3"/>
  <c r="T366" i="3"/>
  <c r="S366" i="3"/>
  <c r="Q366" i="3"/>
  <c r="W365" i="3"/>
  <c r="X365" i="3"/>
  <c r="T365" i="3"/>
  <c r="S365" i="3"/>
  <c r="Q365" i="3"/>
  <c r="W364" i="3"/>
  <c r="X364" i="3"/>
  <c r="T364" i="3"/>
  <c r="S364" i="3"/>
  <c r="Q364" i="3"/>
  <c r="W363" i="3"/>
  <c r="T363" i="3"/>
  <c r="S363" i="3"/>
  <c r="Q363" i="3"/>
  <c r="W362" i="3"/>
  <c r="X362" i="3"/>
  <c r="T362" i="3"/>
  <c r="S362" i="3"/>
  <c r="Q362" i="3"/>
  <c r="W361" i="3"/>
  <c r="T361" i="3"/>
  <c r="S361" i="3"/>
  <c r="Q361" i="3"/>
  <c r="W360" i="3"/>
  <c r="X360" i="3"/>
  <c r="T360" i="3"/>
  <c r="S360" i="3"/>
  <c r="Q360" i="3"/>
  <c r="W359" i="3"/>
  <c r="X359" i="3"/>
  <c r="T359" i="3"/>
  <c r="S359" i="3"/>
  <c r="Q359" i="3"/>
  <c r="W358" i="3"/>
  <c r="T358" i="3"/>
  <c r="S358" i="3"/>
  <c r="Q358" i="3"/>
  <c r="W357" i="3"/>
  <c r="X357" i="3"/>
  <c r="T357" i="3"/>
  <c r="S357" i="3"/>
  <c r="Q357" i="3"/>
  <c r="W356" i="3"/>
  <c r="X356" i="3"/>
  <c r="T356" i="3"/>
  <c r="S356" i="3"/>
  <c r="Q356" i="3"/>
  <c r="W355" i="3"/>
  <c r="T355" i="3"/>
  <c r="S355" i="3"/>
  <c r="Q355" i="3"/>
  <c r="W354" i="3"/>
  <c r="T354" i="3"/>
  <c r="S354" i="3"/>
  <c r="Q354" i="3"/>
  <c r="W353" i="3"/>
  <c r="X353" i="3"/>
  <c r="T353" i="3"/>
  <c r="S353" i="3"/>
  <c r="Q353" i="3"/>
  <c r="W352" i="3"/>
  <c r="X352" i="3"/>
  <c r="T352" i="3"/>
  <c r="S352" i="3"/>
  <c r="Q352" i="3"/>
  <c r="W351" i="3"/>
  <c r="X351" i="3"/>
  <c r="T351" i="3"/>
  <c r="S351" i="3"/>
  <c r="Q351" i="3"/>
  <c r="W350" i="3"/>
  <c r="X350" i="3"/>
  <c r="T350" i="3"/>
  <c r="S350" i="3"/>
  <c r="Q350" i="3"/>
  <c r="W349" i="3"/>
  <c r="X349" i="3"/>
  <c r="T349" i="3"/>
  <c r="S349" i="3"/>
  <c r="Q349" i="3"/>
  <c r="W348" i="3"/>
  <c r="X348" i="3"/>
  <c r="T348" i="3"/>
  <c r="S348" i="3"/>
  <c r="Q348" i="3"/>
  <c r="W347" i="3"/>
  <c r="X347" i="3"/>
  <c r="T347" i="3"/>
  <c r="S347" i="3"/>
  <c r="Q347" i="3"/>
  <c r="W346" i="3"/>
  <c r="T346" i="3"/>
  <c r="S346" i="3"/>
  <c r="Q346" i="3"/>
  <c r="W345" i="3"/>
  <c r="T345" i="3"/>
  <c r="S345" i="3"/>
  <c r="Q345" i="3"/>
  <c r="W344" i="3"/>
  <c r="T344" i="3"/>
  <c r="S344" i="3"/>
  <c r="Q344" i="3"/>
  <c r="W343" i="3"/>
  <c r="X343" i="3"/>
  <c r="T343" i="3"/>
  <c r="S343" i="3"/>
  <c r="Q343" i="3"/>
  <c r="W342" i="3"/>
  <c r="T342" i="3"/>
  <c r="S342" i="3"/>
  <c r="Q342" i="3"/>
  <c r="W341" i="3"/>
  <c r="T341" i="3"/>
  <c r="S341" i="3"/>
  <c r="Q341" i="3"/>
  <c r="W340" i="3"/>
  <c r="T340" i="3"/>
  <c r="S340" i="3"/>
  <c r="Q340" i="3"/>
  <c r="W339" i="3"/>
  <c r="T339" i="3"/>
  <c r="S339" i="3"/>
  <c r="Q339" i="3"/>
  <c r="W338" i="3"/>
  <c r="X338" i="3"/>
  <c r="T338" i="3"/>
  <c r="S338" i="3"/>
  <c r="Q338" i="3"/>
  <c r="W337" i="3"/>
  <c r="X337" i="3"/>
  <c r="T337" i="3"/>
  <c r="S337" i="3"/>
  <c r="Q337" i="3"/>
  <c r="W336" i="3"/>
  <c r="X336" i="3"/>
  <c r="T336" i="3"/>
  <c r="S336" i="3"/>
  <c r="Q336" i="3"/>
  <c r="W335" i="3"/>
  <c r="T335" i="3"/>
  <c r="S335" i="3"/>
  <c r="Q335" i="3"/>
  <c r="W334" i="3"/>
  <c r="X334" i="3"/>
  <c r="T334" i="3"/>
  <c r="S334" i="3"/>
  <c r="Q334" i="3"/>
  <c r="W333" i="3"/>
  <c r="X333" i="3"/>
  <c r="T333" i="3"/>
  <c r="S333" i="3"/>
  <c r="Q333" i="3"/>
  <c r="W332" i="3"/>
  <c r="X332" i="3"/>
  <c r="T332" i="3"/>
  <c r="S332" i="3"/>
  <c r="Q332" i="3"/>
  <c r="W331" i="3"/>
  <c r="X331" i="3"/>
  <c r="T331" i="3"/>
  <c r="S331" i="3"/>
  <c r="Q331" i="3"/>
  <c r="W330" i="3"/>
  <c r="X330" i="3"/>
  <c r="T330" i="3"/>
  <c r="S330" i="3"/>
  <c r="Q330" i="3"/>
  <c r="W329" i="3"/>
  <c r="T329" i="3"/>
  <c r="S329" i="3"/>
  <c r="Q329" i="3"/>
  <c r="W328" i="3"/>
  <c r="T328" i="3"/>
  <c r="S328" i="3"/>
  <c r="Q328" i="3"/>
  <c r="W327" i="3"/>
  <c r="T327" i="3"/>
  <c r="S327" i="3"/>
  <c r="Q327" i="3"/>
  <c r="W326" i="3"/>
  <c r="T326" i="3"/>
  <c r="S326" i="3"/>
  <c r="Q326" i="3"/>
  <c r="W325" i="3"/>
  <c r="T325" i="3"/>
  <c r="S325" i="3"/>
  <c r="Q325" i="3"/>
  <c r="W324" i="3"/>
  <c r="T324" i="3"/>
  <c r="S324" i="3"/>
  <c r="Q324" i="3"/>
  <c r="W323" i="3"/>
  <c r="T323" i="3"/>
  <c r="S323" i="3"/>
  <c r="Q323" i="3"/>
  <c r="W322" i="3"/>
  <c r="T322" i="3"/>
  <c r="S322" i="3"/>
  <c r="Q322" i="3"/>
  <c r="W321" i="3"/>
  <c r="T321" i="3"/>
  <c r="S321" i="3"/>
  <c r="Q321" i="3"/>
  <c r="W320" i="3"/>
  <c r="T320" i="3"/>
  <c r="S320" i="3"/>
  <c r="Q320" i="3"/>
  <c r="W319" i="3"/>
  <c r="X319" i="3"/>
  <c r="T319" i="3"/>
  <c r="S319" i="3"/>
  <c r="Q319" i="3"/>
  <c r="W318" i="3"/>
  <c r="T318" i="3"/>
  <c r="S318" i="3"/>
  <c r="Q318" i="3"/>
  <c r="W317" i="3"/>
  <c r="T317" i="3"/>
  <c r="S317" i="3"/>
  <c r="Q317" i="3"/>
  <c r="W316" i="3"/>
  <c r="X316" i="3"/>
  <c r="T316" i="3"/>
  <c r="S316" i="3"/>
  <c r="Q316" i="3"/>
  <c r="W315" i="3"/>
  <c r="T315" i="3"/>
  <c r="S315" i="3"/>
  <c r="Q315" i="3"/>
  <c r="W314" i="3"/>
  <c r="T314" i="3"/>
  <c r="S314" i="3"/>
  <c r="Q314" i="3"/>
  <c r="W313" i="3"/>
  <c r="T313" i="3"/>
  <c r="S313" i="3"/>
  <c r="Q313" i="3"/>
  <c r="W312" i="3"/>
  <c r="T312" i="3"/>
  <c r="S312" i="3"/>
  <c r="Q312" i="3"/>
  <c r="W311" i="3"/>
  <c r="T311" i="3"/>
  <c r="S311" i="3"/>
  <c r="Q311" i="3"/>
  <c r="W310" i="3"/>
  <c r="X310" i="3"/>
  <c r="T310" i="3"/>
  <c r="S310" i="3"/>
  <c r="Q310" i="3"/>
  <c r="W309" i="3"/>
  <c r="X309" i="3"/>
  <c r="T309" i="3"/>
  <c r="S309" i="3"/>
  <c r="Q309" i="3"/>
  <c r="W308" i="3"/>
  <c r="X308" i="3"/>
  <c r="T308" i="3"/>
  <c r="S308" i="3"/>
  <c r="Q308" i="3"/>
  <c r="W307" i="3"/>
  <c r="X307" i="3"/>
  <c r="T307" i="3"/>
  <c r="S307" i="3"/>
  <c r="Q307" i="3"/>
  <c r="W306" i="3"/>
  <c r="X306" i="3"/>
  <c r="T306" i="3"/>
  <c r="S306" i="3"/>
  <c r="Q306" i="3"/>
  <c r="W305" i="3"/>
  <c r="X305" i="3"/>
  <c r="T305" i="3"/>
  <c r="S305" i="3"/>
  <c r="Q305" i="3"/>
  <c r="W304" i="3"/>
  <c r="X304" i="3"/>
  <c r="T304" i="3"/>
  <c r="S304" i="3"/>
  <c r="Q304" i="3"/>
  <c r="W303" i="3"/>
  <c r="X303" i="3"/>
  <c r="T303" i="3"/>
  <c r="S303" i="3"/>
  <c r="Q303" i="3"/>
  <c r="W302" i="3"/>
  <c r="X302" i="3"/>
  <c r="T302" i="3"/>
  <c r="S302" i="3"/>
  <c r="Q302" i="3"/>
  <c r="W301" i="3"/>
  <c r="T301" i="3"/>
  <c r="S301" i="3"/>
  <c r="Q301" i="3"/>
  <c r="W300" i="3"/>
  <c r="X300" i="3"/>
  <c r="T300" i="3"/>
  <c r="S300" i="3"/>
  <c r="Q300" i="3"/>
  <c r="W299" i="3"/>
  <c r="X299" i="3"/>
  <c r="T299" i="3"/>
  <c r="S299" i="3"/>
  <c r="Q299" i="3"/>
  <c r="W298" i="3"/>
  <c r="X298" i="3"/>
  <c r="T298" i="3"/>
  <c r="S298" i="3"/>
  <c r="Q298" i="3"/>
  <c r="W297" i="3"/>
  <c r="X297" i="3"/>
  <c r="T297" i="3"/>
  <c r="S297" i="3"/>
  <c r="Q297" i="3"/>
  <c r="W296" i="3"/>
  <c r="X296" i="3"/>
  <c r="T296" i="3"/>
  <c r="S296" i="3"/>
  <c r="Q296" i="3"/>
  <c r="W295" i="3"/>
  <c r="X295" i="3"/>
  <c r="T295" i="3"/>
  <c r="S295" i="3"/>
  <c r="Q295" i="3"/>
  <c r="W294" i="3"/>
  <c r="X294" i="3"/>
  <c r="T294" i="3"/>
  <c r="S294" i="3"/>
  <c r="Q294" i="3"/>
  <c r="W293" i="3"/>
  <c r="X293" i="3"/>
  <c r="T293" i="3"/>
  <c r="S293" i="3"/>
  <c r="Q293" i="3"/>
  <c r="W292" i="3"/>
  <c r="X292" i="3"/>
  <c r="T292" i="3"/>
  <c r="S292" i="3"/>
  <c r="Q292" i="3"/>
  <c r="W291" i="3"/>
  <c r="X291" i="3"/>
  <c r="T291" i="3"/>
  <c r="S291" i="3"/>
  <c r="Q291" i="3"/>
  <c r="W290" i="3"/>
  <c r="X290" i="3"/>
  <c r="T290" i="3"/>
  <c r="S290" i="3"/>
  <c r="Q290" i="3"/>
  <c r="W289" i="3"/>
  <c r="X289" i="3"/>
  <c r="T289" i="3"/>
  <c r="S289" i="3"/>
  <c r="Q289" i="3"/>
  <c r="W288" i="3"/>
  <c r="X288" i="3"/>
  <c r="T288" i="3"/>
  <c r="S288" i="3"/>
  <c r="Q288" i="3"/>
  <c r="W287" i="3"/>
  <c r="X287" i="3"/>
  <c r="T287" i="3"/>
  <c r="S287" i="3"/>
  <c r="Q287" i="3"/>
  <c r="W286" i="3"/>
  <c r="T286" i="3"/>
  <c r="S286" i="3"/>
  <c r="Q286" i="3"/>
  <c r="W285" i="3"/>
  <c r="T285" i="3"/>
  <c r="S285" i="3"/>
  <c r="Q285" i="3"/>
  <c r="W284" i="3"/>
  <c r="T284" i="3"/>
  <c r="S284" i="3"/>
  <c r="Q284" i="3"/>
  <c r="W283" i="3"/>
  <c r="T283" i="3"/>
  <c r="S283" i="3"/>
  <c r="Q283" i="3"/>
  <c r="W282" i="3"/>
  <c r="T282" i="3"/>
  <c r="S282" i="3"/>
  <c r="Q282" i="3"/>
  <c r="W281" i="3"/>
  <c r="X281" i="3"/>
  <c r="T281" i="3"/>
  <c r="S281" i="3"/>
  <c r="Q281" i="3"/>
  <c r="W280" i="3"/>
  <c r="X280" i="3"/>
  <c r="T280" i="3"/>
  <c r="S280" i="3"/>
  <c r="Q280" i="3"/>
  <c r="W279" i="3"/>
  <c r="X279" i="3"/>
  <c r="T279" i="3"/>
  <c r="S279" i="3"/>
  <c r="Q279" i="3"/>
  <c r="W278" i="3"/>
  <c r="X278" i="3"/>
  <c r="T278" i="3"/>
  <c r="S278" i="3"/>
  <c r="Q278" i="3"/>
  <c r="W277" i="3"/>
  <c r="X277" i="3"/>
  <c r="T277" i="3"/>
  <c r="S277" i="3"/>
  <c r="Q277" i="3"/>
  <c r="W276" i="3"/>
  <c r="T276" i="3"/>
  <c r="S276" i="3"/>
  <c r="Q276" i="3"/>
  <c r="W275" i="3"/>
  <c r="T275" i="3"/>
  <c r="S275" i="3"/>
  <c r="Q275" i="3"/>
  <c r="W274" i="3"/>
  <c r="X274" i="3"/>
  <c r="T274" i="3"/>
  <c r="S274" i="3"/>
  <c r="Q274" i="3"/>
  <c r="W273" i="3"/>
  <c r="X273" i="3"/>
  <c r="T273" i="3"/>
  <c r="S273" i="3"/>
  <c r="Q273" i="3"/>
  <c r="W272" i="3"/>
  <c r="X272" i="3"/>
  <c r="T272" i="3"/>
  <c r="S272" i="3"/>
  <c r="Q272" i="3"/>
  <c r="W271" i="3"/>
  <c r="X271" i="3"/>
  <c r="T271" i="3"/>
  <c r="S271" i="3"/>
  <c r="Q271" i="3"/>
  <c r="W270" i="3"/>
  <c r="X270" i="3"/>
  <c r="T270" i="3"/>
  <c r="S270" i="3"/>
  <c r="Q270" i="3"/>
  <c r="W269" i="3"/>
  <c r="X269" i="3"/>
  <c r="T269" i="3"/>
  <c r="S269" i="3"/>
  <c r="Q269" i="3"/>
  <c r="W268" i="3"/>
  <c r="T268" i="3"/>
  <c r="S268" i="3"/>
  <c r="Q268" i="3"/>
  <c r="W267" i="3"/>
  <c r="X267" i="3"/>
  <c r="T267" i="3"/>
  <c r="S267" i="3"/>
  <c r="Q267" i="3"/>
  <c r="W266" i="3"/>
  <c r="X266" i="3"/>
  <c r="T266" i="3"/>
  <c r="S266" i="3"/>
  <c r="Q266" i="3"/>
  <c r="W265" i="3"/>
  <c r="T265" i="3"/>
  <c r="S265" i="3"/>
  <c r="Q265" i="3"/>
  <c r="W264" i="3"/>
  <c r="X264" i="3"/>
  <c r="T264" i="3"/>
  <c r="S264" i="3"/>
  <c r="Q264" i="3"/>
  <c r="W263" i="3"/>
  <c r="X263" i="3"/>
  <c r="T263" i="3"/>
  <c r="S263" i="3"/>
  <c r="Q263" i="3"/>
  <c r="W262" i="3"/>
  <c r="T262" i="3"/>
  <c r="S262" i="3"/>
  <c r="Q262" i="3"/>
  <c r="W261" i="3"/>
  <c r="X261" i="3"/>
  <c r="T261" i="3"/>
  <c r="S261" i="3"/>
  <c r="Q261" i="3"/>
  <c r="W260" i="3"/>
  <c r="X260" i="3"/>
  <c r="T260" i="3"/>
  <c r="S260" i="3"/>
  <c r="Q260" i="3"/>
  <c r="W259" i="3"/>
  <c r="X259" i="3"/>
  <c r="T259" i="3"/>
  <c r="S259" i="3"/>
  <c r="Q259" i="3"/>
  <c r="W258" i="3"/>
  <c r="T258" i="3"/>
  <c r="S258" i="3"/>
  <c r="Q258" i="3"/>
  <c r="W257" i="3"/>
  <c r="T257" i="3"/>
  <c r="S257" i="3"/>
  <c r="Q257" i="3"/>
  <c r="W256" i="3"/>
  <c r="T256" i="3"/>
  <c r="S256" i="3"/>
  <c r="Q256" i="3"/>
  <c r="W255" i="3"/>
  <c r="X255" i="3"/>
  <c r="T255" i="3"/>
  <c r="S255" i="3"/>
  <c r="Q255" i="3"/>
  <c r="W254" i="3"/>
  <c r="T254" i="3"/>
  <c r="S254" i="3"/>
  <c r="Q254" i="3"/>
  <c r="W253" i="3"/>
  <c r="X253" i="3"/>
  <c r="T253" i="3"/>
  <c r="S253" i="3"/>
  <c r="Q253" i="3"/>
  <c r="W252" i="3"/>
  <c r="X252" i="3"/>
  <c r="T252" i="3"/>
  <c r="S252" i="3"/>
  <c r="Q252" i="3"/>
  <c r="W251" i="3"/>
  <c r="T251" i="3"/>
  <c r="S251" i="3"/>
  <c r="Q251" i="3"/>
  <c r="W250" i="3"/>
  <c r="T250" i="3"/>
  <c r="S250" i="3"/>
  <c r="Q250" i="3"/>
  <c r="W249" i="3"/>
  <c r="T249" i="3"/>
  <c r="S249" i="3"/>
  <c r="Q249" i="3"/>
  <c r="W248" i="3"/>
  <c r="T248" i="3"/>
  <c r="S248" i="3"/>
  <c r="Q248" i="3"/>
  <c r="W247" i="3"/>
  <c r="X247" i="3"/>
  <c r="T247" i="3"/>
  <c r="S247" i="3"/>
  <c r="Q247" i="3"/>
  <c r="W246" i="3"/>
  <c r="T246" i="3"/>
  <c r="S246" i="3"/>
  <c r="Q246" i="3"/>
  <c r="W245" i="3"/>
  <c r="T245" i="3"/>
  <c r="S245" i="3"/>
  <c r="Q245" i="3"/>
  <c r="W244" i="3"/>
  <c r="X244" i="3"/>
  <c r="T244" i="3"/>
  <c r="S244" i="3"/>
  <c r="Q244" i="3"/>
  <c r="W243" i="3"/>
  <c r="T243" i="3"/>
  <c r="S243" i="3"/>
  <c r="Q243" i="3"/>
  <c r="W242" i="3"/>
  <c r="X242" i="3"/>
  <c r="T242" i="3"/>
  <c r="S242" i="3"/>
  <c r="Q242" i="3"/>
  <c r="W241" i="3"/>
  <c r="X241" i="3"/>
  <c r="T241" i="3"/>
  <c r="S241" i="3"/>
  <c r="Q241" i="3"/>
  <c r="W240" i="3"/>
  <c r="X240" i="3"/>
  <c r="T240" i="3"/>
  <c r="S240" i="3"/>
  <c r="Q240" i="3"/>
  <c r="W239" i="3"/>
  <c r="T239" i="3"/>
  <c r="S239" i="3"/>
  <c r="Q239" i="3"/>
  <c r="W238" i="3"/>
  <c r="T238" i="3"/>
  <c r="S238" i="3"/>
  <c r="Q238" i="3"/>
  <c r="W237" i="3"/>
  <c r="X237" i="3"/>
  <c r="T237" i="3"/>
  <c r="S237" i="3"/>
  <c r="Q237" i="3"/>
  <c r="W236" i="3"/>
  <c r="T236" i="3"/>
  <c r="S236" i="3"/>
  <c r="Q236" i="3"/>
  <c r="W235" i="3"/>
  <c r="X235" i="3"/>
  <c r="T235" i="3"/>
  <c r="S235" i="3"/>
  <c r="Q235" i="3"/>
  <c r="W234" i="3"/>
  <c r="T234" i="3"/>
  <c r="S234" i="3"/>
  <c r="Q234" i="3"/>
  <c r="W233" i="3"/>
  <c r="T233" i="3"/>
  <c r="S233" i="3"/>
  <c r="Q233" i="3"/>
  <c r="W232" i="3"/>
  <c r="T232" i="3"/>
  <c r="S232" i="3"/>
  <c r="Q232" i="3"/>
  <c r="W231" i="3"/>
  <c r="T231" i="3"/>
  <c r="S231" i="3"/>
  <c r="Q231" i="3"/>
  <c r="W230" i="3"/>
  <c r="X230" i="3"/>
  <c r="T230" i="3"/>
  <c r="S230" i="3"/>
  <c r="Q230" i="3"/>
  <c r="W229" i="3"/>
  <c r="T229" i="3"/>
  <c r="S229" i="3"/>
  <c r="Q229" i="3"/>
  <c r="W228" i="3"/>
  <c r="T228" i="3"/>
  <c r="S228" i="3"/>
  <c r="Q228" i="3"/>
  <c r="W227" i="3"/>
  <c r="X227" i="3"/>
  <c r="T227" i="3"/>
  <c r="S227" i="3"/>
  <c r="Q227" i="3"/>
  <c r="W226" i="3"/>
  <c r="T226" i="3"/>
  <c r="S226" i="3"/>
  <c r="Q226" i="3"/>
  <c r="W225" i="3"/>
  <c r="T225" i="3"/>
  <c r="S225" i="3"/>
  <c r="Q225" i="3"/>
  <c r="W224" i="3"/>
  <c r="T224" i="3"/>
  <c r="S224" i="3"/>
  <c r="Q224" i="3"/>
  <c r="W223" i="3"/>
  <c r="T223" i="3"/>
  <c r="S223" i="3"/>
  <c r="Q223" i="3"/>
  <c r="W222" i="3"/>
  <c r="T222" i="3"/>
  <c r="S222" i="3"/>
  <c r="Q222" i="3"/>
  <c r="W221" i="3"/>
  <c r="X221" i="3"/>
  <c r="T221" i="3"/>
  <c r="S221" i="3"/>
  <c r="Q221" i="3"/>
  <c r="W220" i="3"/>
  <c r="T220" i="3"/>
  <c r="S220" i="3"/>
  <c r="Q220" i="3"/>
  <c r="W219" i="3"/>
  <c r="T219" i="3"/>
  <c r="S219" i="3"/>
  <c r="Q219" i="3"/>
  <c r="W218" i="3"/>
  <c r="X218" i="3"/>
  <c r="T218" i="3"/>
  <c r="S218" i="3"/>
  <c r="Q218" i="3"/>
  <c r="W217" i="3"/>
  <c r="T217" i="3"/>
  <c r="S217" i="3"/>
  <c r="Q217" i="3"/>
  <c r="W216" i="3"/>
  <c r="X216" i="3"/>
  <c r="T216" i="3"/>
  <c r="S216" i="3"/>
  <c r="Q216" i="3"/>
  <c r="W215" i="3"/>
  <c r="X215" i="3"/>
  <c r="T215" i="3"/>
  <c r="S215" i="3"/>
  <c r="Q215" i="3"/>
  <c r="W214" i="3"/>
  <c r="X214" i="3"/>
  <c r="T214" i="3"/>
  <c r="S214" i="3"/>
  <c r="Q214" i="3"/>
  <c r="W213" i="3"/>
  <c r="X213" i="3"/>
  <c r="T213" i="3"/>
  <c r="S213" i="3"/>
  <c r="Q213" i="3"/>
  <c r="W212" i="3"/>
  <c r="X212" i="3"/>
  <c r="T212" i="3"/>
  <c r="S212" i="3"/>
  <c r="Q212" i="3"/>
  <c r="W211" i="3"/>
  <c r="X211" i="3"/>
  <c r="T211" i="3"/>
  <c r="S211" i="3"/>
  <c r="Q211" i="3"/>
  <c r="W210" i="3"/>
  <c r="T210" i="3"/>
  <c r="S210" i="3"/>
  <c r="Q210" i="3"/>
  <c r="W209" i="3"/>
  <c r="X209" i="3"/>
  <c r="T209" i="3"/>
  <c r="S209" i="3"/>
  <c r="Q209" i="3"/>
  <c r="W208" i="3"/>
  <c r="X208" i="3"/>
  <c r="T208" i="3"/>
  <c r="S208" i="3"/>
  <c r="Q208" i="3"/>
  <c r="W207" i="3"/>
  <c r="X207" i="3"/>
  <c r="T207" i="3"/>
  <c r="S207" i="3"/>
  <c r="Q207" i="3"/>
  <c r="W206" i="3"/>
  <c r="T206" i="3"/>
  <c r="S206" i="3"/>
  <c r="Q206" i="3"/>
  <c r="W205" i="3"/>
  <c r="T205" i="3"/>
  <c r="S205" i="3"/>
  <c r="Q205" i="3"/>
  <c r="W204" i="3"/>
  <c r="T204" i="3"/>
  <c r="S204" i="3"/>
  <c r="Q204" i="3"/>
  <c r="W203" i="3"/>
  <c r="T203" i="3"/>
  <c r="S203" i="3"/>
  <c r="Q203" i="3"/>
  <c r="W202" i="3"/>
  <c r="X202" i="3"/>
  <c r="T202" i="3"/>
  <c r="S202" i="3"/>
  <c r="Q202" i="3"/>
  <c r="W201" i="3"/>
  <c r="X201" i="3"/>
  <c r="T201" i="3"/>
  <c r="S201" i="3"/>
  <c r="Q201" i="3"/>
  <c r="W200" i="3"/>
  <c r="X200" i="3"/>
  <c r="T200" i="3"/>
  <c r="S200" i="3"/>
  <c r="Q200" i="3"/>
  <c r="W199" i="3"/>
  <c r="X199" i="3"/>
  <c r="T199" i="3"/>
  <c r="S199" i="3"/>
  <c r="Q199" i="3"/>
  <c r="W198" i="3"/>
  <c r="T198" i="3"/>
  <c r="S198" i="3"/>
  <c r="Q198" i="3"/>
  <c r="W197" i="3"/>
  <c r="X197" i="3"/>
  <c r="T197" i="3"/>
  <c r="S197" i="3"/>
  <c r="Q197" i="3"/>
  <c r="W196" i="3"/>
  <c r="T196" i="3"/>
  <c r="S196" i="3"/>
  <c r="Q196" i="3"/>
  <c r="W195" i="3"/>
  <c r="X195" i="3"/>
  <c r="T195" i="3"/>
  <c r="S195" i="3"/>
  <c r="Q195" i="3"/>
  <c r="W194" i="3"/>
  <c r="T194" i="3"/>
  <c r="S194" i="3"/>
  <c r="Q194" i="3"/>
  <c r="W193" i="3"/>
  <c r="X193" i="3"/>
  <c r="T193" i="3"/>
  <c r="S193" i="3"/>
  <c r="Q193" i="3"/>
  <c r="W192" i="3"/>
  <c r="T192" i="3"/>
  <c r="S192" i="3"/>
  <c r="Q192" i="3"/>
  <c r="W191" i="3"/>
  <c r="X191" i="3"/>
  <c r="T191" i="3"/>
  <c r="S191" i="3"/>
  <c r="Q191" i="3"/>
  <c r="W190" i="3"/>
  <c r="X190" i="3"/>
  <c r="T190" i="3"/>
  <c r="S190" i="3"/>
  <c r="Q190" i="3"/>
  <c r="W189" i="3"/>
  <c r="T189" i="3"/>
  <c r="S189" i="3"/>
  <c r="Q189" i="3"/>
  <c r="W188" i="3"/>
  <c r="X188" i="3"/>
  <c r="T188" i="3"/>
  <c r="S188" i="3"/>
  <c r="Q188" i="3"/>
  <c r="W187" i="3"/>
  <c r="X187" i="3"/>
  <c r="T187" i="3"/>
  <c r="S187" i="3"/>
  <c r="Q187" i="3"/>
  <c r="W186" i="3"/>
  <c r="X186" i="3"/>
  <c r="T186" i="3"/>
  <c r="S186" i="3"/>
  <c r="Q186" i="3"/>
  <c r="W185" i="3"/>
  <c r="T185" i="3"/>
  <c r="S185" i="3"/>
  <c r="Q185" i="3"/>
  <c r="W184" i="3"/>
  <c r="X184" i="3"/>
  <c r="T184" i="3"/>
  <c r="S184" i="3"/>
  <c r="Q184" i="3"/>
  <c r="W183" i="3"/>
  <c r="X183" i="3"/>
  <c r="T183" i="3"/>
  <c r="S183" i="3"/>
  <c r="Q183" i="3"/>
  <c r="W182" i="3"/>
  <c r="X182" i="3"/>
  <c r="T182" i="3"/>
  <c r="S182" i="3"/>
  <c r="Q182" i="3"/>
  <c r="W181" i="3"/>
  <c r="X181" i="3"/>
  <c r="T181" i="3"/>
  <c r="S181" i="3"/>
  <c r="Q181" i="3"/>
  <c r="W180" i="3"/>
  <c r="X180" i="3"/>
  <c r="T180" i="3"/>
  <c r="S180" i="3"/>
  <c r="Q180" i="3"/>
  <c r="W179" i="3"/>
  <c r="T179" i="3"/>
  <c r="S179" i="3"/>
  <c r="Q179" i="3"/>
  <c r="W178" i="3"/>
  <c r="X178" i="3"/>
  <c r="T178" i="3"/>
  <c r="S178" i="3"/>
  <c r="Q178" i="3"/>
  <c r="W177" i="3"/>
  <c r="X177" i="3"/>
  <c r="T177" i="3"/>
  <c r="S177" i="3"/>
  <c r="Q177" i="3"/>
  <c r="W176" i="3"/>
  <c r="X176" i="3"/>
  <c r="T176" i="3"/>
  <c r="S176" i="3"/>
  <c r="Q176" i="3"/>
  <c r="W175" i="3"/>
  <c r="T175" i="3"/>
  <c r="S175" i="3"/>
  <c r="Q175" i="3"/>
  <c r="W174" i="3"/>
  <c r="T174" i="3"/>
  <c r="S174" i="3"/>
  <c r="Q174" i="3"/>
  <c r="W173" i="3"/>
  <c r="X173" i="3"/>
  <c r="T173" i="3"/>
  <c r="S173" i="3"/>
  <c r="Q173" i="3"/>
  <c r="W172" i="3"/>
  <c r="T172" i="3"/>
  <c r="S172" i="3"/>
  <c r="Q172" i="3"/>
  <c r="W171" i="3"/>
  <c r="X171" i="3"/>
  <c r="T171" i="3"/>
  <c r="S171" i="3"/>
  <c r="Q171" i="3"/>
  <c r="W170" i="3"/>
  <c r="T170" i="3"/>
  <c r="S170" i="3"/>
  <c r="Q170" i="3"/>
  <c r="W169" i="3"/>
  <c r="T169" i="3"/>
  <c r="S169" i="3"/>
  <c r="Q169" i="3"/>
  <c r="W168" i="3"/>
  <c r="X168" i="3"/>
  <c r="T168" i="3"/>
  <c r="S168" i="3"/>
  <c r="Q168" i="3"/>
  <c r="W167" i="3"/>
  <c r="X167" i="3"/>
  <c r="T167" i="3"/>
  <c r="S167" i="3"/>
  <c r="Q167" i="3"/>
  <c r="W166" i="3"/>
  <c r="T166" i="3"/>
  <c r="S166" i="3"/>
  <c r="Q166" i="3"/>
  <c r="W165" i="3"/>
  <c r="X165" i="3"/>
  <c r="T165" i="3"/>
  <c r="S165" i="3"/>
  <c r="Q165" i="3"/>
  <c r="W164" i="3"/>
  <c r="T164" i="3"/>
  <c r="S164" i="3"/>
  <c r="Q164" i="3"/>
  <c r="W163" i="3"/>
  <c r="X163" i="3"/>
  <c r="T163" i="3"/>
  <c r="S163" i="3"/>
  <c r="Q163" i="3"/>
  <c r="W162" i="3"/>
  <c r="X162" i="3"/>
  <c r="T162" i="3"/>
  <c r="S162" i="3"/>
  <c r="Q162" i="3"/>
  <c r="W161" i="3"/>
  <c r="X161" i="3"/>
  <c r="T161" i="3"/>
  <c r="S161" i="3"/>
  <c r="Q161" i="3"/>
  <c r="W160" i="3"/>
  <c r="X160" i="3"/>
  <c r="T160" i="3"/>
  <c r="S160" i="3"/>
  <c r="Q160" i="3"/>
  <c r="W159" i="3"/>
  <c r="X159" i="3"/>
  <c r="T159" i="3"/>
  <c r="S159" i="3"/>
  <c r="Q159" i="3"/>
  <c r="W158" i="3"/>
  <c r="X158" i="3"/>
  <c r="T158" i="3"/>
  <c r="S158" i="3"/>
  <c r="Q158" i="3"/>
  <c r="W157" i="3"/>
  <c r="X157" i="3"/>
  <c r="T157" i="3"/>
  <c r="S157" i="3"/>
  <c r="Q157" i="3"/>
  <c r="W156" i="3"/>
  <c r="T156" i="3"/>
  <c r="S156" i="3"/>
  <c r="Q156" i="3"/>
  <c r="W155" i="3"/>
  <c r="T155" i="3"/>
  <c r="S155" i="3"/>
  <c r="Q155" i="3"/>
  <c r="W154" i="3"/>
  <c r="T154" i="3"/>
  <c r="S154" i="3"/>
  <c r="Q154" i="3"/>
  <c r="W153" i="3"/>
  <c r="X153" i="3"/>
  <c r="T153" i="3"/>
  <c r="S153" i="3"/>
  <c r="Q153" i="3"/>
  <c r="W152" i="3"/>
  <c r="T152" i="3"/>
  <c r="S152" i="3"/>
  <c r="Q152" i="3"/>
  <c r="W151" i="3"/>
  <c r="X151" i="3"/>
  <c r="T151" i="3"/>
  <c r="S151" i="3"/>
  <c r="Q151" i="3"/>
  <c r="W150" i="3"/>
  <c r="X150" i="3"/>
  <c r="T150" i="3"/>
  <c r="S150" i="3"/>
  <c r="Q150" i="3"/>
  <c r="W149" i="3"/>
  <c r="X149" i="3"/>
  <c r="T149" i="3"/>
  <c r="S149" i="3"/>
  <c r="Q149" i="3"/>
  <c r="W148" i="3"/>
  <c r="T148" i="3"/>
  <c r="S148" i="3"/>
  <c r="Q148" i="3"/>
  <c r="W147" i="3"/>
  <c r="T147" i="3"/>
  <c r="S147" i="3"/>
  <c r="Q147" i="3"/>
  <c r="W146" i="3"/>
  <c r="X146" i="3"/>
  <c r="T146" i="3"/>
  <c r="S146" i="3"/>
  <c r="Q146" i="3"/>
  <c r="W145" i="3"/>
  <c r="X145" i="3"/>
  <c r="T145" i="3"/>
  <c r="S145" i="3"/>
  <c r="Q145" i="3"/>
  <c r="W144" i="3"/>
  <c r="X144" i="3"/>
  <c r="T144" i="3"/>
  <c r="S144" i="3"/>
  <c r="Q144" i="3"/>
  <c r="W143" i="3"/>
  <c r="X143" i="3"/>
  <c r="T143" i="3"/>
  <c r="S143" i="3"/>
  <c r="Q143" i="3"/>
  <c r="W142" i="3"/>
  <c r="T142" i="3"/>
  <c r="S142" i="3"/>
  <c r="Q142" i="3"/>
  <c r="W141" i="3"/>
  <c r="X141" i="3"/>
  <c r="T141" i="3"/>
  <c r="S141" i="3"/>
  <c r="Q141" i="3"/>
  <c r="W140" i="3"/>
  <c r="T140" i="3"/>
  <c r="S140" i="3"/>
  <c r="Q140" i="3"/>
  <c r="W139" i="3"/>
  <c r="X139" i="3"/>
  <c r="T139" i="3"/>
  <c r="S139" i="3"/>
  <c r="Q139" i="3"/>
  <c r="W138" i="3"/>
  <c r="X138" i="3"/>
  <c r="T138" i="3"/>
  <c r="S138" i="3"/>
  <c r="Q138" i="3"/>
  <c r="W137" i="3"/>
  <c r="T137" i="3"/>
  <c r="S137" i="3"/>
  <c r="Q137" i="3"/>
  <c r="W136" i="3"/>
  <c r="X136" i="3"/>
  <c r="T136" i="3"/>
  <c r="S136" i="3"/>
  <c r="Q136" i="3"/>
  <c r="W135" i="3"/>
  <c r="T135" i="3"/>
  <c r="S135" i="3"/>
  <c r="Q135" i="3"/>
  <c r="W134" i="3"/>
  <c r="T134" i="3"/>
  <c r="S134" i="3"/>
  <c r="Q134" i="3"/>
  <c r="W133" i="3"/>
  <c r="X133" i="3"/>
  <c r="T133" i="3"/>
  <c r="S133" i="3"/>
  <c r="Q133" i="3"/>
  <c r="W132" i="3"/>
  <c r="X132" i="3"/>
  <c r="T132" i="3"/>
  <c r="S132" i="3"/>
  <c r="Q132" i="3"/>
  <c r="W131" i="3"/>
  <c r="X131" i="3"/>
  <c r="T131" i="3"/>
  <c r="S131" i="3"/>
  <c r="Q131" i="3"/>
  <c r="W130" i="3"/>
  <c r="X130" i="3"/>
  <c r="T130" i="3"/>
  <c r="S130" i="3"/>
  <c r="Q130" i="3"/>
  <c r="W129" i="3"/>
  <c r="X129" i="3"/>
  <c r="T129" i="3"/>
  <c r="S129" i="3"/>
  <c r="Q129" i="3"/>
  <c r="W128" i="3"/>
  <c r="X128" i="3"/>
  <c r="T128" i="3"/>
  <c r="S128" i="3"/>
  <c r="Q128" i="3"/>
  <c r="W127" i="3"/>
  <c r="X127" i="3"/>
  <c r="T127" i="3"/>
  <c r="S127" i="3"/>
  <c r="Q127" i="3"/>
  <c r="W126" i="3"/>
  <c r="T126" i="3"/>
  <c r="S126" i="3"/>
  <c r="Q126" i="3"/>
  <c r="W125" i="3"/>
  <c r="T125" i="3"/>
  <c r="S125" i="3"/>
  <c r="Q125" i="3"/>
  <c r="W124" i="3"/>
  <c r="T124" i="3"/>
  <c r="S124" i="3"/>
  <c r="Q124" i="3"/>
  <c r="W123" i="3"/>
  <c r="X123" i="3"/>
  <c r="T123" i="3"/>
  <c r="S123" i="3"/>
  <c r="Q123" i="3"/>
  <c r="W122" i="3"/>
  <c r="T122" i="3"/>
  <c r="S122" i="3"/>
  <c r="Q122" i="3"/>
  <c r="W121" i="3"/>
  <c r="T121" i="3"/>
  <c r="S121" i="3"/>
  <c r="Q121" i="3"/>
  <c r="W120" i="3"/>
  <c r="X120" i="3"/>
  <c r="T120" i="3"/>
  <c r="S120" i="3"/>
  <c r="Q120" i="3"/>
  <c r="W119" i="3"/>
  <c r="X119" i="3"/>
  <c r="T119" i="3"/>
  <c r="S119" i="3"/>
  <c r="Q119" i="3"/>
  <c r="W118" i="3"/>
  <c r="X118" i="3"/>
  <c r="T118" i="3"/>
  <c r="S118" i="3"/>
  <c r="Q118" i="3"/>
  <c r="W117" i="3"/>
  <c r="X117" i="3"/>
  <c r="T117" i="3"/>
  <c r="S117" i="3"/>
  <c r="Q117" i="3"/>
  <c r="W116" i="3"/>
  <c r="T116" i="3"/>
  <c r="S116" i="3"/>
  <c r="Q116" i="3"/>
  <c r="W115" i="3"/>
  <c r="X115" i="3"/>
  <c r="T115" i="3"/>
  <c r="S115" i="3"/>
  <c r="Q115" i="3"/>
  <c r="W114" i="3"/>
  <c r="X114" i="3"/>
  <c r="T114" i="3"/>
  <c r="S114" i="3"/>
  <c r="Q114" i="3"/>
  <c r="W113" i="3"/>
  <c r="X113" i="3"/>
  <c r="T113" i="3"/>
  <c r="S113" i="3"/>
  <c r="Q113" i="3"/>
  <c r="W112" i="3"/>
  <c r="X112" i="3"/>
  <c r="T112" i="3"/>
  <c r="S112" i="3"/>
  <c r="Q112" i="3"/>
  <c r="W111" i="3"/>
  <c r="T111" i="3"/>
  <c r="S111" i="3"/>
  <c r="Q111" i="3"/>
  <c r="W110" i="3"/>
  <c r="T110" i="3"/>
  <c r="S110" i="3"/>
  <c r="Q110" i="3"/>
  <c r="W109" i="3"/>
  <c r="T109" i="3"/>
  <c r="S109" i="3"/>
  <c r="Q109" i="3"/>
  <c r="W108" i="3"/>
  <c r="T108" i="3"/>
  <c r="S108" i="3"/>
  <c r="Q108" i="3"/>
  <c r="W107" i="3"/>
  <c r="T107" i="3"/>
  <c r="S107" i="3"/>
  <c r="Q107" i="3"/>
  <c r="W106" i="3"/>
  <c r="X106" i="3"/>
  <c r="T106" i="3"/>
  <c r="S106" i="3"/>
  <c r="Q106" i="3"/>
  <c r="W105" i="3"/>
  <c r="X105" i="3"/>
  <c r="T105" i="3"/>
  <c r="S105" i="3"/>
  <c r="Q105" i="3"/>
  <c r="W104" i="3"/>
  <c r="X104" i="3"/>
  <c r="T104" i="3"/>
  <c r="S104" i="3"/>
  <c r="Q104" i="3"/>
  <c r="W103" i="3"/>
  <c r="X103" i="3"/>
  <c r="T103" i="3"/>
  <c r="S103" i="3"/>
  <c r="Q103" i="3"/>
  <c r="W102" i="3"/>
  <c r="T102" i="3"/>
  <c r="S102" i="3"/>
  <c r="Q102" i="3"/>
  <c r="W101" i="3"/>
  <c r="T101" i="3"/>
  <c r="S101" i="3"/>
  <c r="Q101" i="3"/>
  <c r="W100" i="3"/>
  <c r="X100" i="3"/>
  <c r="T100" i="3"/>
  <c r="S100" i="3"/>
  <c r="Q100" i="3"/>
  <c r="W99" i="3"/>
  <c r="X125" i="3"/>
  <c r="T99" i="3"/>
  <c r="S99" i="3"/>
  <c r="Q99" i="3"/>
  <c r="W98" i="3"/>
  <c r="X98" i="3"/>
  <c r="T98" i="3"/>
  <c r="S98" i="3"/>
  <c r="Q98" i="3"/>
  <c r="W97" i="3"/>
  <c r="X97" i="3"/>
  <c r="T97" i="3"/>
  <c r="S97" i="3"/>
  <c r="Q97" i="3"/>
  <c r="W96" i="3"/>
  <c r="T96" i="3"/>
  <c r="S96" i="3"/>
  <c r="Q96" i="3"/>
  <c r="W95" i="3"/>
  <c r="X95" i="3"/>
  <c r="T95" i="3"/>
  <c r="S95" i="3"/>
  <c r="Q95" i="3"/>
  <c r="W94" i="3"/>
  <c r="X94" i="3"/>
  <c r="T94" i="3"/>
  <c r="S94" i="3"/>
  <c r="Q94" i="3"/>
  <c r="W93" i="3"/>
  <c r="X93" i="3"/>
  <c r="T93" i="3"/>
  <c r="S93" i="3"/>
  <c r="Q93" i="3"/>
  <c r="W92" i="3"/>
  <c r="X92" i="3"/>
  <c r="T92" i="3"/>
  <c r="S92" i="3"/>
  <c r="Q92" i="3"/>
  <c r="W91" i="3"/>
  <c r="X91" i="3"/>
  <c r="T91" i="3"/>
  <c r="S91" i="3"/>
  <c r="Q91" i="3"/>
  <c r="W90" i="3"/>
  <c r="X90" i="3"/>
  <c r="T90" i="3"/>
  <c r="S90" i="3"/>
  <c r="Q90" i="3"/>
  <c r="W89" i="3"/>
  <c r="X89" i="3"/>
  <c r="T89" i="3"/>
  <c r="S89" i="3"/>
  <c r="Q89" i="3"/>
  <c r="W88" i="3"/>
  <c r="T88" i="3"/>
  <c r="S88" i="3"/>
  <c r="Q88" i="3"/>
  <c r="W87" i="3"/>
  <c r="X87" i="3"/>
  <c r="T87" i="3"/>
  <c r="S87" i="3"/>
  <c r="Q87" i="3"/>
  <c r="W86" i="3"/>
  <c r="X86" i="3"/>
  <c r="T86" i="3"/>
  <c r="S86" i="3"/>
  <c r="Q86" i="3"/>
  <c r="W85" i="3"/>
  <c r="X85" i="3"/>
  <c r="T85" i="3"/>
  <c r="S85" i="3"/>
  <c r="Q85" i="3"/>
  <c r="W84" i="3"/>
  <c r="X84" i="3"/>
  <c r="T84" i="3"/>
  <c r="S84" i="3"/>
  <c r="Q84" i="3"/>
  <c r="W83" i="3"/>
  <c r="X83" i="3"/>
  <c r="T83" i="3"/>
  <c r="S83" i="3"/>
  <c r="Q83" i="3"/>
  <c r="X82" i="3"/>
  <c r="W82" i="3"/>
  <c r="T82" i="3"/>
  <c r="S82" i="3"/>
  <c r="Q82" i="3"/>
  <c r="W81" i="3"/>
  <c r="T81" i="3"/>
  <c r="S81" i="3"/>
  <c r="Q81" i="3"/>
  <c r="W80" i="3"/>
  <c r="X80" i="3"/>
  <c r="T80" i="3"/>
  <c r="S80" i="3"/>
  <c r="Q80" i="3"/>
  <c r="W79" i="3"/>
  <c r="X79" i="3"/>
  <c r="T79" i="3"/>
  <c r="S79" i="3"/>
  <c r="Q79" i="3"/>
  <c r="W78" i="3"/>
  <c r="X78" i="3"/>
  <c r="T78" i="3"/>
  <c r="S78" i="3"/>
  <c r="Q78" i="3"/>
  <c r="W77" i="3"/>
  <c r="T77" i="3"/>
  <c r="S77" i="3"/>
  <c r="Q77" i="3"/>
  <c r="W76" i="3"/>
  <c r="X76" i="3"/>
  <c r="T76" i="3"/>
  <c r="S76" i="3"/>
  <c r="Q76" i="3"/>
  <c r="W75" i="3"/>
  <c r="T75" i="3"/>
  <c r="S75" i="3"/>
  <c r="Q75" i="3"/>
  <c r="W74" i="3"/>
  <c r="X74" i="3"/>
  <c r="T74" i="3"/>
  <c r="S74" i="3"/>
  <c r="Q74" i="3"/>
  <c r="W73" i="3"/>
  <c r="X73" i="3"/>
  <c r="T73" i="3"/>
  <c r="S73" i="3"/>
  <c r="Q73" i="3"/>
  <c r="W72" i="3"/>
  <c r="X72" i="3"/>
  <c r="T72" i="3"/>
  <c r="S72" i="3"/>
  <c r="Q72" i="3"/>
  <c r="W71" i="3"/>
  <c r="X71" i="3"/>
  <c r="T71" i="3"/>
  <c r="S71" i="3"/>
  <c r="Q71" i="3"/>
  <c r="W70" i="3"/>
  <c r="T70" i="3"/>
  <c r="S70" i="3"/>
  <c r="Q70" i="3"/>
  <c r="W69" i="3"/>
  <c r="T69" i="3"/>
  <c r="S69" i="3"/>
  <c r="Q69" i="3"/>
  <c r="W68" i="3"/>
  <c r="T68" i="3"/>
  <c r="S68" i="3"/>
  <c r="Q68" i="3"/>
  <c r="W67" i="3"/>
  <c r="T67" i="3"/>
  <c r="S67" i="3"/>
  <c r="Q67" i="3"/>
  <c r="W66" i="3"/>
  <c r="X66" i="3"/>
  <c r="T66" i="3"/>
  <c r="S66" i="3"/>
  <c r="Q66" i="3"/>
  <c r="W65" i="3"/>
  <c r="X65" i="3"/>
  <c r="T65" i="3"/>
  <c r="S65" i="3"/>
  <c r="Q65" i="3"/>
  <c r="W64" i="3"/>
  <c r="T64" i="3"/>
  <c r="S64" i="3"/>
  <c r="Q64" i="3"/>
  <c r="W63" i="3"/>
  <c r="X63" i="3"/>
  <c r="T63" i="3"/>
  <c r="S63" i="3"/>
  <c r="Q63" i="3"/>
  <c r="W62" i="3"/>
  <c r="X62" i="3"/>
  <c r="T62" i="3"/>
  <c r="S62" i="3"/>
  <c r="Q62" i="3"/>
  <c r="W61" i="3"/>
  <c r="X61" i="3"/>
  <c r="T61" i="3"/>
  <c r="S61" i="3"/>
  <c r="Q61" i="3"/>
  <c r="W60" i="3"/>
  <c r="X60" i="3"/>
  <c r="T60" i="3"/>
  <c r="S60" i="3"/>
  <c r="Q60" i="3"/>
  <c r="W59" i="3"/>
  <c r="X59" i="3"/>
  <c r="T59" i="3"/>
  <c r="S59" i="3"/>
  <c r="Q59" i="3"/>
  <c r="W58" i="3"/>
  <c r="X58" i="3"/>
  <c r="T58" i="3"/>
  <c r="S58" i="3"/>
  <c r="Q58" i="3"/>
  <c r="W57" i="3"/>
  <c r="X57" i="3"/>
  <c r="T57" i="3"/>
  <c r="S57" i="3"/>
  <c r="Q57" i="3"/>
  <c r="W56" i="3"/>
  <c r="X56" i="3"/>
  <c r="T56" i="3"/>
  <c r="S56" i="3"/>
  <c r="Q56" i="3"/>
  <c r="W55" i="3"/>
  <c r="X55" i="3"/>
  <c r="T55" i="3"/>
  <c r="S55" i="3"/>
  <c r="Q55" i="3"/>
  <c r="W54" i="3"/>
  <c r="X54" i="3"/>
  <c r="T54" i="3"/>
  <c r="S54" i="3"/>
  <c r="Q54" i="3"/>
  <c r="W53" i="3"/>
  <c r="X53" i="3"/>
  <c r="T53" i="3"/>
  <c r="S53" i="3"/>
  <c r="Q53" i="3"/>
  <c r="W52" i="3"/>
  <c r="X52" i="3"/>
  <c r="T52" i="3"/>
  <c r="S52" i="3"/>
  <c r="Q52" i="3"/>
  <c r="W51" i="3"/>
  <c r="X51" i="3"/>
  <c r="T51" i="3"/>
  <c r="S51" i="3"/>
  <c r="Q51" i="3"/>
  <c r="W50" i="3"/>
  <c r="X50" i="3"/>
  <c r="T50" i="3"/>
  <c r="S50" i="3"/>
  <c r="Q50" i="3"/>
  <c r="W49" i="3"/>
  <c r="X49" i="3"/>
  <c r="T49" i="3"/>
  <c r="S49" i="3"/>
  <c r="Q49" i="3"/>
  <c r="W48" i="3"/>
  <c r="T48" i="3"/>
  <c r="S48" i="3"/>
  <c r="Q48" i="3"/>
  <c r="W47" i="3"/>
  <c r="X47" i="3"/>
  <c r="T47" i="3"/>
  <c r="S47" i="3"/>
  <c r="Q47" i="3"/>
  <c r="W46" i="3"/>
  <c r="X46" i="3"/>
  <c r="T46" i="3"/>
  <c r="S46" i="3"/>
  <c r="Q46" i="3"/>
  <c r="W45" i="3"/>
  <c r="X45" i="3"/>
  <c r="T45" i="3"/>
  <c r="S45" i="3"/>
  <c r="Q45" i="3"/>
  <c r="W44" i="3"/>
  <c r="X44" i="3"/>
  <c r="T44" i="3"/>
  <c r="S44" i="3"/>
  <c r="Q44" i="3"/>
  <c r="W43" i="3"/>
  <c r="X43" i="3"/>
  <c r="T43" i="3"/>
  <c r="S43" i="3"/>
  <c r="Q43" i="3"/>
  <c r="W42" i="3"/>
  <c r="X42" i="3"/>
  <c r="T42" i="3"/>
  <c r="S42" i="3"/>
  <c r="Q42" i="3"/>
  <c r="W41" i="3"/>
  <c r="X41" i="3"/>
  <c r="T41" i="3"/>
  <c r="S41" i="3"/>
  <c r="Q41" i="3"/>
  <c r="W40" i="3"/>
  <c r="T40" i="3"/>
  <c r="S40" i="3"/>
  <c r="Q40" i="3"/>
  <c r="W39" i="3"/>
  <c r="T39" i="3"/>
  <c r="S39" i="3"/>
  <c r="Q39" i="3"/>
  <c r="W38" i="3"/>
  <c r="X38" i="3"/>
  <c r="T38" i="3"/>
  <c r="S38" i="3"/>
  <c r="Q38" i="3"/>
  <c r="W37" i="3"/>
  <c r="X37" i="3"/>
  <c r="T37" i="3"/>
  <c r="S37" i="3"/>
  <c r="Q37" i="3"/>
  <c r="W36" i="3"/>
  <c r="X36" i="3"/>
  <c r="T36" i="3"/>
  <c r="S36" i="3"/>
  <c r="Q36" i="3"/>
  <c r="W35" i="3"/>
  <c r="X35" i="3"/>
  <c r="T35" i="3"/>
  <c r="S35" i="3"/>
  <c r="Q35" i="3"/>
  <c r="W34" i="3"/>
  <c r="X34" i="3"/>
  <c r="T34" i="3"/>
  <c r="S34" i="3"/>
  <c r="Q34" i="3"/>
  <c r="W33" i="3"/>
  <c r="X33" i="3"/>
  <c r="T33" i="3"/>
  <c r="S33" i="3"/>
  <c r="Q33" i="3"/>
  <c r="W32" i="3"/>
  <c r="X32" i="3"/>
  <c r="T32" i="3"/>
  <c r="S32" i="3"/>
  <c r="Q32" i="3"/>
  <c r="W31" i="3"/>
  <c r="X31" i="3"/>
  <c r="T31" i="3"/>
  <c r="S31" i="3"/>
  <c r="Q31" i="3"/>
  <c r="W30" i="3"/>
  <c r="T30" i="3"/>
  <c r="S30" i="3"/>
  <c r="Q30" i="3"/>
  <c r="W29" i="3"/>
  <c r="X29" i="3"/>
  <c r="T29" i="3"/>
  <c r="S29" i="3"/>
  <c r="Q29" i="3"/>
  <c r="W28" i="3"/>
  <c r="X28" i="3"/>
  <c r="T28" i="3"/>
  <c r="S28" i="3"/>
  <c r="Q28" i="3"/>
  <c r="W27" i="3"/>
  <c r="T27" i="3"/>
  <c r="S27" i="3"/>
  <c r="Q27" i="3"/>
  <c r="W26" i="3"/>
  <c r="X26" i="3"/>
  <c r="T26" i="3"/>
  <c r="S26" i="3"/>
  <c r="Q26" i="3"/>
  <c r="W25" i="3"/>
  <c r="T25" i="3"/>
  <c r="S25" i="3"/>
  <c r="Q25" i="3"/>
  <c r="W24" i="3"/>
  <c r="X24" i="3"/>
  <c r="T24" i="3"/>
  <c r="S24" i="3"/>
  <c r="Q24" i="3"/>
  <c r="W23" i="3"/>
  <c r="X23" i="3"/>
  <c r="T23" i="3"/>
  <c r="S23" i="3"/>
  <c r="Q23" i="3"/>
  <c r="W22" i="3"/>
  <c r="X22" i="3"/>
  <c r="T22" i="3"/>
  <c r="S22" i="3"/>
  <c r="Q22" i="3"/>
  <c r="W21" i="3"/>
  <c r="T21" i="3"/>
  <c r="S21" i="3"/>
  <c r="Q21" i="3"/>
  <c r="W20" i="3"/>
  <c r="X20" i="3"/>
  <c r="T20" i="3"/>
  <c r="S20" i="3"/>
  <c r="Q20" i="3"/>
  <c r="W19" i="3"/>
  <c r="X19" i="3"/>
  <c r="T19" i="3"/>
  <c r="S19" i="3"/>
  <c r="Q19" i="3"/>
  <c r="W18" i="3"/>
  <c r="X18" i="3"/>
  <c r="T18" i="3"/>
  <c r="S18" i="3"/>
  <c r="Q18" i="3"/>
  <c r="W17" i="3"/>
  <c r="T17" i="3"/>
  <c r="S17" i="3"/>
  <c r="Q17" i="3"/>
  <c r="W16" i="3"/>
  <c r="X16" i="3"/>
  <c r="T16" i="3"/>
  <c r="S16" i="3"/>
  <c r="Q16" i="3"/>
  <c r="W15" i="3"/>
  <c r="T15" i="3"/>
  <c r="S15" i="3"/>
  <c r="Q15" i="3"/>
  <c r="W14" i="3"/>
  <c r="X14" i="3"/>
  <c r="T14" i="3"/>
  <c r="S14" i="3"/>
  <c r="Q14" i="3"/>
  <c r="W13" i="3"/>
  <c r="T13" i="3"/>
  <c r="S13" i="3"/>
  <c r="Q13" i="3"/>
  <c r="W12" i="3"/>
  <c r="X12" i="3"/>
  <c r="T12" i="3"/>
  <c r="S12" i="3"/>
  <c r="Q12" i="3"/>
  <c r="W11" i="3"/>
  <c r="X11" i="3"/>
  <c r="T11" i="3"/>
  <c r="S11" i="3"/>
  <c r="Q11" i="3"/>
  <c r="W10" i="3"/>
  <c r="X10" i="3"/>
  <c r="T10" i="3"/>
  <c r="S10" i="3"/>
  <c r="Q10" i="3"/>
  <c r="W9" i="3"/>
  <c r="X9" i="3"/>
  <c r="T9" i="3"/>
  <c r="S9" i="3"/>
  <c r="Q9" i="3"/>
  <c r="W8" i="3"/>
  <c r="X8" i="3"/>
  <c r="T8" i="3"/>
  <c r="S8" i="3"/>
  <c r="Q8" i="3"/>
  <c r="W7" i="3"/>
  <c r="X7" i="3"/>
  <c r="T7" i="3"/>
  <c r="S7" i="3"/>
  <c r="Q7" i="3"/>
  <c r="W6" i="3"/>
  <c r="T6" i="3"/>
  <c r="S6" i="3"/>
  <c r="Q6" i="3"/>
  <c r="W5" i="3"/>
  <c r="T5" i="3"/>
  <c r="S5" i="3"/>
  <c r="Q5" i="3"/>
  <c r="W4" i="3"/>
  <c r="T4" i="3"/>
  <c r="S4" i="3"/>
  <c r="Q4" i="3"/>
  <c r="W3" i="3"/>
  <c r="T3" i="3"/>
  <c r="S3" i="3"/>
  <c r="Q3" i="3"/>
  <c r="B3" i="3"/>
  <c r="W2" i="3"/>
  <c r="X2" i="3"/>
  <c r="T2" i="3"/>
  <c r="Q2" i="3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B8" i="1"/>
  <c r="S7" i="1"/>
  <c r="R7" i="1"/>
  <c r="Q7" i="1"/>
  <c r="P7" i="1"/>
  <c r="O7" i="1"/>
  <c r="B7" i="1"/>
  <c r="S6" i="1"/>
  <c r="R6" i="1"/>
  <c r="Q6" i="1"/>
  <c r="P6" i="1"/>
  <c r="O6" i="1"/>
  <c r="B6" i="1"/>
  <c r="S5" i="1"/>
  <c r="R5" i="1"/>
  <c r="Q5" i="1"/>
  <c r="P5" i="1"/>
  <c r="O5" i="1"/>
  <c r="B5" i="1"/>
  <c r="S4" i="1"/>
  <c r="R4" i="1"/>
  <c r="Q4" i="1"/>
  <c r="P4" i="1"/>
  <c r="O4" i="1"/>
  <c r="B4" i="1"/>
  <c r="S3" i="1"/>
  <c r="R3" i="1"/>
  <c r="Q3" i="1"/>
  <c r="P3" i="1"/>
  <c r="O3" i="1"/>
  <c r="B3" i="1"/>
  <c r="S2" i="1"/>
  <c r="R2" i="1"/>
  <c r="Q2" i="1"/>
  <c r="P2" i="1"/>
  <c r="O2" i="1"/>
  <c r="U14" i="3" l="1"/>
  <c r="U85" i="3"/>
  <c r="U105" i="3"/>
  <c r="B4" i="3"/>
  <c r="B11" i="3"/>
  <c r="B13" i="3" s="1"/>
  <c r="B12" i="3"/>
  <c r="B16" i="3"/>
  <c r="B15" i="3"/>
  <c r="B17" i="3"/>
  <c r="U35" i="3"/>
  <c r="U62" i="3"/>
  <c r="U82" i="3"/>
  <c r="U400" i="3"/>
  <c r="U97" i="3"/>
  <c r="U3" i="3"/>
  <c r="U22" i="3"/>
  <c r="U43" i="3"/>
  <c r="U396" i="3"/>
  <c r="U24" i="3"/>
  <c r="U32" i="3"/>
  <c r="U246" i="3"/>
  <c r="U250" i="3"/>
  <c r="U262" i="3"/>
  <c r="X239" i="3"/>
  <c r="X374" i="3"/>
  <c r="X222" i="3"/>
  <c r="X335" i="3"/>
  <c r="X402" i="3"/>
  <c r="X147" i="3"/>
  <c r="U9" i="3"/>
  <c r="U13" i="3"/>
  <c r="U29" i="3"/>
  <c r="U40" i="3"/>
  <c r="U183" i="3"/>
  <c r="X322" i="3"/>
  <c r="X250" i="3"/>
  <c r="X317" i="3"/>
  <c r="U108" i="3"/>
  <c r="U112" i="3"/>
  <c r="U116" i="3"/>
  <c r="U138" i="3"/>
  <c r="U164" i="3"/>
  <c r="U167" i="3"/>
  <c r="U190" i="3"/>
  <c r="U194" i="3"/>
  <c r="U210" i="3"/>
  <c r="U214" i="3"/>
  <c r="U217" i="3"/>
  <c r="U269" i="3"/>
  <c r="U315" i="3"/>
  <c r="U318" i="3"/>
  <c r="U322" i="3"/>
  <c r="U334" i="3"/>
  <c r="U337" i="3"/>
  <c r="U345" i="3"/>
  <c r="U368" i="3"/>
  <c r="U376" i="3"/>
  <c r="U56" i="3"/>
  <c r="X111" i="3"/>
  <c r="U94" i="3"/>
  <c r="X256" i="3"/>
  <c r="U148" i="3"/>
  <c r="U152" i="3"/>
  <c r="U176" i="3"/>
  <c r="U180" i="3"/>
  <c r="X198" i="3"/>
  <c r="U204" i="3"/>
  <c r="U278" i="3"/>
  <c r="U281" i="3"/>
  <c r="U285" i="3"/>
  <c r="U293" i="3"/>
  <c r="U309" i="3"/>
  <c r="U313" i="3"/>
  <c r="U324" i="3"/>
  <c r="U328" i="3"/>
  <c r="U332" i="3"/>
  <c r="U370" i="3"/>
  <c r="X376" i="3"/>
  <c r="U382" i="3"/>
  <c r="U405" i="3"/>
  <c r="U409" i="3"/>
  <c r="U413" i="3"/>
  <c r="X48" i="3"/>
  <c r="U11" i="3"/>
  <c r="X40" i="3"/>
  <c r="U46" i="3"/>
  <c r="U53" i="3"/>
  <c r="U65" i="3"/>
  <c r="U91" i="3"/>
  <c r="U141" i="3"/>
  <c r="U145" i="3"/>
  <c r="U197" i="3"/>
  <c r="U220" i="3"/>
  <c r="U223" i="3"/>
  <c r="U227" i="3"/>
  <c r="U230" i="3"/>
  <c r="U241" i="3"/>
  <c r="U244" i="3"/>
  <c r="U248" i="3"/>
  <c r="U256" i="3"/>
  <c r="X262" i="3"/>
  <c r="U302" i="3"/>
  <c r="U352" i="3"/>
  <c r="U356" i="3"/>
  <c r="U359" i="3"/>
  <c r="X400" i="3"/>
  <c r="U402" i="3"/>
  <c r="U61" i="3"/>
  <c r="U64" i="3"/>
  <c r="U68" i="3"/>
  <c r="U72" i="3"/>
  <c r="U79" i="3"/>
  <c r="U119" i="3"/>
  <c r="X121" i="3"/>
  <c r="U123" i="3"/>
  <c r="U155" i="3"/>
  <c r="U159" i="3"/>
  <c r="U171" i="3"/>
  <c r="U215" i="3"/>
  <c r="U221" i="3"/>
  <c r="U224" i="3"/>
  <c r="U235" i="3"/>
  <c r="U238" i="3"/>
  <c r="U253" i="3"/>
  <c r="U272" i="3"/>
  <c r="U275" i="3"/>
  <c r="U294" i="3"/>
  <c r="U312" i="3"/>
  <c r="X314" i="3"/>
  <c r="U316" i="3"/>
  <c r="U319" i="3"/>
  <c r="U331" i="3"/>
  <c r="U338" i="3"/>
  <c r="U342" i="3"/>
  <c r="U346" i="3"/>
  <c r="U349" i="3"/>
  <c r="U353" i="3"/>
  <c r="U360" i="3"/>
  <c r="U371" i="3"/>
  <c r="U379" i="3"/>
  <c r="U385" i="3"/>
  <c r="U408" i="3"/>
  <c r="X410" i="3"/>
  <c r="U412" i="3"/>
  <c r="X217" i="3"/>
  <c r="X366" i="3"/>
  <c r="X6" i="3"/>
  <c r="X27" i="3"/>
  <c r="U5" i="3"/>
  <c r="U16" i="3"/>
  <c r="X17" i="3"/>
  <c r="U19" i="3"/>
  <c r="U30" i="3"/>
  <c r="U37" i="3"/>
  <c r="U45" i="3"/>
  <c r="U48" i="3"/>
  <c r="U51" i="3"/>
  <c r="U88" i="3"/>
  <c r="X96" i="3"/>
  <c r="U98" i="3"/>
  <c r="U102" i="3"/>
  <c r="X233" i="3"/>
  <c r="U132" i="3"/>
  <c r="U135" i="3"/>
  <c r="X137" i="3"/>
  <c r="X140" i="3"/>
  <c r="U142" i="3"/>
  <c r="X175" i="3"/>
  <c r="X179" i="3"/>
  <c r="X185" i="3"/>
  <c r="U187" i="3"/>
  <c r="U201" i="3"/>
  <c r="U251" i="3"/>
  <c r="X257" i="3"/>
  <c r="U259" i="3"/>
  <c r="U270" i="3"/>
  <c r="U296" i="3"/>
  <c r="U299" i="3"/>
  <c r="U310" i="3"/>
  <c r="U340" i="3"/>
  <c r="U344" i="3"/>
  <c r="U348" i="3"/>
  <c r="U351" i="3"/>
  <c r="U362" i="3"/>
  <c r="U365" i="3"/>
  <c r="U373" i="3"/>
  <c r="U377" i="3"/>
  <c r="U381" i="3"/>
  <c r="U384" i="3"/>
  <c r="X385" i="3"/>
  <c r="U387" i="3"/>
  <c r="U399" i="3"/>
  <c r="U414" i="3"/>
  <c r="X320" i="3"/>
  <c r="X169" i="3"/>
  <c r="X219" i="3"/>
  <c r="U59" i="3"/>
  <c r="U80" i="3"/>
  <c r="X328" i="3"/>
  <c r="U90" i="3"/>
  <c r="U106" i="3"/>
  <c r="U110" i="3"/>
  <c r="U120" i="3"/>
  <c r="U127" i="3"/>
  <c r="U131" i="3"/>
  <c r="U137" i="3"/>
  <c r="U146" i="3"/>
  <c r="U156" i="3"/>
  <c r="U168" i="3"/>
  <c r="U172" i="3"/>
  <c r="U175" i="3"/>
  <c r="U184" i="3"/>
  <c r="U188" i="3"/>
  <c r="U198" i="3"/>
  <c r="U202" i="3"/>
  <c r="U206" i="3"/>
  <c r="U209" i="3"/>
  <c r="U212" i="3"/>
  <c r="U232" i="3"/>
  <c r="X258" i="3"/>
  <c r="X268" i="3"/>
  <c r="X311" i="3"/>
  <c r="X344" i="3"/>
  <c r="X358" i="3"/>
  <c r="X371" i="3"/>
  <c r="X225" i="3"/>
  <c r="X3" i="3"/>
  <c r="X5" i="3"/>
  <c r="U6" i="3"/>
  <c r="U8" i="3"/>
  <c r="X189" i="3"/>
  <c r="U21" i="3"/>
  <c r="U27" i="3"/>
  <c r="U38" i="3"/>
  <c r="U54" i="3"/>
  <c r="U67" i="3"/>
  <c r="X69" i="3"/>
  <c r="U71" i="3"/>
  <c r="U74" i="3"/>
  <c r="X75" i="3"/>
  <c r="U77" i="3"/>
  <c r="U87" i="3"/>
  <c r="U100" i="3"/>
  <c r="U115" i="3"/>
  <c r="U124" i="3"/>
  <c r="U128" i="3"/>
  <c r="U151" i="3"/>
  <c r="X152" i="3"/>
  <c r="X155" i="3"/>
  <c r="U160" i="3"/>
  <c r="U163" i="3"/>
  <c r="U179" i="3"/>
  <c r="U193" i="3"/>
  <c r="U226" i="3"/>
  <c r="U229" i="3"/>
  <c r="X231" i="3"/>
  <c r="U233" i="3"/>
  <c r="U240" i="3"/>
  <c r="U243" i="3"/>
  <c r="X245" i="3"/>
  <c r="U247" i="3"/>
  <c r="U261" i="3"/>
  <c r="U264" i="3"/>
  <c r="X265" i="3"/>
  <c r="U267" i="3"/>
  <c r="U284" i="3"/>
  <c r="U288" i="3"/>
  <c r="U291" i="3"/>
  <c r="U301" i="3"/>
  <c r="U304" i="3"/>
  <c r="U307" i="3"/>
  <c r="U321" i="3"/>
  <c r="U325" i="3"/>
  <c r="U329" i="3"/>
  <c r="U335" i="3"/>
  <c r="U339" i="3"/>
  <c r="U343" i="3"/>
  <c r="U354" i="3"/>
  <c r="U357" i="3"/>
  <c r="U361" i="3"/>
  <c r="U364" i="3"/>
  <c r="U367" i="3"/>
  <c r="X369" i="3"/>
  <c r="U374" i="3"/>
  <c r="X378" i="3"/>
  <c r="U380" i="3"/>
  <c r="U390" i="3"/>
  <c r="U393" i="3"/>
  <c r="U397" i="3"/>
  <c r="U407" i="3"/>
  <c r="U411" i="3"/>
  <c r="U10" i="3"/>
  <c r="U15" i="3"/>
  <c r="U18" i="3"/>
  <c r="U23" i="3"/>
  <c r="U26" i="3"/>
  <c r="U31" i="3"/>
  <c r="U34" i="3"/>
  <c r="U39" i="3"/>
  <c r="U42" i="3"/>
  <c r="U47" i="3"/>
  <c r="U50" i="3"/>
  <c r="U55" i="3"/>
  <c r="U58" i="3"/>
  <c r="U63" i="3"/>
  <c r="U70" i="3"/>
  <c r="U73" i="3"/>
  <c r="U76" i="3"/>
  <c r="U81" i="3"/>
  <c r="U84" i="3"/>
  <c r="U89" i="3"/>
  <c r="U92" i="3"/>
  <c r="U95" i="3"/>
  <c r="U101" i="3"/>
  <c r="U104" i="3"/>
  <c r="U107" i="3"/>
  <c r="U111" i="3"/>
  <c r="U114" i="3"/>
  <c r="U117" i="3"/>
  <c r="U122" i="3"/>
  <c r="U125" i="3"/>
  <c r="X126" i="3"/>
  <c r="U130" i="3"/>
  <c r="U133" i="3"/>
  <c r="U136" i="3"/>
  <c r="U139" i="3"/>
  <c r="U144" i="3"/>
  <c r="U147" i="3"/>
  <c r="U150" i="3"/>
  <c r="U153" i="3"/>
  <c r="U158" i="3"/>
  <c r="U161" i="3"/>
  <c r="U166" i="3"/>
  <c r="U169" i="3"/>
  <c r="X170" i="3"/>
  <c r="U174" i="3"/>
  <c r="U177" i="3"/>
  <c r="U182" i="3"/>
  <c r="U185" i="3"/>
  <c r="U191" i="3"/>
  <c r="X192" i="3"/>
  <c r="U196" i="3"/>
  <c r="U199" i="3"/>
  <c r="U205" i="3"/>
  <c r="U208" i="3"/>
  <c r="U211" i="3"/>
  <c r="X254" i="3"/>
  <c r="U216" i="3"/>
  <c r="U219" i="3"/>
  <c r="U222" i="3"/>
  <c r="U228" i="3"/>
  <c r="U234" i="3"/>
  <c r="U237" i="3"/>
  <c r="X238" i="3"/>
  <c r="U242" i="3"/>
  <c r="U249" i="3"/>
  <c r="U252" i="3"/>
  <c r="U255" i="3"/>
  <c r="U258" i="3"/>
  <c r="U263" i="3"/>
  <c r="U266" i="3"/>
  <c r="U271" i="3"/>
  <c r="U274" i="3"/>
  <c r="X275" i="3"/>
  <c r="U277" i="3"/>
  <c r="U280" i="3"/>
  <c r="U283" i="3"/>
  <c r="U287" i="3"/>
  <c r="U290" i="3"/>
  <c r="U295" i="3"/>
  <c r="U298" i="3"/>
  <c r="U303" i="3"/>
  <c r="U306" i="3"/>
  <c r="U311" i="3"/>
  <c r="U317" i="3"/>
  <c r="U323" i="3"/>
  <c r="U327" i="3"/>
  <c r="U333" i="3"/>
  <c r="U336" i="3"/>
  <c r="U341" i="3"/>
  <c r="U347" i="3"/>
  <c r="U350" i="3"/>
  <c r="U355" i="3"/>
  <c r="U358" i="3"/>
  <c r="U363" i="3"/>
  <c r="U366" i="3"/>
  <c r="U369" i="3"/>
  <c r="U372" i="3"/>
  <c r="U375" i="3"/>
  <c r="U378" i="3"/>
  <c r="U383" i="3"/>
  <c r="U386" i="3"/>
  <c r="U389" i="3"/>
  <c r="U392" i="3"/>
  <c r="U395" i="3"/>
  <c r="U401" i="3"/>
  <c r="U404" i="3"/>
  <c r="U410" i="3"/>
  <c r="X411" i="3"/>
  <c r="U415" i="3"/>
  <c r="X403" i="3"/>
  <c r="X88" i="3"/>
  <c r="U93" i="3"/>
  <c r="U96" i="3"/>
  <c r="U99" i="3"/>
  <c r="U103" i="3"/>
  <c r="U109" i="3"/>
  <c r="U113" i="3"/>
  <c r="U118" i="3"/>
  <c r="U121" i="3"/>
  <c r="X122" i="3"/>
  <c r="U126" i="3"/>
  <c r="U129" i="3"/>
  <c r="U134" i="3"/>
  <c r="U140" i="3"/>
  <c r="U143" i="3"/>
  <c r="U149" i="3"/>
  <c r="U154" i="3"/>
  <c r="U157" i="3"/>
  <c r="U162" i="3"/>
  <c r="U165" i="3"/>
  <c r="X166" i="3"/>
  <c r="U170" i="3"/>
  <c r="U173" i="3"/>
  <c r="U178" i="3"/>
  <c r="U181" i="3"/>
  <c r="U186" i="3"/>
  <c r="U189" i="3"/>
  <c r="U192" i="3"/>
  <c r="U195" i="3"/>
  <c r="U200" i="3"/>
  <c r="U203" i="3"/>
  <c r="U207" i="3"/>
  <c r="X234" i="3"/>
  <c r="X249" i="3"/>
  <c r="X323" i="3"/>
  <c r="X340" i="3"/>
  <c r="X346" i="3"/>
  <c r="X354" i="3"/>
  <c r="X355" i="3"/>
  <c r="X363" i="3"/>
  <c r="X395" i="3"/>
  <c r="B6" i="3"/>
  <c r="B7" i="3"/>
  <c r="X15" i="3"/>
  <c r="X30" i="3"/>
  <c r="X39" i="3"/>
  <c r="X81" i="3"/>
  <c r="U2" i="3"/>
  <c r="U4" i="3"/>
  <c r="U7" i="3"/>
  <c r="U12" i="3"/>
  <c r="U17" i="3"/>
  <c r="U20" i="3"/>
  <c r="X68" i="3"/>
  <c r="U25" i="3"/>
  <c r="U28" i="3"/>
  <c r="U33" i="3"/>
  <c r="U36" i="3"/>
  <c r="U41" i="3"/>
  <c r="U44" i="3"/>
  <c r="X248" i="3"/>
  <c r="U49" i="3"/>
  <c r="U52" i="3"/>
  <c r="U57" i="3"/>
  <c r="U60" i="3"/>
  <c r="U66" i="3"/>
  <c r="X67" i="3"/>
  <c r="U69" i="3"/>
  <c r="U75" i="3"/>
  <c r="U78" i="3"/>
  <c r="U83" i="3"/>
  <c r="U86" i="3"/>
  <c r="X276" i="3"/>
  <c r="X156" i="3"/>
  <c r="X164" i="3"/>
  <c r="U213" i="3"/>
  <c r="U218" i="3"/>
  <c r="X220" i="3"/>
  <c r="U225" i="3"/>
  <c r="X226" i="3"/>
  <c r="U231" i="3"/>
  <c r="X232" i="3"/>
  <c r="U236" i="3"/>
  <c r="U239" i="3"/>
  <c r="U245" i="3"/>
  <c r="U254" i="3"/>
  <c r="U257" i="3"/>
  <c r="U260" i="3"/>
  <c r="U265" i="3"/>
  <c r="U268" i="3"/>
  <c r="U273" i="3"/>
  <c r="U276" i="3"/>
  <c r="U279" i="3"/>
  <c r="U282" i="3"/>
  <c r="U286" i="3"/>
  <c r="U289" i="3"/>
  <c r="U292" i="3"/>
  <c r="U297" i="3"/>
  <c r="U300" i="3"/>
  <c r="X301" i="3"/>
  <c r="U305" i="3"/>
  <c r="U308" i="3"/>
  <c r="U314" i="3"/>
  <c r="X315" i="3"/>
  <c r="U320" i="3"/>
  <c r="X321" i="3"/>
  <c r="U326" i="3"/>
  <c r="U330" i="3"/>
  <c r="X339" i="3"/>
  <c r="X345" i="3"/>
  <c r="X361" i="3"/>
  <c r="U388" i="3"/>
  <c r="U391" i="3"/>
  <c r="U394" i="3"/>
  <c r="U398" i="3"/>
  <c r="U403" i="3"/>
  <c r="U406" i="3"/>
  <c r="X64" i="3"/>
  <c r="X70" i="3"/>
  <c r="X154" i="3"/>
  <c r="X318" i="3"/>
  <c r="X194" i="3"/>
  <c r="X286" i="3"/>
  <c r="X210" i="3"/>
  <c r="X223" i="3"/>
  <c r="X224" i="3"/>
  <c r="X251" i="3"/>
  <c r="X326" i="3"/>
  <c r="X4" i="3"/>
  <c r="B5" i="3"/>
  <c r="X13" i="3"/>
  <c r="X21" i="3"/>
  <c r="X25" i="3"/>
  <c r="X77" i="3"/>
  <c r="X101" i="3"/>
  <c r="X102" i="3"/>
  <c r="X109" i="3"/>
  <c r="X110" i="3"/>
  <c r="X134" i="3"/>
  <c r="X284" i="3"/>
  <c r="X142" i="3"/>
  <c r="X174" i="3"/>
  <c r="X205" i="3"/>
  <c r="X206" i="3"/>
  <c r="X229" i="3"/>
  <c r="X342" i="3"/>
  <c r="X246" i="3"/>
  <c r="X312" i="3"/>
  <c r="X313" i="3"/>
  <c r="X394" i="3"/>
  <c r="X135" i="3"/>
  <c r="X99" i="3"/>
  <c r="X107" i="3"/>
  <c r="X108" i="3"/>
  <c r="X388" i="3"/>
  <c r="X116" i="3"/>
  <c r="X124" i="3"/>
  <c r="X148" i="3"/>
  <c r="X324" i="3"/>
  <c r="X172" i="3"/>
  <c r="X196" i="3"/>
  <c r="X203" i="3"/>
  <c r="X204" i="3"/>
  <c r="X228" i="3"/>
  <c r="X396" i="3"/>
  <c r="X236" i="3"/>
  <c r="X243" i="3"/>
  <c r="X282" i="3"/>
  <c r="X283" i="3"/>
  <c r="X329" i="3"/>
  <c r="X372" i="3"/>
  <c r="X368" i="3"/>
  <c r="X393" i="3"/>
  <c r="X408" i="3"/>
  <c r="X409" i="3"/>
  <c r="X327" i="3"/>
  <c r="X399" i="3"/>
  <c r="X407" i="3"/>
  <c r="X285" i="3"/>
  <c r="X325" i="3"/>
  <c r="X341" i="3"/>
  <c r="X381" i="3"/>
  <c r="B9" i="3" l="1"/>
  <c r="B8" i="3"/>
</calcChain>
</file>

<file path=xl/sharedStrings.xml><?xml version="1.0" encoding="utf-8"?>
<sst xmlns="http://schemas.openxmlformats.org/spreadsheetml/2006/main" count="3997" uniqueCount="1675">
  <si>
    <t>病例1</t>
  </si>
  <si>
    <t>病例2</t>
  </si>
  <si>
    <t>病例3</t>
  </si>
  <si>
    <t>病例4</t>
  </si>
  <si>
    <t>病例5</t>
  </si>
  <si>
    <t>病例6</t>
  </si>
  <si>
    <t>病例7</t>
  </si>
  <si>
    <t>病例8</t>
  </si>
  <si>
    <t>病例9</t>
  </si>
  <si>
    <t>病例10</t>
  </si>
  <si>
    <t>病例11</t>
  </si>
  <si>
    <t>病例12</t>
  </si>
  <si>
    <t>病例13</t>
  </si>
  <si>
    <t>病例14</t>
  </si>
  <si>
    <t>病例15</t>
  </si>
  <si>
    <t>病例16</t>
  </si>
  <si>
    <t>病例17</t>
  </si>
  <si>
    <t>病例18</t>
  </si>
  <si>
    <t>病例19</t>
  </si>
  <si>
    <t>病例20</t>
  </si>
  <si>
    <t>病例21</t>
  </si>
  <si>
    <t>病例22</t>
  </si>
  <si>
    <t>病例23</t>
  </si>
  <si>
    <t>病例24</t>
  </si>
  <si>
    <t>病例25</t>
  </si>
  <si>
    <t>病例26</t>
  </si>
  <si>
    <t>病例27</t>
  </si>
  <si>
    <t>病例28</t>
  </si>
  <si>
    <t>病例29</t>
  </si>
  <si>
    <t>病例30</t>
  </si>
  <si>
    <t>病例31</t>
  </si>
  <si>
    <t>病例32</t>
  </si>
  <si>
    <t>病例33</t>
  </si>
  <si>
    <t>病例34</t>
  </si>
  <si>
    <t>病例35</t>
  </si>
  <si>
    <t>病例36</t>
  </si>
  <si>
    <t>病例37</t>
  </si>
  <si>
    <t>病例38</t>
  </si>
  <si>
    <t>病例39</t>
  </si>
  <si>
    <t>病例40</t>
  </si>
  <si>
    <t>病例41</t>
  </si>
  <si>
    <t>病例42</t>
  </si>
  <si>
    <t>病例43</t>
  </si>
  <si>
    <t>病例44</t>
  </si>
  <si>
    <t>病例45</t>
  </si>
  <si>
    <t>病例46</t>
  </si>
  <si>
    <t>病例47</t>
  </si>
  <si>
    <t>病例48</t>
  </si>
  <si>
    <t>病例49</t>
  </si>
  <si>
    <t>病例50</t>
  </si>
  <si>
    <t>病例51</t>
  </si>
  <si>
    <t>病例52</t>
  </si>
  <si>
    <t>病例53</t>
  </si>
  <si>
    <t>病例54</t>
  </si>
  <si>
    <t>病例55</t>
  </si>
  <si>
    <t>病例56</t>
  </si>
  <si>
    <t>病例57</t>
  </si>
  <si>
    <t>病例58</t>
  </si>
  <si>
    <t>病例59</t>
  </si>
  <si>
    <t>病例60</t>
  </si>
  <si>
    <t>病例61</t>
  </si>
  <si>
    <t>病例62</t>
  </si>
  <si>
    <t>病例63</t>
  </si>
  <si>
    <t>病例64</t>
  </si>
  <si>
    <t>病例65</t>
  </si>
  <si>
    <t>病例66</t>
  </si>
  <si>
    <t>病例67</t>
  </si>
  <si>
    <t>病例68</t>
  </si>
  <si>
    <t>病例69</t>
  </si>
  <si>
    <t>病例70</t>
  </si>
  <si>
    <t>病例71</t>
  </si>
  <si>
    <t>病例72</t>
  </si>
  <si>
    <t>病例73</t>
  </si>
  <si>
    <t>病例74</t>
  </si>
  <si>
    <t>病例75</t>
  </si>
  <si>
    <t>病例76</t>
  </si>
  <si>
    <t>病例77</t>
  </si>
  <si>
    <t>病例78</t>
  </si>
  <si>
    <t>病例79</t>
  </si>
  <si>
    <t>病例80</t>
  </si>
  <si>
    <t>病例81</t>
  </si>
  <si>
    <t>病例82</t>
  </si>
  <si>
    <t>病例83</t>
  </si>
  <si>
    <t>病例84</t>
  </si>
  <si>
    <t>病例85</t>
  </si>
  <si>
    <t>病例86</t>
  </si>
  <si>
    <t>病例87</t>
  </si>
  <si>
    <t>病例88</t>
  </si>
  <si>
    <t>病例89</t>
  </si>
  <si>
    <t>病例90</t>
  </si>
  <si>
    <t>病例91</t>
  </si>
  <si>
    <t>病例92</t>
  </si>
  <si>
    <t>病例93</t>
  </si>
  <si>
    <t>病例94</t>
  </si>
  <si>
    <t>病例95</t>
  </si>
  <si>
    <t>病例96</t>
  </si>
  <si>
    <t>病例97</t>
  </si>
  <si>
    <t>病例98</t>
  </si>
  <si>
    <t>病例99</t>
  </si>
  <si>
    <t>病例100</t>
  </si>
  <si>
    <t>病例101</t>
  </si>
  <si>
    <t>病例102</t>
  </si>
  <si>
    <t>病例103</t>
  </si>
  <si>
    <t>病例104</t>
  </si>
  <si>
    <t>病例105</t>
  </si>
  <si>
    <t>病例106</t>
  </si>
  <si>
    <t>病例107</t>
  </si>
  <si>
    <t>病例108</t>
  </si>
  <si>
    <t>病例109</t>
  </si>
  <si>
    <t>病例110</t>
  </si>
  <si>
    <t>病例111</t>
  </si>
  <si>
    <t>病例112</t>
  </si>
  <si>
    <t>病例113</t>
  </si>
  <si>
    <t>病例114</t>
  </si>
  <si>
    <t>病例115</t>
  </si>
  <si>
    <t>病例116</t>
  </si>
  <si>
    <t>病例117</t>
  </si>
  <si>
    <t>病例118</t>
  </si>
  <si>
    <t>病例119</t>
  </si>
  <si>
    <t>病例120</t>
  </si>
  <si>
    <t>病例121</t>
  </si>
  <si>
    <t>病例122</t>
  </si>
  <si>
    <t>病例123</t>
  </si>
  <si>
    <t>病例124</t>
  </si>
  <si>
    <t>病例125</t>
  </si>
  <si>
    <t>病例126</t>
  </si>
  <si>
    <t>病例127</t>
  </si>
  <si>
    <t>病例128</t>
  </si>
  <si>
    <t>病例129</t>
  </si>
  <si>
    <t>病例130</t>
  </si>
  <si>
    <t>病例131</t>
  </si>
  <si>
    <t>病例132</t>
  </si>
  <si>
    <t>病例133</t>
  </si>
  <si>
    <t>病例134</t>
  </si>
  <si>
    <t>病例135</t>
  </si>
  <si>
    <t>病例136</t>
  </si>
  <si>
    <t>病例137</t>
  </si>
  <si>
    <t>病例138</t>
  </si>
  <si>
    <t>病例139</t>
  </si>
  <si>
    <t>病例140</t>
  </si>
  <si>
    <t>病例141</t>
  </si>
  <si>
    <t>病例142</t>
  </si>
  <si>
    <t>病例143</t>
  </si>
  <si>
    <t>病例144</t>
  </si>
  <si>
    <t>病例145</t>
  </si>
  <si>
    <t>病例146</t>
  </si>
  <si>
    <t>病例147</t>
  </si>
  <si>
    <t>病例148</t>
  </si>
  <si>
    <t>病例149</t>
  </si>
  <si>
    <t>病例150</t>
  </si>
  <si>
    <t>病例151</t>
  </si>
  <si>
    <t>病例152</t>
  </si>
  <si>
    <t>病例153</t>
  </si>
  <si>
    <t>病例154</t>
  </si>
  <si>
    <t>病例155</t>
  </si>
  <si>
    <t>病例156</t>
  </si>
  <si>
    <t>病例157</t>
  </si>
  <si>
    <t>病例158</t>
  </si>
  <si>
    <t>病例159</t>
  </si>
  <si>
    <t>病例160</t>
  </si>
  <si>
    <t>病例161</t>
  </si>
  <si>
    <t>病例162</t>
  </si>
  <si>
    <t>病例163</t>
  </si>
  <si>
    <t>病例164</t>
  </si>
  <si>
    <t>病例165</t>
  </si>
  <si>
    <t>病例166</t>
  </si>
  <si>
    <t>病例167</t>
  </si>
  <si>
    <t>病例168</t>
  </si>
  <si>
    <t>病例169</t>
  </si>
  <si>
    <t>病例170</t>
  </si>
  <si>
    <t>病例171</t>
  </si>
  <si>
    <t>病例172</t>
  </si>
  <si>
    <t>病例173</t>
  </si>
  <si>
    <t>病例174</t>
  </si>
  <si>
    <t>病例175</t>
  </si>
  <si>
    <t>病例176</t>
  </si>
  <si>
    <t>病例177</t>
  </si>
  <si>
    <t>病例178</t>
  </si>
  <si>
    <t>病例179</t>
  </si>
  <si>
    <t>病例180</t>
  </si>
  <si>
    <t>病例181</t>
  </si>
  <si>
    <t>病例182</t>
  </si>
  <si>
    <t>病例183</t>
  </si>
  <si>
    <t>病例184</t>
  </si>
  <si>
    <t>病例185</t>
  </si>
  <si>
    <t>病例186</t>
  </si>
  <si>
    <t>病例187</t>
  </si>
  <si>
    <t>病例188</t>
  </si>
  <si>
    <t>病例189</t>
  </si>
  <si>
    <t>病例190</t>
  </si>
  <si>
    <t>病例191</t>
  </si>
  <si>
    <t>病例192</t>
  </si>
  <si>
    <t>病例193</t>
  </si>
  <si>
    <t>病例194</t>
  </si>
  <si>
    <t>病例195</t>
  </si>
  <si>
    <t>病例196</t>
  </si>
  <si>
    <t>病例197</t>
  </si>
  <si>
    <t>病例198</t>
  </si>
  <si>
    <t>病例199</t>
  </si>
  <si>
    <t>病例200</t>
  </si>
  <si>
    <t>病例201</t>
  </si>
  <si>
    <t>病例202</t>
  </si>
  <si>
    <t>病例203</t>
  </si>
  <si>
    <t>病例204</t>
  </si>
  <si>
    <t>病例205</t>
  </si>
  <si>
    <t>病例206</t>
  </si>
  <si>
    <t>病例207</t>
  </si>
  <si>
    <t>病例208</t>
  </si>
  <si>
    <t>病例209</t>
  </si>
  <si>
    <t>病例210</t>
  </si>
  <si>
    <t>病例211</t>
  </si>
  <si>
    <t>病例212</t>
  </si>
  <si>
    <t>病例213</t>
  </si>
  <si>
    <t>病例214</t>
  </si>
  <si>
    <t>病例215</t>
  </si>
  <si>
    <t>病例216</t>
  </si>
  <si>
    <t>病例217</t>
  </si>
  <si>
    <t>病例218</t>
  </si>
  <si>
    <t>病例219</t>
  </si>
  <si>
    <t>病例220</t>
  </si>
  <si>
    <t>病例221</t>
  </si>
  <si>
    <t>病例222</t>
  </si>
  <si>
    <t>病例223</t>
  </si>
  <si>
    <t>病例224</t>
  </si>
  <si>
    <t>病例225</t>
  </si>
  <si>
    <t>病例226</t>
  </si>
  <si>
    <t>病例227</t>
  </si>
  <si>
    <t>病例228</t>
  </si>
  <si>
    <t>病例229</t>
  </si>
  <si>
    <t>病例230</t>
  </si>
  <si>
    <t>病例231</t>
  </si>
  <si>
    <t>病例232</t>
  </si>
  <si>
    <t>病例233</t>
  </si>
  <si>
    <t>病例234</t>
  </si>
  <si>
    <t>病例235</t>
  </si>
  <si>
    <t>病例236</t>
  </si>
  <si>
    <t>病例237</t>
  </si>
  <si>
    <t>病例238</t>
  </si>
  <si>
    <t>病例239</t>
  </si>
  <si>
    <t>病例240</t>
  </si>
  <si>
    <t>病例241</t>
  </si>
  <si>
    <t>病例242</t>
  </si>
  <si>
    <t>病例243</t>
  </si>
  <si>
    <t>病例244</t>
  </si>
  <si>
    <t>病例245</t>
  </si>
  <si>
    <t>国外</t>
  </si>
  <si>
    <t>湖北武汉</t>
  </si>
  <si>
    <t>河北邯郸</t>
  </si>
  <si>
    <t>湖北鄂州</t>
  </si>
  <si>
    <t>佛山</t>
  </si>
  <si>
    <t>湖北黄冈</t>
  </si>
  <si>
    <t>湖北黄石</t>
  </si>
  <si>
    <t>湖北武穴</t>
  </si>
  <si>
    <t>湖北荆门</t>
  </si>
  <si>
    <t>深圳市宝安区</t>
  </si>
  <si>
    <t>湖北省荆州市</t>
  </si>
  <si>
    <t>深圳市龙华区</t>
  </si>
  <si>
    <t>湖北省鄂州市</t>
  </si>
  <si>
    <t>深圳市龙岗区</t>
  </si>
  <si>
    <t>深圳市福田区</t>
  </si>
  <si>
    <t>深圳市南山区</t>
  </si>
  <si>
    <t>湖北武汉市</t>
  </si>
  <si>
    <t>新疆维吾尔自治区伊宁市</t>
  </si>
  <si>
    <t>湖北省十堰市</t>
  </si>
  <si>
    <t>深圳市罗湖区</t>
  </si>
  <si>
    <t>湖北省荆门市</t>
  </si>
  <si>
    <t>深圳龙华</t>
  </si>
  <si>
    <t>深圳福田</t>
  </si>
  <si>
    <t>湖北黄冈市</t>
  </si>
  <si>
    <t>湖北十堰市</t>
  </si>
  <si>
    <t>湖北省黄冈市</t>
  </si>
  <si>
    <t>北京</t>
  </si>
  <si>
    <t>江苏省南京市</t>
  </si>
  <si>
    <t>安徽省蚌埠市</t>
  </si>
  <si>
    <t>深圳市光明区</t>
  </si>
  <si>
    <t>深圳南山</t>
  </si>
  <si>
    <t>深圳光明</t>
  </si>
  <si>
    <t>深圳宝安</t>
  </si>
  <si>
    <t>深圳龙岗</t>
  </si>
  <si>
    <t>湖北公安县</t>
  </si>
  <si>
    <t>东莞</t>
  </si>
  <si>
    <t>湖北洪湖</t>
  </si>
  <si>
    <t>湖北荆州</t>
  </si>
  <si>
    <t>深圳罗湖</t>
  </si>
  <si>
    <t>湖北枣阳</t>
  </si>
  <si>
    <t>武汉</t>
  </si>
  <si>
    <t>武汉</t>
    <phoneticPr fontId="1" type="noConversion"/>
  </si>
  <si>
    <t>湖北</t>
  </si>
  <si>
    <t>湖北</t>
    <phoneticPr fontId="1" type="noConversion"/>
  </si>
  <si>
    <t>（未测体温）</t>
  </si>
  <si>
    <t>（其妻子此时已发病）</t>
  </si>
  <si>
    <t>（患者父亲已确诊）</t>
  </si>
  <si>
    <t>（都未确诊）</t>
  </si>
  <si>
    <t>（亲属中有从武汉前来的，但无确诊病例）</t>
  </si>
  <si>
    <t>（该患者从湖北荆州出发，到岳阳与其见面）</t>
  </si>
  <si>
    <t>14天内有武汉居住史）</t>
  </si>
  <si>
    <t>儿子</t>
  </si>
  <si>
    <t>旅游团中有 1 名来武汉团友（无症状）</t>
  </si>
  <si>
    <t>妻子</t>
  </si>
  <si>
    <t>女婿</t>
  </si>
  <si>
    <t>奶奶</t>
  </si>
  <si>
    <t>丈夫</t>
  </si>
  <si>
    <t>儿媳</t>
  </si>
  <si>
    <t>女儿</t>
  </si>
  <si>
    <t>朋友</t>
  </si>
  <si>
    <t>丈母娘</t>
  </si>
  <si>
    <t>姐姐</t>
  </si>
  <si>
    <t>母亲</t>
  </si>
  <si>
    <t>父亲</t>
  </si>
  <si>
    <t>岳母</t>
  </si>
  <si>
    <t>孙子</t>
  </si>
  <si>
    <t>同事</t>
  </si>
  <si>
    <t>小姨</t>
  </si>
  <si>
    <t>岳父</t>
  </si>
  <si>
    <t>男</t>
  </si>
  <si>
    <t>女</t>
  </si>
  <si>
    <t>关联病例</t>
    <phoneticPr fontId="1" type="noConversion"/>
  </si>
  <si>
    <t>关联关系</t>
    <phoneticPr fontId="1" type="noConversion"/>
  </si>
  <si>
    <t>居住地</t>
    <phoneticPr fontId="1" type="noConversion"/>
  </si>
  <si>
    <t>性别</t>
    <phoneticPr fontId="1" type="noConversion"/>
  </si>
  <si>
    <t>年龄</t>
    <phoneticPr fontId="1" type="noConversion"/>
  </si>
  <si>
    <t>病例</t>
    <phoneticPr fontId="1" type="noConversion"/>
  </si>
  <si>
    <t>妻子</t>
    <phoneticPr fontId="1" type="noConversion"/>
  </si>
  <si>
    <t>入院时间</t>
    <phoneticPr fontId="1" type="noConversion"/>
  </si>
  <si>
    <t>例 病例2（ （例 病例 1 妻子 ）深圳市南山区，65 岁女性患者，2019 年 12 月 29 日到武汉探亲，2020 年 1 月 4日返深后出现全身乏力、发热，1 月 10 日入院就诊，病情较重。1 月 月 27 日出院 。</t>
  </si>
  <si>
    <t>例 病例3（ （例 病例 1 女婿 ），36 岁男性患者，居住在国外，2019 年 12 月 29 日到武汉探亲，2020 年 1 月 1 日在武汉出现发热、全身肌肉酸痛、咽痛等症状，4 日返深，11 日入院就诊。1 月 月27 日出院。</t>
  </si>
  <si>
    <t>例 病例4（ （例 病例 3 儿子，病例 1 、2 外孙 ），10 岁男性患者，居住国外，2019 年 12 月 29 日到武汉探亲，2020 年 1 月 4 日返深。1月11 日入院就诊。1 月 月 23 日出院。</t>
  </si>
  <si>
    <t>例 病例5（ （例 病例 4 奶奶 ）深圳市南山区，63 岁女性患者，长居深圳。病例 4 于 2020 年 1 月 4 日从武汉返深后与其居住。1 月 8 日出现低烧、气促与胸腔积液症状。1 月 14 日入院就诊，病 病情较重。2 月 月 1 日出院。</t>
  </si>
  <si>
    <t>例 病例7，62 岁男性患者，长居武汉，2020 年 1 月 11 日开始出现发热症状，1 月 15 日来深探亲，然后立即入院就诊。目前病情较重，情况尚为稳定。</t>
  </si>
  <si>
    <t>例 病例8，35 岁男性患者，长居武汉，2020 年 1 月 9 日于武汉出现低热（未测体温）、咳嗽、肌肉酸痛、乏力等症状。1 月 15 日来深培训，16 日入院就诊。1 月 月 23 日出院。</t>
  </si>
  <si>
    <t>例 病例9，51 岁男性患者，长居武汉，2020 年 1 月 6 日开始出现全身酸痛、乏力、头晕等症状，1月16 日来深探亲，17 日入院就诊。2 月 月 3 日出院。</t>
  </si>
  <si>
    <t>例 病例10，56 岁女性患者，长居武汉，2020 年 1 月 16 日于武汉出现头晕症状，17 日来深探亲，19 日入院就诊。目前病情较轻，情况稳定。</t>
  </si>
  <si>
    <t>例 病例11，64 岁女性患者，长居武汉，2020 年 1 月 4 日于武汉出现咽痛、咳嗽等症状，15日来深，19 日入院就诊。2 月 月 3 日出院。</t>
  </si>
  <si>
    <t>例 病例12（ （例 病例 11 丈夫 ），69 岁男性患者，长居武汉，2020 年 1 月 12 日于武汉家中出现咳嗽症状，15 日来深，19 日入院就诊。目前病情较轻，情况稳定。</t>
  </si>
  <si>
    <t>例 病例13，64 岁女性患者，长居武汉，2020 年 1 月 12 日在武汉来深途中发病，19 日入院就诊。目前病情较轻，情况稳定。</t>
  </si>
  <si>
    <t>例 病例14（ （例 病例 13 丈夫 ），71 岁男性患者，长居武汉，2020 年 1 月 12 日从武汉来深（其妻子此时已发病），15 日发病，19 日入院就诊。目前病情较轻，情况稳定。</t>
  </si>
  <si>
    <t>例 病例15，46 岁男性患者，现住中山市，2020 年 1 月 20 日上午在武汉父母家中开始出现咳嗽、疲乏等不适症状，未就诊处理。20 日从武汉返回广东中山市途中，于深圳被隔离治疗。2月 月 4 日出院 。</t>
  </si>
  <si>
    <t>例 病例16（ （例 病例 7 妻子 ），62 岁女性患者，长居武汉，2020 年 1 月 15 日随丈夫来深探亲，1 月 20 日发病，21 日入院就诊。目前病情较轻，情况稳定。</t>
  </si>
  <si>
    <t>例 病例17，63 岁男性患者，长居武汉，武汉居住期间，妻弟有咳嗽，2020 年 1 月 21 日来深途中发病，立即入院就诊。目前病情较轻，情况稳定。</t>
  </si>
  <si>
    <t>例 病例18，74 岁男性患者，长居武汉，2020 年 1 月 13 日来深圳，18 日发病，21 日入院就诊。目前病情较重，情况尚为稳定。</t>
  </si>
  <si>
    <t>例 病例19，36 岁男性患者，长居河北邯郸，2020 年 1 月 15 日随父母去武汉旅游，18 日至厦门，19 日发病，22 日抵达深圳立即入院就诊。目前病情较轻，情况稳定。</t>
  </si>
  <si>
    <t>例 病例20，73 岁男性患者，长居湖北鄂州，2020 年 1 月 19 日抵达深圳前曾去过武汉。1 月20 日发病，22 日入院就诊。目前病情较轻，情况稳定。</t>
  </si>
  <si>
    <t>例 病例21，42 岁男性患者，长居佛山，2020 年 1 月 17 日从武汉抵深，18 日发病，21 日入院就诊。2月 月 3 日出院。</t>
  </si>
  <si>
    <t>例 病例22，57 岁男性患者，长居湖北武汉，2020 年 1 月 18 日从武汉抵深，19 日发病，22日入院就诊。目前病情较轻，情况稳定。</t>
  </si>
  <si>
    <t>例 病例23，46 岁男性患者，长居湖北武汉，2020 年 1 月 18 日从武汉抵深，21 日发病，22日入院就诊。目前病情较轻，情况稳定。</t>
  </si>
  <si>
    <t>例 病例24，61 岁男性患者，长居湖北武汉，2020 年 1 月 18 日发病，21 日从武汉抵深，22日入院就诊。目前病情较轻，情况稳定。</t>
  </si>
  <si>
    <t>例 病例25，66 岁男性患者，长居湖北武汉，2020 年 1 月 17 日从武汉抵深，20 日发病并入院就诊。目前病情较重，情况尚为稳定。</t>
  </si>
  <si>
    <t>例 病例26，64 岁女性患者，长居湖北武汉，2020 年 1 月 17 日从武汉抵深，22 日发病并入院就诊。目前病情较轻，情况稳定。</t>
  </si>
  <si>
    <t>例 病例27，62 岁男性患者，长期居住湖北黄冈，2020 年 1 月 19 日发病，22 日抵达深圳，23 日入院就诊。2 月 月 3 日出院。</t>
  </si>
  <si>
    <t>例 病例28，20 岁女性患者，长期居住湖北黄冈，2020 年 1 月 12 日从武昌到黄岗市蕲春县，17 日发病，22 日从蕲春到达东莞，同日晚上驾车抵达深圳，24 日入院就诊。目前病情较轻，情况稳定。</t>
  </si>
  <si>
    <t>例 病例29，49 岁女性患者，长期居住湖北武汉，2020 年 1 月 15 日从武汉到广西南宁，18日从南宁到佛山，20 日从佛山抵达深圳，21 日发病，22 日入院就诊。目前病情较轻，情况稳定。</t>
  </si>
  <si>
    <t>例 病例30，21 岁女性患者，长期居住湖北武汉，2020 年 1 月 19 日抵达深圳，22 日发病，24 日入院就诊。目前病情较轻，情况稳定。</t>
  </si>
  <si>
    <t>例 病例31，32 岁女性患者，长期居住湖北武汉，2020 年 1 月 20 日发病，22 日驾车抵达深圳并入院就诊。目前病情较轻，情况稳定。</t>
  </si>
  <si>
    <t>例 病例32，63 岁男性患者，长期居住湖北武汉，2020 年 1 月 20 日发病，21 日抵达深圳，23 日入院就诊。目前病情较轻，情况稳定。</t>
  </si>
  <si>
    <t>例 病例33，75 岁女性患者，长期居住湖北武汉，2020 年 1 月 18 日抵达深圳，19 日发病，23 日入院就诊。目前病情较重，情况尚为稳定。</t>
  </si>
  <si>
    <t>例 病例34，34 岁男性患者，长期居住湖北武汉，2020 年 1 月 19 日发病，21 日抵达深圳，23 日入院就诊。目前病情较轻，情况稳定。</t>
  </si>
  <si>
    <t>例 病例35，47 岁女性患者，长期居住湖北黄石，2020 年 1 月 22 日驾车从黄石出发，23 日抵达深圳，期间于22 日发病，23 日入院就诊。目前病情较轻，情况稳定。</t>
  </si>
  <si>
    <t>例 病例36，61 岁女性患者，长期居住湖北武汉，2020 年 1 月 19 日发病，21 日抵达深圳，23 日入院就诊。目前病情较轻，情况稳定。</t>
  </si>
  <si>
    <t>例 病例38（ （例 病例 22 妻子 ），54 岁女性患者，长期居住湖北武汉。2020 年 1 月 18 日从武汉抵达深圳，20 日发病，23 日入院就诊。2 月 月 4 日出院 。</t>
  </si>
  <si>
    <t>例 病例40，67 岁男性患者，长期居住湖北武汉。2020 年 1 月 21 日从武汉抵达深圳，22 日发病，当日入院就诊。目前情况稳定。</t>
  </si>
  <si>
    <t>例 病例41，53 岁男性患者，长期居住湖北武汉。2020 年 1 月 14 日发病，16 日从武汉到湖北天门，23 日由湖北天门抵达深圳，24 日入院就诊。目前情况稳定。</t>
  </si>
  <si>
    <t>例 病例42，41 岁男性患者，长期居住湖北武汉。2020 年 1 月 22 日从武汉抵达深圳，22 日发病，23 日入院就诊。目前情况稳定。</t>
  </si>
  <si>
    <t>例 病例45，40 岁男性患者，长期居住湖北武汉。2020 年 1 月 21 日晚上 7 点自驾车从武汉市江岸区抵达深圳，22 日发病，当日下午入院就诊。目前情况稳定。</t>
  </si>
  <si>
    <t>例 病例46，64 岁女性患者，长期居住湖北武汉。2020 年 1 月 19 日从武汉抵达深圳，21 日发病，24 日入院就诊。目前情况稳定。</t>
  </si>
  <si>
    <t>例 病例47（ （例 病例 25 、26 孙女 ），7岁女性患者，长期居住湖北武汉。2020 年 1 月 17 日从武汉抵达深圳，24 日发病，当日入院就诊。目前情况稳定。</t>
  </si>
  <si>
    <t>例 病例48，69 岁男性患者，长期居住湖北武汉。2020 年 1 月 18 日晚离开武汉，19 日早上抵达深圳，21 日发病，23 日入院就诊。目前情况稳定。</t>
  </si>
  <si>
    <t>例 病例49深圳市南山区，55 岁女性患者， 2019 年 12 月 27 日-2020 年 1 月 21 日在武汉探亲，21 日从武汉抵达深圳，22 日发病，24 日入院就诊。目前情况稳定。</t>
  </si>
  <si>
    <t>例 病例50，52 岁女性患者，长期居住湖北武汉。2020 年 1 月 22 日从武汉抵达深圳，23 日发病，25 日入院就诊。目前情况稳定。</t>
  </si>
  <si>
    <t>例 病例51，69 岁男性患者，长期居住湖北武汉。2020 年 1 月 22 日从武汉抵达深圳，23 日发病，24 日入院就诊。目前情况稳定。</t>
  </si>
  <si>
    <t>例 病例52，47 岁女性患者，长期居住湖北荆门。2020 年 1 月 14 日从荆门到武汉，15 日由武汉到海口，22 日由海口抵达深圳，期间 18 日发病，25 日入院就诊。目前情况稳定。</t>
  </si>
  <si>
    <t>例 病例54，25 岁男性患者，长期居住湖北武汉。2020 年 1 月 19 日发病，22 日从武汉到深圳，24 日入院就诊。目前情况稳定。</t>
  </si>
  <si>
    <t>例 病例55，62 岁女性患者，长期居住湖北武汉。2020 年 1 月 21 日从武昌抵达深圳，23 日发病，24 日入院就诊。目前情况稳定。</t>
  </si>
  <si>
    <t>例 病例56，22 岁女性患者，长期居住湖北武汉。2020 年 1 月 19 日从武汉抵达深圳，22 日发病，24 日入院就诊。目前情况稳定。</t>
  </si>
  <si>
    <t>例 病例57深圳市南山区，20 岁女性患者，户籍湖北武汉。2020 年 1 月 11 日-19 日曾前往武汉市武昌区，19 日从武汉到长春，20 日发病，22 日从长春抵达深圳，23 日入院就诊。目前情况稳定。</t>
  </si>
  <si>
    <t>例 病例58，51 岁男性患者，居住于深圳市宝安区。2020 年 1 月 6 日从深圳前往武汉，20 日从武汉返回深圳，当日发病，21 日入院就诊。目前情况稳定。</t>
  </si>
  <si>
    <t>例 病例59，66 岁男性患者，长期居住湖北省荆州市。2020 年 1 月 16日从荆州前往深圳，17日抵达深圳，19 日发病，23 日入院就诊。目前情况稳定。</t>
  </si>
  <si>
    <t>例 病例61，19 岁女性患者，长期居住湖北武汉。2020 年 1 月 20 日从武汉抵达深圳，21 日发病，23 日入院就诊。目前情况稳定。</t>
  </si>
  <si>
    <t>例 病例62，61 岁男性患者，长期居住湖北武汉。2020 年 1 月 16 日发病，22 日从武汉抵达深圳，23 日入院就诊。目前情况稳定。</t>
  </si>
  <si>
    <t>例 病例63（ （例 病例 62 的妻子 ），58 岁女性患者，长期居住湖北武汉。2020 年 1 月 16 日发病，22 日从武汉抵达深圳，23 日入院就诊。目前情况稳定。</t>
  </si>
  <si>
    <t>例 病例64，64 岁女性患者，长期居住湖北武汉。2020 年 1 月 22 日从武汉抵达深圳，24 日发病，25 日入院就诊。目前情况稳定。</t>
  </si>
  <si>
    <t>例 病例65，38 岁男性患者，居住于深圳市龙华区。2020 年 1 月 17 日从深圳前往武汉，24日由武汉返回深圳，当日发病，25 日入院就诊。目前情况稳定。</t>
  </si>
  <si>
    <t>例 病例66（ （例 病例 6 妻子 ），64 岁女性患者，居住于深圳市龙华区。2019 年 12 月 26 日与丈夫前往武汉旅游，返深后，丈夫 8 日发病，20 日通报为确诊病例。该患者 23 日发病，24 日入院就诊。目前情况稳定。</t>
  </si>
  <si>
    <t>例 病例67（ （例 病例 20 的妻子 ），66 岁女性患者，长期居住湖北省鄂州市。2020 年 1 月 19 日从湖北潜江前往深圳，24 日发病，26 日入院就诊。目前情况稳定。</t>
  </si>
  <si>
    <t>例 病例68（ （例 病例 20 的儿子 ），49 岁男性患者，居住于深圳市龙岗区。2020 年 1 月 24 日发病，26 日入院就诊。目前情况稳定。</t>
  </si>
  <si>
    <t>例 病例69（ （例 病例 20 的儿媳 ），49 岁女性患者，居住于深圳市龙岗区。2020 年 1 月 22 日发病， 26 日入院就诊。目前情况稳定。</t>
  </si>
  <si>
    <t>例 病例70，29 岁男性患者，长期居住湖北省武汉市。2020 年 1 月 20日从武汉抵达深圳，23日发病，25 日入院就诊。目前情况稳定。</t>
  </si>
  <si>
    <t>例 病例71，35 岁女性患者，居住于深圳市龙华区。2020 年 1 月 19 至 22 日在武汉旅居，22-24日在湖北孝感、湖南长沙旅居，24 日从长沙抵达深圳，25 日发病并入院就诊。目前情况稳定。</t>
  </si>
  <si>
    <t>例 病例72，51 岁女性患者，长期居住湖北省武汉市。2020 年 1 月 20日从武汉前往北京，23日发病，25 日从北京到郴州，后驾车抵达深圳并入院就诊。目前情况稳定。</t>
  </si>
  <si>
    <t>例 病例73，51 岁男性患者，长期居住湖北省武汉市。2020 年 1 月 13日从武汉抵达深圳，20日发病，23 日入院就诊。目前情况稳定。</t>
  </si>
  <si>
    <t>例 病例74（ （ 例 病例 73 的妻子 ），52 岁女性患者，居住于深圳市福田区。2020 年 1 月 13 日从武汉抵达深圳，21日发病，23 日入院就诊。目前情况稳定。</t>
  </si>
  <si>
    <t>例 病例75，32 岁男性患者，居住于深圳市宝安区。2020 年 1 月 11 日从深圳前往武汉，后从汉口到安陆，15 日从安陆到武昌，16 日抵达深圳，20 日发病，25 日入院就诊。目前情况稳定。</t>
  </si>
  <si>
    <t>例 病例76，30 岁女性患者，长期居住湖北武汉。2020 年 1 月 21 日抵达深圳，22 日发病，24 日入院就诊。目前情况稳定。</t>
  </si>
  <si>
    <t>例 病例77，50 岁男性患者，居住于深圳市龙岗区。2020 年 1 月 19-20 日赴武汉开会，20 日从武汉返回深圳，23 日发病，25 日入院就诊。目前情况稳定。</t>
  </si>
  <si>
    <t>例 病例78，78 岁男性患者，长期居住湖北武汉。2020 年 1 月 20 日从武汉抵达深圳，23 日发病，25 日入院就诊。目前情况稳定。</t>
  </si>
  <si>
    <t>例 病例79，32 岁女性患者，居住于深圳市福田区。2020 年 1 月 16日从深圳自驾回湖北，20日前往武汉，21 日从武汉返回深圳，22 日发病，23 日入院就诊。目前情况稳定。</t>
  </si>
  <si>
    <t>例 病例80（ （ 例 病例 29 的女儿 ），26 岁女性患者，长期居住湖北武汉。2020 年 1 月 18 日抵达佛山，20 日抵达深圳，21 日发病，22 日入院就诊。目前情况稳定。</t>
  </si>
  <si>
    <t>例 病例81，56 岁女性患者，常住于湖北武汉。2020 年 1 月 19 日发病，23 日从武汉驾车前往长沙，随后抵达深圳，24 日入院就诊。目前情况稳定。</t>
  </si>
  <si>
    <t>例 病例82，26 岁男性患者，常住于深圳市南山区。2020 年 1 月 20 日出差在武汉逗留两天，22 日发病，24 日返回深圳，25 日入院就诊。目前情况稳定。</t>
  </si>
  <si>
    <t>例 病例83，39 岁男性患者，常住于深圳市南山区。2020 年 1 月 12 日至 19 日在武汉居住，19 日从武汉至马来西亚旅游，24 日凌晨返回深圳，26 日发病，27 日入院就诊。目前情况稳定。</t>
  </si>
  <si>
    <t>例 病例84，52 岁女性患者，常住于深圳市龙华区。2020 年 1 月 19 日至 22 日在武汉，22 日-23 日从武汉到仙桃市探亲，23 日发病，24 日驾车至长沙，25 日从长沙抵达深圳后入院就诊。目前情况稳定。</t>
  </si>
  <si>
    <t>例 病例85，59 岁女性患者，常住于深圳市南山区。发病前 14 天至发病前 3 天在湖北汉川家中，2020 年 1 月 23 日驾车从湖北回深圳，当天发病，26 日入院就诊。目前情况稳定。</t>
  </si>
  <si>
    <t>例 病例86，53 岁男性患者，常住于湖北省荆州市。2020 年 1 月 12 日从湖北荆州前往深圳，19 日发病，24 日入院就诊。目前情况稳定。</t>
  </si>
  <si>
    <t>例 病例87，51 岁男性患者，常住于湖北武汉市。2020 年 1 月 22 日驾车前往深圳，24 日发病，25 日入院就诊。目前情况稳定。</t>
  </si>
  <si>
    <t>例 病例88，46 岁男性患者，常住于新疆维吾尔自治区伊宁市。2020 年 1 月 10 日-11 日在新疆接待过武汉朋友，12 日发病，16 日到达上海，19 日从上海抵达深圳后入院就诊。目前情况稳定。</t>
  </si>
  <si>
    <t>例 病例89，64 岁女性患者，常住于湖北省武汉市。2020 年 1 月 10 日至 22 日在湖北省武汉市居住，17 日发病，22 日抵达深圳，24 日入院就诊。目前情况稳定。</t>
  </si>
  <si>
    <t>例 病例90，69 岁男性患者，常住于深圳市龙岗区。2020 年 1 月 11 日前往澳门旅游（1 天）、14 日至 19 日至泰国旅游，旅游团中有 1 名来武汉团友（无症状）。18 日发病，20 返回深圳，25 日入院救治。目前病情危重。</t>
  </si>
  <si>
    <t>例 病例91，64 岁女性患者，常住于深圳市福田区。患者否认外出史，2020 年 1 月 20 日发病，23 日入院就诊。目前情况稳定。</t>
  </si>
  <si>
    <t>例 病例92，63 岁女性患者，常住于深圳市福田区。患者曾接触过武汉来深人员，故进行病原筛查，结果为阳性，2020 年 1 月 26 日入院就诊。目前情况稳定。</t>
  </si>
  <si>
    <t>例 病例93，56 岁女性患者，常住于湖北省武汉市。2020 年 1 月 21 日抵达深圳，23 日发病，25 日入院就诊。目前情况稳定。</t>
  </si>
  <si>
    <t>例 病例94，65 岁男性患者，常住于深圳市福田区。2020 年 1 月 8 日至武汉探亲，22 日返回深圳，23 日发病，25 日入院就诊。目前情况稳定。</t>
  </si>
  <si>
    <t>例 病例95（ （例 病例 94 女儿 ），38 岁女性患者，常住于深圳市福田区。2020 年 1 月 11 日至武汉探亲，22 日返回深圳，24 日发病，26 日入院就诊。目前情况稳定。</t>
  </si>
  <si>
    <t>例 病例96，52 岁女性患者，常住于湖北省武汉市。2020 年 1 月 18 日武汉驾车至深圳，23日发病，26 日入院就诊。目前情况稳定。</t>
  </si>
  <si>
    <t>例 病例97，64 岁男性患者，常住于湖北省十堰市。2020 年 1 月 22 日抵达深圳，24 日发病，26 日入院就诊。目前情况稳定。</t>
  </si>
  <si>
    <t>例 病例98（ （例 病例 97 的儿子 ），40 岁男性患者，常住于深圳市龙岗区。2020 年 1 月 22 日，父亲从湖北抵达深圳，24 日发病，26 日入院就诊。目前情况稳定。</t>
  </si>
  <si>
    <t>例 病例99，34 岁男性患者，常住于湖北省武汉市。2020 年 1 月 20 日从武汉前往深圳，之前已发病，27 日入院就诊。目前情况稳定。</t>
  </si>
  <si>
    <t>例 病例100（ （例 病例 99 的朋友 ），32 岁男性患者，常住于深圳市南山区。2020 年 1 月 23 发病，27 日入院就诊。目前情况稳定。</t>
  </si>
  <si>
    <t>例 病例101（ （例 病例 99 的朋友 ），32 岁男性患者，常住于深圳市南山区。2020 年 1 月 25 发病，27 日入院就诊。目前情况稳定。</t>
  </si>
  <si>
    <t>例 病例102（ （例 病例 99 的朋友 ），34 岁男性患者，常住于深圳市南山区。2020 年 1 月 26 日发病，27 日入院就诊。目前情况稳定。</t>
  </si>
  <si>
    <t>例 病例103，56 岁女性患者，常住于深圳市福田区。2020 年 1 月 19 日从深圳前往武汉，23日返回深圳当日发病入院就诊。目前情况稳定。</t>
  </si>
  <si>
    <t>例 病例104，67 岁女性患者，常住于深圳市南山区。2020 年 1 月 12 至 23 日外出至武汉，23日返回深圳，当日发病，25 日入院就诊。目前情况稳定。</t>
  </si>
  <si>
    <t>例 病例105，35 岁男性患者，常住于深圳市罗湖区。2020 年 1 月 17 日自驾车由深圳开往武汉，22 日自驾车从武汉开往河南信阳探亲，23 日自驾车从河南信阳开往深圳，当日发病，25 日入院就诊。目前情况稳定。</t>
  </si>
  <si>
    <t>例 病例106（ （例 病例 105 妻子 ），36 岁女性患者，常住于深圳市罗湖区。2020 年 1 月 17 日乘私家车由深圳到武汉，22 日乘私家车从武汉到河南信阳探亲，23 日乘私家车从河南信阳到深圳，24 日发病，25 日入院就诊。目前情况稳定。</t>
  </si>
  <si>
    <t>例 病例107（ （例 病例 105 丈母娘 ），61 岁女性患者，常住于深圳市罗湖区。1 月 12 日从深圳前往武汉，22 日乘私家车从武汉到河南信阳探亲，23 日乘私家车从河南信阳到深圳，24 日发病，25 日入院就诊。目前情况稳定。</t>
  </si>
  <si>
    <t>例 病例108（ （例 病例 76 姐姐 ），38 岁女性患者，常住于深圳市宝安区。2020 年 1 月 28 日发病，29 日入院就诊。目前情况稳定。</t>
  </si>
  <si>
    <t>例 病例109（ （例 病例 76 母亲 ），62 岁女性患者，常住于湖北省荆门市。2020 年 1 月 21 日抵达深圳。在密切接触者采样检测中发现新型冠状病毒阳性，故于29 日入院。目前情况稳定。</t>
  </si>
  <si>
    <t>例 病例110（ （例 病例 76 女儿 ），2岁女性患者，常住于湖北省武汉市。2020 年 1 月 21 日抵达深圳，在密切接触者采样检测中发现新型冠状病毒阳性，故于1月29 日入院。目前情况稳定。</t>
  </si>
  <si>
    <t>例 病例111，54 岁男性患者，常住于湖北省武汉市。2020 年 1 月 13 日发病，20 日从武汉抵达深圳，27 日入院就诊。目前情况稳定。</t>
  </si>
  <si>
    <t>例 病例112，60 岁女性患者，常住于湖北省武汉市。1 月 21 日从武汉抵达深圳，24 日发病，26 日入院就诊。目前情况稳定。</t>
  </si>
  <si>
    <t>例 病例114，36 岁男性患者，常住于深圳市龙华区。2020 年 1 月 16 日从深圳前往湖南冷水江市探亲，19 日发病， 27 日从邵阳抵达深圳，当日入院就诊。目前情况稳定。</t>
  </si>
  <si>
    <t>例 病例115，64 岁男性患者，常住于湖北省武汉市。2020 年 1 月 17 日从武汉抵达深圳，18日发病，22 日入院就诊。目前情况稳定。</t>
  </si>
  <si>
    <t>例 病例116，49 岁男性患者，常住于湖北省武汉市。患者原计划从罗马经深圳返回武汉，27日因其妻子在飞机上咳嗽，测体温略高（且14 天内有武汉居住史），随即入院就诊。目前情况稳定。</t>
  </si>
  <si>
    <t>例 病例117，64 岁女性患者，常住深圳龙华。2020 年 1 月 13 日从深圳前往武汉，到达武汉后乘私车回到孝感市老家，23 日发病，24 日抵达广州，25 日返回深圳，27 日入院就诊。目前情况稳定。</t>
  </si>
  <si>
    <t>例 病例118，39 岁女性患者，常住深圳福田。2020 年 1 月 11 日前往武汉，18 日从武汉返回深圳，20 日发病，23 日入院就诊。2 月 月 3 日出院。</t>
  </si>
  <si>
    <t>例 病例119，73 岁女性患者，常住于湖北省武汉市。2020 年 1 月 17 日从武汉至深圳，20 日发病，23 日入院就诊。目前情况稳定。</t>
  </si>
  <si>
    <t>例 病例120（ （例 病例 87 女儿 ），35 岁女性患者，常住于深圳市南山区。2020 年 1 月 22 日接触从武汉来深的父母（患者父亲已确诊），26 日发病入院就诊。目前情况稳定。</t>
  </si>
  <si>
    <t>例 病例121（ （例 病例 87 女婿 ），39 岁男性患者，常住于深圳市南山区。患者发病前 14 天居住深圳，为确诊患者密切接触者。2020 年 1 月 26 日发病，27 日入院就诊。目前情况稳定。</t>
  </si>
  <si>
    <t>例 病例122，57 岁男性患者，常住于湖北黄冈市。2020 年 1 月 18日驾车由黄冈抵达深圳，19日发病，30 日入院就诊。2 月 月 4 日出院。</t>
  </si>
  <si>
    <t>例 病例123（ （例 病例 97 妻子 ），64 岁女性患者，常住于湖北十堰市。2020 年 1 月 22 日抵达深圳，因其为密切接触者，故27 日急诊留观入院。目前情况稳定。</t>
  </si>
  <si>
    <t>例 病例124（ （例 病例 98 女儿 ），10 岁女性患者，常住于深圳市龙岗区。2020 年 1 月 18 日乘车由黄冈抵达深圳。因其为密切接触者，故27 日急诊留观入院。目前情况稳定。</t>
  </si>
  <si>
    <t>例 病例125（ （例 病例 98 妻子 ），34 岁女性患者，常住于深圳市龙岗区。2020 年 1 月 18 日驾车由黄冈抵达深圳。因其为密切接触者，故27 日急诊留观入院。目前情况稳定。</t>
  </si>
  <si>
    <t>例 病例126，86 岁男性患者，常住于湖北省黄冈市。2020 年 1 月 23 日从武汉抵达深圳，25日发病入院。目前情况稳定。</t>
  </si>
  <si>
    <t>例 病例127，66 岁女性患者。2020 年 1 月 20 日，该患者从武汉前往香港旅游，23 日从香港回到深圳，当日发病，25 日入院就诊。目前情况稳定。</t>
  </si>
  <si>
    <t>例 病例128，37 岁男性患者，常住于深圳市福田区。2020 年 1 月 16 日从深圳开私家车回湖北，21 日返回深圳，26 日发病，27 日入院就诊。目前情况稳定。</t>
  </si>
  <si>
    <t>例 病例129，49 岁女性患者，常住于深圳市福田区。患者自述发病前 14 天内，未曾外出旅游，2020 年 1 月 24 日发病，26 日入院，发病史正在调查中。为重症肺炎病例。</t>
  </si>
  <si>
    <t>例 病例130，65 岁男性患者，常住于湖北武汉。2020 年 1 月 22 日从武汉抵达深圳，26 日发病入院。目前情况稳定。</t>
  </si>
  <si>
    <t>例 病例131，6岁女性患者，常住于湖北武汉。2020 年 1 月 17 日从武汉抵达昆明，25 日抵达深圳，26 日发病，27 日入院就诊。目前情况稳定。</t>
  </si>
  <si>
    <t>例 病例132，39 岁女性患者，常住于深圳市龙华区。2020 年 1 月 18 日由深圳出发自驾前往武汉探亲，23 日自驾由武汉返回深圳，24 日发病，27 日入院就诊。目前情况稳定。</t>
  </si>
  <si>
    <t>例 病例133（ （例 病例 129 丈夫 ），51 岁男性患者，常住于深圳市福田区。2020 年 1 月 24 日发病，28 日入院就诊，为重症肺炎病例。</t>
  </si>
  <si>
    <t>例 病例134（ （例 病例 129 女儿 ），25 岁女性患者，常住于深圳市福田区。2020 年 1 月 23 日发病，28 日入院就诊。目前情况稳定。</t>
  </si>
  <si>
    <t>例 病例135，47 岁女性患者，常住北京。1 月 15 日前往武汉探亲，22 日乘私家车前往深圳。1月23 日发病，1 月 27 日入院，目前情况稳定。</t>
  </si>
  <si>
    <t>例 病例136（ （例 病例 98 的女儿 ），4岁女性患者，常住湖北省十堰市。在密切接触者采样检测中，发现新型冠状病毒阳性，故于1月27 日入院，目前情况稳定。</t>
  </si>
  <si>
    <t>例 病例137，56 岁男性患者，常住湖北省武汉市。1 月 21 号前往深圳。1 月 26 日发病，1 月28 日入院，目前情况稳定。</t>
  </si>
  <si>
    <t>例 病例138，59 岁男性患者，常住深圳市龙华区。1 月 16 日自驾从深圳前往武汉，1 月 23 日开车回到深圳。1月26 日发病，当日入院，目前情况稳定。</t>
  </si>
  <si>
    <t>例 病例139（ （例 病例 138 妻子 ），57 岁女性患者，常住深圳市龙华区。1 月 16 日自驾深圳前往武汉，1 月 23 日开车回到深圳。1月24 日发病，1 月 26 日入院，目前情况稳定。</t>
  </si>
  <si>
    <t>例 病例140，66 岁女性患者，常住湖北省武汉市。1 月 22 日前往深圳。1 月 23 日发病，1 月28 日入院，目前情况稳定。</t>
  </si>
  <si>
    <t>例 病例141，78 岁男性患者，常住湖北省武汉市。1 月 16 日前往深圳探亲。1 月 26 日发病，1月27 日入院，目前情况稳定。</t>
  </si>
  <si>
    <t>例 病例142，61 岁女性患者，常住湖北省武汉市。1 月 21 日前往深圳探亲。1 月 22 日发病，1月28 日入院，目前情况稳定。</t>
  </si>
  <si>
    <t>例 病例143，54 岁男性患者，常住深圳市南山区。1 月 21 日前往武汉，23 日返回深圳。1 月25 日发病，1 月 28 日入院，目前情况稳定。</t>
  </si>
  <si>
    <t>例 病例144，55 岁女性患者，常住深圳市南山区。1 月 21 日由深圳前往武汉，23 日返回深圳。1月24 日发病，1 月 29 日入院，目前情况稳定。</t>
  </si>
  <si>
    <t>例 病例145，57 岁女性患者，常住深圳市南山区。1 月 13 日从深圳到武汉探亲，1 月 23 日从武汉自驾返回深圳。1月26 日发病，1 月 27 日入院，目前情况稳定。</t>
  </si>
  <si>
    <t>例 病例146（ （例 病例 29 父亲 ），76 岁男性患者，常住湖北省武汉市。1 月 15 日从武汉出发前往广西南宁旅游，1月18 日从广西南宁出发前往深圳探亲。1 月 27 日发病，1 月 28日入院，目前情况稳定。</t>
  </si>
  <si>
    <t>例 病例147（ （例 病例 105 的女儿 ），6岁女性患者，常住深圳市罗湖区。1 月 12 日前往武汉，1 月 22 日乘私家车前往河南信阳，23 日乘私家车前往深圳。在密切接触者采样检测中发现，新型冠状病毒阳性，故于1月28 日入院，目前情况稳定。</t>
  </si>
  <si>
    <t>例 病例148，38 岁女性患者，常住深圳市福田区。1 月 23 日接触从武汉来深的父母（都未确诊）。1月27 日发病，当日入院，目前情况稳定。</t>
  </si>
  <si>
    <t>例 病例149，33 岁女性患者，常住深圳市福田区。1 月 19日前往武汉，乘私家车到潜江探亲，1月24 日乘私家车返回深圳。1 月 28 日发病，当日入院，目前情况稳定。</t>
  </si>
  <si>
    <t>例 病例150，49 岁男性患者，常住深圳市龙华区。1 月 18 日前往武汉探亲，1 月 23 日回到深圳。1月25 日发病，1 月 27 日入院，目前情况稳定。</t>
  </si>
  <si>
    <t>例 病例151（ （例 病例 150 的女儿 ），18 岁女性患者，常住深圳市龙华区。1 月 18 日前往武汉探亲，1 月 23 日回到深圳。1月25 日发病，1 月 29 日入院，目前情况稳定。</t>
  </si>
  <si>
    <t>例 病例152，56 岁女性患者，常住江苏省南京市。1 月 21 日乘私家车到武汉，1 月 22 日前往深圳。1月26 日发病，当日入院，目前情况稳定。</t>
  </si>
  <si>
    <t>例 病例153（ （例 病例 84 的丈夫 ），58 岁男性患者，常住深圳市龙华区。在密切接触者采样检测中发现，新型冠状病毒阳性，故于1月29 日入院，目前情况稳定。</t>
  </si>
  <si>
    <t>例 病例154（ （例 病例 114 的妻子 ），34 岁女性患者，常住深圳市龙华区。1 月 22 日前往湖南省冷水江市，1 月 27 日返回深圳。1月26 日发病，1 月 28 日入院，目前情况稳定。</t>
  </si>
  <si>
    <t>例 病例155（ （例 病例 114 岳母 ），63 岁女性患者，常住深圳市龙华区。1 月 16 日前往湖南省冷水江市，1 月 27 日返回深圳。1月25 日发病，1 月 28 日入院，目前情况稳定。</t>
  </si>
  <si>
    <t>例 病例156，1岁7 个月女性患者，常住安徽省蚌埠市。1 月 23日从合肥前往深圳探亲（亲属中有从武汉前来的，但无确诊病例）。1月23 日发病，1 月 24 日入院，目前情况稳定。</t>
  </si>
  <si>
    <t>例 病例157，38 岁男性患者，常住深圳市龙岗区。1 月 17 日自驾前往湖北孝感，1 月 18 日返回深圳。1月24 日发病，1 月 28 日入院，目前情况稳定。</t>
  </si>
  <si>
    <t>例 病例158，32 岁女性患者，常住湖北省武汉市。1 月 22 日从武汉自驾到广东东莞。1 月 25日发病，1月27 日入院，目前情况稳定。</t>
  </si>
  <si>
    <t>例 病例159，54 岁女性患者，常住湖北省武汉市。1 月 17 日从原籍京山经武汉前往深圳。1月16 日发病，1 月 25 日入院，目前情况稳定。</t>
  </si>
  <si>
    <t>例 病例160，68 岁男性患者，常住湖北省武汉市。1 月 22 日前往深圳。1 月 24 日发病，1 月25 日入院，目前情况稳定。</t>
  </si>
  <si>
    <t>例 病例161，62 岁女性患者，常住深圳市龙岗区。1 月 6日曾参加某会议，会议中有从湖北返深的员工。1月15 日发病，1 月 26 日入院，目前情况稳定。</t>
  </si>
  <si>
    <t>例 病例162，48 岁男性患者，常住深圳市龙岗区。1 月 10 日前往湖北省黄石市，1 月 18 日乘车前往武汉市武昌区，后出发深圳。1月24 日发病，1 月 27 日入院，目前情况稳定。</t>
  </si>
  <si>
    <t>例 病例163（ （例 病例 162 妻子 ），46 岁女性患者，常住深圳市龙岗区。1 月 10 日从深圳前往湖北，后乘车到黄石市，1 月 18 日乘车前往武汉市武昌区出发深圳。1 月 21 日发病，1 月 26 日入院，目前情况稳定。</t>
  </si>
  <si>
    <t>例 病例164，60 岁女性患者，常住湖北省武汉市。1 月 23 日前往深圳。1 月 25 日发病，1 月26 日入院，目前情况稳定。</t>
  </si>
  <si>
    <t>例 病例165（ （例 病例 132 儿子 ），14 岁男性患者，常住深圳市龙华区。1 月 18 日乘私家车前往武汉探亲，23 日乘私家车返回深圳。1月27 日发病，1 月 28 日入院，目前情况稳定。</t>
  </si>
  <si>
    <t>例 病例166，62 岁男性患者，常住深圳市光明区。1 月 17 日自驾前往武汉探亲，23 日自驾前往江西省井冈山市，24 日自驾返回深圳。1 月 24 日发病，1 月 28 日入院，目前情况稳定。</t>
  </si>
  <si>
    <t>例 病例167，43 岁女性患者，常住深圳市龙华区。1 月 24 日自驾前往湖北大冶市探亲，25 日返回深圳。1月27 日发病，1 月 27 日入院，目前情况稳定。</t>
  </si>
  <si>
    <t>例 病例168（ （例 病例 127 丈夫 ），70 岁男性患者。1 月 20 日，从武汉前往香港旅游，1 月 23 日从香港回到深圳。1月25 日发病，当日入院，目前情况稳定。</t>
  </si>
  <si>
    <t>例 病例169（ （例 病例 115 的儿子 ），37 岁男性患者，常住深圳市龙岗区。1 月 24 日发病，1 月 28 日入院，目前情况稳定。</t>
  </si>
  <si>
    <t>例 病例170，38 岁女性患者，常住深圳市龙岗区。1 月 16 日，从深圳前往上海，并于当日乘车前往武汉探亲，1 月 21 日自驾前往湖北省天门市，1 月 24日自驾返回深圳。1月21 日发病，1 月 26 日入院，目前情况稳定。</t>
  </si>
  <si>
    <t>例 病例171，66 岁男性患者，常住深圳南山。发病前 2 周内否认有外出旅游史，有武汉来深人员密切接触史，1月29 日发病，当日入院，目前病情危重。</t>
  </si>
  <si>
    <t>例 病例172，41 岁男性患者，常住湖北武汉。1 月 19 日前往深圳，1 月 23 日发病，1 月 29日入院，目前病情稳定。</t>
  </si>
  <si>
    <t>例 病例173（ （例 病例 167 的丈夫 ），45 岁男性患者，常住深圳龙华。1 月 24 日驾车从深圳到湖北大冶市，25 日返回深圳，1月30 日发病，当日入院，目前病情稳定。</t>
  </si>
  <si>
    <t>例 病例174（ （例 病例 166 的妻子 ），60 岁女性患者，常住深圳光明。1 月 17 日驾车到武汉，23 日到达江西井冈山，24 日返回深圳。1 月 29 日发病，当日入院，目前病情稳定。</t>
  </si>
  <si>
    <t>例 病例175，20 岁男性患者，常住深圳南山。1 月 20 日前往武汉，22 日返回深圳。1 月 29日发病，当日入院，目前病情稳定。</t>
  </si>
  <si>
    <t>例 病例176，81 岁男性患者，常住湖北武汉。1 月 15 日前往深圳，22 日发病，29 日入院，目前病情稳定。</t>
  </si>
  <si>
    <t>例 病例177，49 岁男性患者，常住深圳福田。1 月 20 日前往武汉， 22 日返回深圳。28 日发病，当日入院，目前病情稳定。</t>
  </si>
  <si>
    <t>例 病例178（ （例 病例 94 的妻子 ），65 岁女性患者，常住深圳福田。1 月 8 日至武汉探亲，22 日返回深圳。24 日发病，26 日入院，目前病情稳定。</t>
  </si>
  <si>
    <t>例 病例179，60 岁男性患者，常住深圳宝安。1 月 8 日前往湖北枝江，24 日驾车返回深圳。28 日发病，29 日入院，目前病情稳定。</t>
  </si>
  <si>
    <t>例 病例180，56 岁女性患者，常住深圳宝安。1 月 17 日前往湖北咸宁，23 日驾车返回深圳。26 日发病，29 日入院，目前病情稳定。</t>
  </si>
  <si>
    <t>例 病例181，33 岁男性患者，常住深圳龙岗。无湖北等地旅游史，无病例接触史。1 月 27 日发病，1月28 日入院，目前病情稳定。</t>
  </si>
  <si>
    <t>例 病例182，46 岁男性患者，常住于深圳龙岗。2019 年 12 月 27 日驾车前往湖北孝感，2020年1月26 日返回深圳。23 日发病，27 日入院，目前病情稳定。</t>
  </si>
  <si>
    <t>例 病例183，29 岁女性患者，常住于深圳福田。1 月 21 日从深圳到武汉，同日驾车从武汉到湖北天门，23 日驾车到深圳。28 日发病，当日入院，目前病情稳定。</t>
  </si>
  <si>
    <t>例 病例184（ （例 病例 180 的女儿 ），29 岁女性患者，常住深圳宝安。1 月 20 日驾车到湖北咸宁，23 日返回深圳。29日发病，30 日入院，目前病情稳定。</t>
  </si>
  <si>
    <t>例 病例185，41 岁男性患者，常住深圳福田。1 月 18 日前往武汉，19 日从武汉到河南南阳，23 日驾车到湖北孝感，25 日返回南阳，26 日从河南信阳前往深圳。26 日发病，28 日入院，目前病情稳定。</t>
  </si>
  <si>
    <t>例 病例186，37 岁男性患者，常住深圳龙岗。1 月 15 日从深圳经武昌到湖北鄂州，22 日驾车到武汉，后乘车返回深圳。28 日发病，29 日入院，目前病情稳定。</t>
  </si>
  <si>
    <t>例 病例187，31 岁女性患者，常住深圳南山。1 月 22 日从深圳经武汉到鄂州，25 日驾车到江西，后返回深圳，25 日发病，29 日入院，目前病情稳定。</t>
  </si>
  <si>
    <t>例 病例188（ （例 病例 12 的密切接触者 ），25 岁女性患者，常住深圳南山。有确诊患者接触史。1月25 日发病，26 日入院，目前病情稳定。</t>
  </si>
  <si>
    <t>例 病例189，62 岁女性患者，常住湖北武汉。1 月 23 日前往柬埔寨，28 日从柬埔寨到深圳。26 日发病，29 日入院，目前病情稳定。</t>
  </si>
  <si>
    <t>例 病例190，58 岁女性患者，常住湖北武汉。1 月 23 日前往柬埔寨，29 日从柬埔寨到深圳。28 日发病，29 日入院，目前病情稳定。</t>
  </si>
  <si>
    <t>例 病例191（ （例 病例 131 的母亲 ），34 岁女性患者，常住湖北武汉。1 月 17 日从武汉到昆明，期间参加旅游团， 24日从昆明抵达深圳。27 日发病，28 日入院，目前病情稳定。</t>
  </si>
  <si>
    <t>例 病例192，61 岁女性患者，常住湖北武汉。1 月 22 日前往深圳。当日发病，29 日入院，目前病情稳定。</t>
  </si>
  <si>
    <t>例 病例193，35 岁男性患者，常住深圳宝安。1 月 20 日驾车前往湖北咸宁，25 日返回深圳。27 日发病，29 日入院，目前病情稳定。</t>
  </si>
  <si>
    <t>例 病例194，66 岁男性患者，常住湖北公安县。1 月 11 日拼车从湖北荆州到湖南岳阳，后乘车前往深圳。28 日发病，当日入院，目前病情稳定。</t>
  </si>
  <si>
    <t>例 病例195（ （例 病例 193 的妻子 ），31 岁女性患者，常住深圳宝安。1 月 20 日驾车前往湖北咸宁，25 日返回深圳，26 日发病，30 日入院，目前病情稳定。</t>
  </si>
  <si>
    <t>例 病例196，48 岁男性患者，常住东莞。1 月 19 日自驾到长沙，曾与武汉友人聚餐，21 日自驾到湖南株洲，27 日返回东莞。25 日发病，29 日入院，目前病情稳定。</t>
  </si>
  <si>
    <t>例 病例197（ （例 病例 190 的丈夫 ），62 岁男性患者，常住湖北武汉。1 月 23 日从武汉到柬埔寨，28 日从柬埔寨到深圳。27 日发病，31 日入院，目前病情稳定。</t>
  </si>
  <si>
    <t>例 病例198，33 岁女性患者，常住深圳光明。1 月 19 日驾车前往河南固始，20 日到武汉，21日回到河南固始家中，27 日自驾到深圳。24 日发病，28 日入院，目前病情稳定。</t>
  </si>
  <si>
    <t>例 病例199，55 岁男性患者，常住深圳宝安。1 月 11 日前往湖北黄冈，25 日从黄冈经江西九江、湖南衡阳，26 日到深圳。28 日发病，30 日入院，目前病情稳定。</t>
  </si>
  <si>
    <t>例 病例200，25 岁女性患者，常住湖北武汉。1 月 22 日前往深圳。25 日发病，28 日入院，目前病情稳定。</t>
  </si>
  <si>
    <t>例 病例201，62 岁男性患者，常住湖北武汉。1 月 20 日前往深圳。30 日发病，当日入院，目前病情稳定。</t>
  </si>
  <si>
    <t>例 病例202（ （例 病例 201 的妻子 ），60 岁女性患者，常住湖北武汉。1 月 20 日前往深圳。30 日发病，当日入院，目前病情稳定。</t>
  </si>
  <si>
    <t>例 病例203（ （例 病例 179 的儿子 ），32 岁男性患者，常住深圳宝安。1 月 22 日驾车前往湖北枝江，24 日返回深圳。30 日发病，31 日入院，目前病情稳定。</t>
  </si>
  <si>
    <t>例 病例204（ （例 病例 179 的孙子 ），6岁男性患者，常住深圳宝安。1 月 8 日前往湖北枝江，24 日驾车返回深圳。30日发病，31 日入院，目前病情稳定。</t>
  </si>
  <si>
    <t>例 病例205（ （例 病例 179 的妻子 ），53 岁女性患者，常住深圳宝安。1 月 8 日前往湖北枝江，24 日驾车返回深圳，当日发病，31 日入院，目前病情稳定。</t>
  </si>
  <si>
    <t>例 病例206，9岁女性患者，常住湖北武汉。1 月 19 日从武汉到新加坡，26 日从新加坡抵达深圳。29 日发病，30 日入院，目前病情稳定。</t>
  </si>
  <si>
    <t>例 病例207，5岁女性患者，常住深圳光明。1 月 20 日前往湖北荆州，25 日经湖南岳阳到广州，后转车至深圳。27 日发病，31 日入院，目前病情稳定。</t>
  </si>
  <si>
    <t>例 病例208，28 岁女性患者，常住深圳宝安。1 月 16 日前往武汉，19 日驾车到孝感，24 日返回深圳。当日发病，31 日入院，目前病情稳定。</t>
  </si>
  <si>
    <t>例 病例209，56 岁女性患者，常住湖北洪湖。1 月 21 日驾车前往仙桃，22 日返回洪湖，25日驾车到深圳。22 日发病，30 日入院，目前病情稳定。</t>
  </si>
  <si>
    <t>例 病例210，36 岁男性患者，常住深圳南山。1 月 23 日前往澳门，24 日返回深圳。26 日发病，29 日入院，目前病情稳定。</t>
  </si>
  <si>
    <t>例 病例211，33 岁女性患者，常住深圳宝安。1 月 21 日前往湖南岳阳，22-25 日曾密切接触一位新冠确诊患者（该患者从湖北荆州出发，到岳阳与其见面），25 日自驾回深。当日发病，2月1 日入院，目前病情稳定。</t>
  </si>
  <si>
    <t>例 病例212，70 岁男性患者，常住湖北武汉。1 月 19 日前往深圳。20 日发病，30 日入院，目前病情稳定。</t>
  </si>
  <si>
    <t>例 病例213，76 岁男性患者，常住湖北武汉。1 月 22 日前往深圳。当日发病，30 日入院，目前病情稳定。</t>
  </si>
  <si>
    <t>例 病例214，59 岁女性患者，常住湖北荆州。1 月 21 日前往深圳。24 日发病，31 日入院，目前病情稳定。</t>
  </si>
  <si>
    <t>例 病例215，57 岁男性患者，常住深圳福田。1 月 18 日在深圳龙岗参加完酒席，前往惠州及坪山坑梓老家，短暂停留后驾车返回福田家中。29 日发病，31 日入院，目前病情稳定。</t>
  </si>
  <si>
    <t>例 病例216（ （例 病例 133 的同事 ），48 岁男性患者，常住深圳福田。无湖北活动史。1 月 25 日发病，31 日入院，目前病情稳定。</t>
  </si>
  <si>
    <t>例 病例217，41 岁男性患者，常住深圳福田。1 月 14 日前往黑龙江哈尔滨，26 日返回深圳。当日发病，30 日入院，目前病情稳定。</t>
  </si>
  <si>
    <t>例 病例218（ （例 病例 24 的妻子 ），61 岁女性患者，常住湖北武汉。1 月 21 日前往深圳。22 日发病，29 日入院，目前病情稳定。</t>
  </si>
  <si>
    <t>例 病例219（ （例 病例 186 母亲 ），60 岁女性患者，常住湖北鄂州。1 月 22 日随儿子到武汉乘车前往深圳。30 日，在密切接触者采样检测中发现新型冠状病毒阳性，随后入院，31 日发病，目前病情稳定。</t>
  </si>
  <si>
    <t>例 病例220，45 岁女性患者，常住深圳福田。1 月 16 日驾车前往湖北荆州，26 日返回深圳。30 日发病，当日入院，目前病情稳定。</t>
  </si>
  <si>
    <t>例 病例221（ （例 病例 220 女儿 ），17 岁女性患者，常住深圳福田。1 月 16 日驾车前往湖北荆州，26 日返回深圳。28 日发病，30 日入院，目前病情稳定。</t>
  </si>
  <si>
    <t>例 病例222（ （例 病例 78 妻子 ），67 岁女性患者，常住湖北武汉。1 月 20 日前往深圳。24 日发病，29 日入院，目前病情稳定。</t>
  </si>
  <si>
    <t>例 病例223（ （例 病例 217 妻子 ），40 岁女性患者，常住深圳福田。1 月 14 日前往黑龙江哈尔滨，26 日返回深圳。29 日发病，31 日入院，目前病情稳定。</t>
  </si>
  <si>
    <t>例 病例224（ （例 病例 183 父亲 ），50 岁男性患者，常住深圳罗湖。1 月 16 日驾车前往湖北天门， 23 日返回深圳。25 日发病，31 日入院，目前病情稳定。</t>
  </si>
  <si>
    <t>例 病例225（ （例 病例 183 母亲 ），50 岁女性患者，常住深圳罗湖。1 月 16 日驾车前往湖北天门， 23 日返回深圳。31 日发病，当日入院，目前病情稳定。</t>
  </si>
  <si>
    <t>例 病例226，37 岁女性患者，常住深圳龙岗。1 月 18 日驾车前往湖北安陆，24 日经湖南株洲，25 日到深圳。26 日发病，2 月 1 日入院，目前病情稳定。</t>
  </si>
  <si>
    <t>例 病例227（ （例 病例 185 女儿 ），12 岁女性患者，常住深圳福田。1 月 18 日前往武汉，19 日到达河南南阳，23日驾车到湖北孝感，25 日返回南阳，26 日回到深圳。2 月 1 日发病，当日入院，目前病情稳定。</t>
  </si>
  <si>
    <t>例 病例228（ （例 病例 199 孙子 ），8岁男性患者，常住深圳宝安。1 月 11 日前往湖北黄冈，27 日包车前往江西南昌，28 日抵深。2 月 1 日发病，当日入院，目前病情稳定。</t>
  </si>
  <si>
    <t>例 病例229，34 岁男性患者，常住深圳龙岗，近期无湖北相关旅居史。1 月 16 日发病，2 月 2日入院，目前病情稳定。</t>
  </si>
  <si>
    <t>例 病例230（ （例 病例 198 女儿 ），7岁女性患者，常住深圳光明。1 月 19 日前往河南固始，20 日到武汉，21 日返回固始，27 日离开河南，28 日抵深。31 日发病，当日入院，目前病情稳定。</t>
  </si>
  <si>
    <t>例 病例231（ （例 病例 132 丈夫 ），43 岁男性患者，常住深圳龙华。1 月 18 日驾车前往武汉探亲，23 日返回深圳。27 日发病，31 日入院，目前病情稳定。</t>
  </si>
  <si>
    <t>例 病例232（ （例 病例 106 小姨 ），53 岁女性患者，常住湖北武汉。1 月 19 日从武汉到深圳。1 月 28 日发病，1 月31 日入院，目前病情稳定。</t>
  </si>
  <si>
    <t>例 病例233（ （例 病例 172 妻子 ），41 岁女性患者，常住湖北武汉。1 月 19 日前往深圳。18 日发病，30 日入院，目前病情稳定。</t>
  </si>
  <si>
    <t>例 病例234，35 岁男性患者，常住深圳福田。无湖北相关旅居史。23 日前往广东陆丰老家，30 日返深。26 日发病，31 日入院，目前病情稳定。</t>
  </si>
  <si>
    <t>例 病例235，58 岁女性患者，常住湖北武汉。1 月 20 日前往深圳。29 日发病，30 日入院，目前病情稳定。</t>
  </si>
  <si>
    <t>例 病例236，56 岁男性患者，常住深圳光明。近期无湖北相关旅居史。1 月 21 日发病，31 日入院，目前病情稳定。</t>
  </si>
  <si>
    <t>例 病例237（ （例 病例 210 妻子 ），31 岁女性患者，常住深圳南山。近期无湖北相关旅居史。1 月 23 日发病，2 月 1日入院，目前病情稳定。</t>
  </si>
  <si>
    <t>例 病例238（ （例 病例 220 儿子 ），13 岁男性患者，常住深圳福田。1 月 16 日随家人驾车前往湖北荆州，26 日回深。30 日发病，2 月 1 日入院，目前病情稳定。</t>
  </si>
  <si>
    <t>例 病例239，33 岁男性患者，常住深圳罗湖。1 月 19 日前往湖北孝感，24 日返回深圳。30日发病，当日入院，目前病情稳定。</t>
  </si>
  <si>
    <t>例 病例240，66 岁女性患者，常住深圳罗湖。1 月 19 日前往武汉，20 日返回深圳。31 日发病，2月1 日入院，目前病情稳定。</t>
  </si>
  <si>
    <t>例 病例241，36 岁女性患者，常住深圳宝安。1 月 18 日驾车前往河南洛阳，在湖北省内高速服务区停留就餐，23 日到深圳，27 日发病，2 月 1 日入院，目前病情稳定。</t>
  </si>
  <si>
    <t>例 病例242（ （例 病例 209 的儿子 ），31 岁男性患者，常住深圳龙华。1 月 17-19 日驾车前往湖北洪湖，20 日到仙桃，22 日返回洪湖，25 日到深圳。30 日发病，2 月 2 日入院，目前病情稳定。</t>
  </si>
  <si>
    <t>例 病例243，35 岁男性患者，常住湖北枣阳。1 月 22 日从武汉驾车到湖北襄阳，25 日到深圳。20 日发病，27 日入院，目前病情稳定。</t>
  </si>
  <si>
    <t>例 病例244（ （例 病例 114 岳父 ），65 岁男性患者，常住深圳龙华。1 月 16 日前往湖南冷水江，27 日从邵阳到深圳。26 日发病，31 日入院，目前病情稳定。</t>
  </si>
  <si>
    <t>例 病例245，40 岁男性患者，常住深圳南山。1 月 17 日驾车前往湖北武汉、孝感，24 日返回深圳。30 日发病，2 月 1 日入院，目前病情稳定。</t>
  </si>
  <si>
    <t>备注</t>
    <phoneticPr fontId="1" type="noConversion"/>
  </si>
  <si>
    <t>中山市</t>
    <phoneticPr fontId="1" type="noConversion"/>
  </si>
  <si>
    <t>病例描述</t>
    <phoneticPr fontId="1" type="noConversion"/>
  </si>
  <si>
    <t>例 病例113，53 岁男性患者，常住于湖北省武汉市。2020 年 1 月 18 日从武汉出发前往马来西亚旅游，1月27 日从马来西亚抵达深圳，在机场体温检测时，连续两次体温检测结果显示不正常，随即入院就诊。目前情况稳定。</t>
    <phoneticPr fontId="1" type="noConversion"/>
  </si>
  <si>
    <t>例 病例39（ （例 病例 13 、14 儿媳 ）深圳市龙岗区，38 岁女性患者，为确诊病例密切接触者。2020 年 1 月 22 日发病，当日入院就诊。目前情况稳定。</t>
    <phoneticPr fontId="1" type="noConversion"/>
  </si>
  <si>
    <t>确诊病例密切接触者</t>
  </si>
  <si>
    <t>深圳市龙岗区</t>
    <phoneticPr fontId="1" type="noConversion"/>
  </si>
  <si>
    <t>例 病例37深圳市宝安区，78 岁女性患者，2020 年 1 月 16 日-19 日在武汉停留，19 日从武汉抵达深圳，23 日发病，当晚入院就诊。目前情况稳定。</t>
    <phoneticPr fontId="1" type="noConversion"/>
  </si>
  <si>
    <t>深圳市宝安区</t>
    <phoneticPr fontId="1" type="noConversion"/>
  </si>
  <si>
    <t>例 病例1深圳市南山区，66 岁男性患者，2019 年 12 月 29 日到武汉探亲，2020 年 1 月 3日在武汉出现咳嗽、全身乏力、发热等症状，1 月 4 日返深，1 月 10 日入院就诊。目前病情危重，生命体征暂平稳。</t>
    <phoneticPr fontId="1" type="noConversion"/>
  </si>
  <si>
    <t>深圳市南山区</t>
    <phoneticPr fontId="1" type="noConversion"/>
  </si>
  <si>
    <t>例 病例6深圳市福田区，63 岁男性患者，长居深圳，2019 年 12 月 29 日到武汉旅游，2020年1月2 日返深。1 月 8 日出现不适，咳嗽、偶有气喘等症状，9 日入院就诊。目前病情危重，生命体征暂平稳。</t>
    <phoneticPr fontId="1" type="noConversion"/>
  </si>
  <si>
    <t>国外</t>
    <phoneticPr fontId="1" type="noConversion"/>
  </si>
  <si>
    <t>例 病例44，53 岁女性患者，长期居住湖北武穴。2020 年 1 月 16 日自武穴经武汉抵达深圳，17 日发病，24 日入院就诊。目前情况稳定。</t>
    <phoneticPr fontId="1" type="noConversion"/>
  </si>
  <si>
    <t>例 病例43深圳市南山区，62 岁女性患者， 2020 年 1 月 13 日-22 日在武汉停留，19 日发病，22 日从武汉抵达深圳，24 日入院就诊。目前情况稳定。</t>
    <phoneticPr fontId="1" type="noConversion"/>
  </si>
  <si>
    <t>例 病例60，52 岁男性患者，在武汉和深圳福田区两地居住。2020 年 1 月 17 日发病，18 日从武汉抵达深圳，23 日入院就诊。目前情况稳定。</t>
    <phoneticPr fontId="1" type="noConversion"/>
  </si>
  <si>
    <t>湖北武汉和深圳福田区</t>
    <phoneticPr fontId="1" type="noConversion"/>
  </si>
  <si>
    <t>例 病例53深圳市宝安区，49 岁女性患者， 2020 年 1 月 11 日至 21 日在武汉探亲，16 日发病，21 日返回深圳并入院就诊。目前情况稳定。</t>
    <phoneticPr fontId="1" type="noConversion"/>
  </si>
  <si>
    <t>·</t>
    <phoneticPr fontId="1" type="noConversion"/>
  </si>
  <si>
    <t>被关联</t>
    <phoneticPr fontId="1" type="noConversion"/>
  </si>
  <si>
    <t>有关联患病</t>
    <phoneticPr fontId="1" type="noConversion"/>
  </si>
  <si>
    <t>无关联患病</t>
    <phoneticPr fontId="1" type="noConversion"/>
  </si>
  <si>
    <t>武汉武汉</t>
  </si>
  <si>
    <t>湖北武汉武汉</t>
  </si>
  <si>
    <t>湖北武汉武汉湖北湖北</t>
  </si>
  <si>
    <t>湖北武汉武汉武汉</t>
  </si>
  <si>
    <t>湖北湖北</t>
  </si>
  <si>
    <t>武汉湖北</t>
  </si>
  <si>
    <t>湖北武汉湖北武汉</t>
  </si>
  <si>
    <t>武汉武汉湖北</t>
  </si>
  <si>
    <t>湖北武汉湖北</t>
  </si>
  <si>
    <t>曾到访湖北或武汉</t>
    <phoneticPr fontId="1" type="noConversion"/>
  </si>
  <si>
    <t>湖北武汉相关度</t>
    <phoneticPr fontId="1" type="noConversion"/>
  </si>
  <si>
    <t>湖北武汉完全不相关</t>
    <phoneticPr fontId="1" type="noConversion"/>
  </si>
  <si>
    <t>孙女</t>
    <phoneticPr fontId="1" type="noConversion"/>
  </si>
  <si>
    <t>解释</t>
    <phoneticPr fontId="1" type="noConversion"/>
  </si>
  <si>
    <t>统计项目</t>
    <phoneticPr fontId="1" type="noConversion"/>
  </si>
  <si>
    <t>总病例</t>
    <phoneticPr fontId="1" type="noConversion"/>
  </si>
  <si>
    <t>自病例患病确诊开始，截止至统计日未发现与病患关联的确诊案例</t>
    <phoneticPr fontId="1" type="noConversion"/>
  </si>
  <si>
    <t>出院时间</t>
    <phoneticPr fontId="1" type="noConversion"/>
  </si>
  <si>
    <t>接触者</t>
    <phoneticPr fontId="1" type="noConversion"/>
  </si>
  <si>
    <t>（病例 1 、2 外孙 ）</t>
    <phoneticPr fontId="1" type="noConversion"/>
  </si>
  <si>
    <t>数据源于深圳卫建委微信公众号</t>
    <phoneticPr fontId="1" type="noConversion"/>
  </si>
  <si>
    <t>最后更新时间</t>
    <phoneticPr fontId="1" type="noConversion"/>
  </si>
  <si>
    <t>关联病例或被关联病例总和（"关联"指相关病例间存在密切接触关系)</t>
    <phoneticPr fontId="1" type="noConversion"/>
  </si>
  <si>
    <t>湖北或武汉居民</t>
    <phoneticPr fontId="1" type="noConversion"/>
  </si>
  <si>
    <t>出院人数</t>
    <phoneticPr fontId="1" type="noConversion"/>
  </si>
  <si>
    <t>外婆</t>
  </si>
  <si>
    <t>阿姨</t>
  </si>
  <si>
    <t>婆婆</t>
  </si>
  <si>
    <t>男友</t>
  </si>
  <si>
    <t>老公</t>
  </si>
  <si>
    <t>妹妹</t>
  </si>
  <si>
    <t>侄子</t>
  </si>
  <si>
    <t>哥哥</t>
  </si>
  <si>
    <t>病例246</t>
  </si>
  <si>
    <t>病例247</t>
  </si>
  <si>
    <t>病例248</t>
  </si>
  <si>
    <t>病例249</t>
  </si>
  <si>
    <t>病例250</t>
  </si>
  <si>
    <t>病例251</t>
  </si>
  <si>
    <t>病例252</t>
  </si>
  <si>
    <t>病例253</t>
  </si>
  <si>
    <t>病例254</t>
  </si>
  <si>
    <t>病例255</t>
  </si>
  <si>
    <t>病例256</t>
  </si>
  <si>
    <t>病例257</t>
  </si>
  <si>
    <t>病例258</t>
  </si>
  <si>
    <t>病例259</t>
  </si>
  <si>
    <t>病例260</t>
  </si>
  <si>
    <t>病例261</t>
  </si>
  <si>
    <t>病例262</t>
  </si>
  <si>
    <t>病例263</t>
  </si>
  <si>
    <t>病例264</t>
  </si>
  <si>
    <t>病例265</t>
  </si>
  <si>
    <t>病例266</t>
  </si>
  <si>
    <t>病例267</t>
  </si>
  <si>
    <t>病例268</t>
  </si>
  <si>
    <t>病例269</t>
  </si>
  <si>
    <t>病例270</t>
  </si>
  <si>
    <t>病例271</t>
  </si>
  <si>
    <t>病例272</t>
  </si>
  <si>
    <t>病例273</t>
  </si>
  <si>
    <t>病例274</t>
  </si>
  <si>
    <t>病例275</t>
  </si>
  <si>
    <t>病例276</t>
  </si>
  <si>
    <t>病例277</t>
  </si>
  <si>
    <t>病例278</t>
  </si>
  <si>
    <t>病例279</t>
  </si>
  <si>
    <t>病例280</t>
  </si>
  <si>
    <t>病例281</t>
  </si>
  <si>
    <t>病例282</t>
  </si>
  <si>
    <t>病例283</t>
  </si>
  <si>
    <t>病例284</t>
  </si>
  <si>
    <t>病例285</t>
  </si>
  <si>
    <t>病例286</t>
  </si>
  <si>
    <t>病例287</t>
  </si>
  <si>
    <t>病例288</t>
  </si>
  <si>
    <t>病例289</t>
  </si>
  <si>
    <t>病例290</t>
  </si>
  <si>
    <t>病例291</t>
  </si>
  <si>
    <t>病例292</t>
  </si>
  <si>
    <t>病例293</t>
  </si>
  <si>
    <t>病例294</t>
  </si>
  <si>
    <t>病例295</t>
  </si>
  <si>
    <t>病例296</t>
  </si>
  <si>
    <t>病例297</t>
  </si>
  <si>
    <t>病例298</t>
  </si>
  <si>
    <t>病例299</t>
  </si>
  <si>
    <t>病例300</t>
  </si>
  <si>
    <t>病例301</t>
  </si>
  <si>
    <t>病例302</t>
  </si>
  <si>
    <t>病例303</t>
  </si>
  <si>
    <t>病例304</t>
  </si>
  <si>
    <t>病例305</t>
  </si>
  <si>
    <t>病例306</t>
  </si>
  <si>
    <t>病例307</t>
  </si>
  <si>
    <t>病例308</t>
  </si>
  <si>
    <t>病例309</t>
  </si>
  <si>
    <t>病例310</t>
  </si>
  <si>
    <t>病例311</t>
  </si>
  <si>
    <t>病例312</t>
  </si>
  <si>
    <t>病例313</t>
  </si>
  <si>
    <t>病例314</t>
  </si>
  <si>
    <t>病例315</t>
  </si>
  <si>
    <t>病例316</t>
  </si>
  <si>
    <t>病例317</t>
  </si>
  <si>
    <t>病例318</t>
  </si>
  <si>
    <t>病例319</t>
  </si>
  <si>
    <t>病例320</t>
  </si>
  <si>
    <t>病例321</t>
  </si>
  <si>
    <t>病例322</t>
  </si>
  <si>
    <t>病例323</t>
  </si>
  <si>
    <t>病例324</t>
  </si>
  <si>
    <t>病例325</t>
  </si>
  <si>
    <t>病例326</t>
  </si>
  <si>
    <t>病例327</t>
  </si>
  <si>
    <t>病例328</t>
  </si>
  <si>
    <t>病例329</t>
  </si>
  <si>
    <t>病例330</t>
  </si>
  <si>
    <t>病例331</t>
  </si>
  <si>
    <t>病例332</t>
  </si>
  <si>
    <t>病例333</t>
  </si>
  <si>
    <t>病例334</t>
  </si>
  <si>
    <t>病例335</t>
  </si>
  <si>
    <t>病例336</t>
  </si>
  <si>
    <t>病例337</t>
  </si>
  <si>
    <t>病例338</t>
  </si>
  <si>
    <t>病例339</t>
  </si>
  <si>
    <t>病例340</t>
  </si>
  <si>
    <t>病例341</t>
  </si>
  <si>
    <t>病例342</t>
  </si>
  <si>
    <t>病例343</t>
  </si>
  <si>
    <t>病例344</t>
  </si>
  <si>
    <t>病例345</t>
  </si>
  <si>
    <t>病例346</t>
  </si>
  <si>
    <t>病例347</t>
  </si>
  <si>
    <t>病例348</t>
  </si>
  <si>
    <t>病例349</t>
  </si>
  <si>
    <t>病例350</t>
  </si>
  <si>
    <t>病例351</t>
  </si>
  <si>
    <t>病例352</t>
  </si>
  <si>
    <t>病例353</t>
  </si>
  <si>
    <t>病例354</t>
  </si>
  <si>
    <t>病例355</t>
  </si>
  <si>
    <t>病例356</t>
  </si>
  <si>
    <t>病例357</t>
  </si>
  <si>
    <t>病例358</t>
  </si>
  <si>
    <t>病例359</t>
  </si>
  <si>
    <t>病例360</t>
  </si>
  <si>
    <t>病例361</t>
  </si>
  <si>
    <t>病例362</t>
  </si>
  <si>
    <t>病例363</t>
  </si>
  <si>
    <t>病例364</t>
  </si>
  <si>
    <t>病例365</t>
  </si>
  <si>
    <t>病例366</t>
  </si>
  <si>
    <t>病例367</t>
  </si>
  <si>
    <t>病例368</t>
  </si>
  <si>
    <t>病例369</t>
  </si>
  <si>
    <t>病例370</t>
  </si>
  <si>
    <t>病例371</t>
  </si>
  <si>
    <t>病例372</t>
  </si>
  <si>
    <t>病例373</t>
  </si>
  <si>
    <t>病例374</t>
  </si>
  <si>
    <t>病例375</t>
  </si>
  <si>
    <t>病例376</t>
  </si>
  <si>
    <t>病例377</t>
  </si>
  <si>
    <t>病例378</t>
  </si>
  <si>
    <t>病例379</t>
  </si>
  <si>
    <t>病例380</t>
  </si>
  <si>
    <t>病例381</t>
  </si>
  <si>
    <t>病例382</t>
  </si>
  <si>
    <t>病例383</t>
  </si>
  <si>
    <t>病例384</t>
  </si>
  <si>
    <t>病例385</t>
  </si>
  <si>
    <t>病例386</t>
  </si>
  <si>
    <t>病例387</t>
  </si>
  <si>
    <t>病例388</t>
  </si>
  <si>
    <t>病例389</t>
  </si>
  <si>
    <t>病例390</t>
  </si>
  <si>
    <t>病例391</t>
  </si>
  <si>
    <t>病例392</t>
  </si>
  <si>
    <t>病例393</t>
  </si>
  <si>
    <t>病例394</t>
  </si>
  <si>
    <t>病例395</t>
  </si>
  <si>
    <t>病例396</t>
  </si>
  <si>
    <t>病例397</t>
  </si>
  <si>
    <t>病例398</t>
  </si>
  <si>
    <t>病例399</t>
  </si>
  <si>
    <t>病例400</t>
  </si>
  <si>
    <t>病例401</t>
  </si>
  <si>
    <t>病例402</t>
  </si>
  <si>
    <t>病例403</t>
  </si>
  <si>
    <t>病例404</t>
  </si>
  <si>
    <t>病例405</t>
  </si>
  <si>
    <t>病例406</t>
  </si>
  <si>
    <t>病例407</t>
  </si>
  <si>
    <t>病例408</t>
  </si>
  <si>
    <t>病例409</t>
  </si>
  <si>
    <t>病例410</t>
  </si>
  <si>
    <t>病例411</t>
  </si>
  <si>
    <t>病例412</t>
  </si>
  <si>
    <t>病例413</t>
  </si>
  <si>
    <t>病例414</t>
  </si>
  <si>
    <t>例病例1，</t>
  </si>
  <si>
    <t>例病例2，</t>
  </si>
  <si>
    <t>例病例3，</t>
  </si>
  <si>
    <t>例病例4，</t>
  </si>
  <si>
    <t>例病例5，</t>
  </si>
  <si>
    <t>例病例6，</t>
  </si>
  <si>
    <t>例病例7，</t>
  </si>
  <si>
    <t>例病例8，</t>
  </si>
  <si>
    <t>例病例9，</t>
  </si>
  <si>
    <t>例病例10，</t>
  </si>
  <si>
    <t>例病例11，</t>
  </si>
  <si>
    <t>例病例12，</t>
  </si>
  <si>
    <t>例病例13，</t>
  </si>
  <si>
    <t>例病例14，</t>
  </si>
  <si>
    <t>例病例15，</t>
  </si>
  <si>
    <t>例病例16，</t>
  </si>
  <si>
    <t>例病例17，</t>
  </si>
  <si>
    <t>例病例18，</t>
  </si>
  <si>
    <t>例病例19，</t>
  </si>
  <si>
    <t>例病例20，</t>
  </si>
  <si>
    <t>例病例21，</t>
  </si>
  <si>
    <t>例病例22，</t>
  </si>
  <si>
    <t>例病例23，</t>
  </si>
  <si>
    <t>例病例24，</t>
  </si>
  <si>
    <t>例病例25，</t>
  </si>
  <si>
    <t>例病例26，</t>
  </si>
  <si>
    <t>例病例27，</t>
  </si>
  <si>
    <t>例病例28，</t>
  </si>
  <si>
    <t>例病例29，</t>
  </si>
  <si>
    <t>例病例30，</t>
  </si>
  <si>
    <t>例病例31，</t>
  </si>
  <si>
    <t>例病例32，</t>
  </si>
  <si>
    <t>例病例33，</t>
  </si>
  <si>
    <t>例病例34，</t>
  </si>
  <si>
    <t>例病例35，</t>
  </si>
  <si>
    <t>例病例36，</t>
  </si>
  <si>
    <t>例病例37，</t>
  </si>
  <si>
    <t>例病例38，</t>
  </si>
  <si>
    <t>例病例39，</t>
  </si>
  <si>
    <t>例病例40，</t>
  </si>
  <si>
    <t>例病例41，</t>
  </si>
  <si>
    <t>例病例42，</t>
  </si>
  <si>
    <t>例病例43，</t>
  </si>
  <si>
    <t>例病例44，</t>
  </si>
  <si>
    <t>例病例45，</t>
  </si>
  <si>
    <t>例病例46，</t>
  </si>
  <si>
    <t>例病例47，</t>
  </si>
  <si>
    <t>例病例48，</t>
  </si>
  <si>
    <t>例病例49，</t>
  </si>
  <si>
    <t>例病例50，</t>
  </si>
  <si>
    <t>例病例51，</t>
  </si>
  <si>
    <t>例病例52，</t>
  </si>
  <si>
    <t>例病例53，</t>
  </si>
  <si>
    <t>例病例54，</t>
  </si>
  <si>
    <t>例病例55，</t>
  </si>
  <si>
    <t>例病例56，</t>
  </si>
  <si>
    <t>例病例57，</t>
  </si>
  <si>
    <t>例病例58，</t>
  </si>
  <si>
    <t>例病例59，</t>
  </si>
  <si>
    <t>例病例60，</t>
  </si>
  <si>
    <t>例病例61，</t>
  </si>
  <si>
    <t>例病例62，</t>
  </si>
  <si>
    <t>例病例63，</t>
  </si>
  <si>
    <t>例病例64，</t>
  </si>
  <si>
    <t>例病例65，</t>
  </si>
  <si>
    <t>例病例66，</t>
  </si>
  <si>
    <t>例病例67，</t>
  </si>
  <si>
    <t>例病例68，</t>
  </si>
  <si>
    <t>例病例69，</t>
  </si>
  <si>
    <t>例病例70，</t>
  </si>
  <si>
    <t>例病例71，</t>
  </si>
  <si>
    <t>例病例72，</t>
  </si>
  <si>
    <t>例病例73，</t>
  </si>
  <si>
    <t>例病例74，</t>
  </si>
  <si>
    <t>例病例75，</t>
  </si>
  <si>
    <t>例病例76，</t>
  </si>
  <si>
    <t>例病例77，</t>
  </si>
  <si>
    <t>例病例78，</t>
  </si>
  <si>
    <t>例病例79，</t>
  </si>
  <si>
    <t>例病例80，</t>
  </si>
  <si>
    <t>例病例81，</t>
  </si>
  <si>
    <t>例病例82，</t>
  </si>
  <si>
    <t>例病例83，</t>
  </si>
  <si>
    <t>例病例84，</t>
  </si>
  <si>
    <t>例病例85，</t>
  </si>
  <si>
    <t>例病例86，</t>
  </si>
  <si>
    <t>例病例87，</t>
  </si>
  <si>
    <t>例病例88，</t>
  </si>
  <si>
    <t>例病例89，</t>
  </si>
  <si>
    <t>例病例90，</t>
  </si>
  <si>
    <t>例病例91，</t>
  </si>
  <si>
    <t>例病例92，</t>
  </si>
  <si>
    <t>例病例93，</t>
  </si>
  <si>
    <t>例病例94，</t>
  </si>
  <si>
    <t>例病例95，</t>
  </si>
  <si>
    <t>例病例96，</t>
  </si>
  <si>
    <t>例病例97，</t>
  </si>
  <si>
    <t>例病例98，</t>
  </si>
  <si>
    <t>例病例99，</t>
  </si>
  <si>
    <t>例病例100，</t>
  </si>
  <si>
    <t>例病例101，</t>
  </si>
  <si>
    <t>例病例102，</t>
  </si>
  <si>
    <t>例病例103，</t>
  </si>
  <si>
    <t>例病例104，</t>
  </si>
  <si>
    <t>例病例105，</t>
  </si>
  <si>
    <t>例病例106，</t>
  </si>
  <si>
    <t>例病例107，</t>
  </si>
  <si>
    <t>例病例108，</t>
  </si>
  <si>
    <t>例病例109，</t>
  </si>
  <si>
    <t>例病例110，</t>
  </si>
  <si>
    <t>例病例111，</t>
  </si>
  <si>
    <t>例病例112，</t>
  </si>
  <si>
    <t>例病例113，</t>
  </si>
  <si>
    <t>例病例114，</t>
  </si>
  <si>
    <t>例病例115，</t>
  </si>
  <si>
    <t>例病例116，</t>
  </si>
  <si>
    <t>例病例117，</t>
  </si>
  <si>
    <t>例病例118，</t>
  </si>
  <si>
    <t>例病例119，</t>
  </si>
  <si>
    <t>例病例120，</t>
  </si>
  <si>
    <t>例病例121，</t>
  </si>
  <si>
    <t>例病例122，</t>
  </si>
  <si>
    <t>例病例123，</t>
  </si>
  <si>
    <t>例病例124，</t>
  </si>
  <si>
    <t>例病例125，</t>
  </si>
  <si>
    <t>例病例126，</t>
  </si>
  <si>
    <t>例病例127，</t>
  </si>
  <si>
    <t>例病例128，</t>
  </si>
  <si>
    <t>例病例129，</t>
  </si>
  <si>
    <t>例病例130，</t>
  </si>
  <si>
    <t>例病例131，</t>
  </si>
  <si>
    <t>例病例132，</t>
  </si>
  <si>
    <t>例病例133，</t>
  </si>
  <si>
    <t>例病例134，</t>
  </si>
  <si>
    <t>例病例135，</t>
  </si>
  <si>
    <t>例病例136，</t>
  </si>
  <si>
    <t>例病例137，</t>
  </si>
  <si>
    <t>例病例138，</t>
  </si>
  <si>
    <t>例病例139，</t>
  </si>
  <si>
    <t>例病例140，</t>
  </si>
  <si>
    <t>例病例141，</t>
  </si>
  <si>
    <t>例病例142，</t>
  </si>
  <si>
    <t>例病例143，</t>
  </si>
  <si>
    <t>例病例144，</t>
  </si>
  <si>
    <t>例病例145，</t>
  </si>
  <si>
    <t>例病例146，</t>
  </si>
  <si>
    <t>例病例147，</t>
  </si>
  <si>
    <t>例病例148，</t>
  </si>
  <si>
    <t>例病例149，</t>
  </si>
  <si>
    <t>例病例150，</t>
  </si>
  <si>
    <t>例病例151，</t>
  </si>
  <si>
    <t>例病例152，</t>
  </si>
  <si>
    <t>例病例153，</t>
  </si>
  <si>
    <t>例病例154，</t>
  </si>
  <si>
    <t>例病例155，</t>
  </si>
  <si>
    <t>例病例156，</t>
  </si>
  <si>
    <t>例病例157，</t>
  </si>
  <si>
    <t>例病例158，</t>
  </si>
  <si>
    <t>例病例159，</t>
  </si>
  <si>
    <t>例病例160，</t>
  </si>
  <si>
    <t>例病例161，</t>
  </si>
  <si>
    <t>例病例162，</t>
  </si>
  <si>
    <t>例病例163，</t>
  </si>
  <si>
    <t>例病例164，</t>
  </si>
  <si>
    <t>例病例165，</t>
  </si>
  <si>
    <t>例病例166，</t>
  </si>
  <si>
    <t>例病例167，</t>
  </si>
  <si>
    <t>例病例168，</t>
  </si>
  <si>
    <t>例病例169，</t>
  </si>
  <si>
    <t>例病例170，</t>
  </si>
  <si>
    <t>例病例171，</t>
  </si>
  <si>
    <t>例病例172，</t>
  </si>
  <si>
    <t>例病例173，</t>
  </si>
  <si>
    <t>例病例174，</t>
  </si>
  <si>
    <t>例病例175，</t>
  </si>
  <si>
    <t>例病例176，</t>
  </si>
  <si>
    <t>例病例177，</t>
  </si>
  <si>
    <t>例病例178，</t>
  </si>
  <si>
    <t>例病例179，</t>
  </si>
  <si>
    <t>例病例180，</t>
  </si>
  <si>
    <t>例病例181，</t>
  </si>
  <si>
    <t>例病例182，</t>
  </si>
  <si>
    <t>例病例183，</t>
  </si>
  <si>
    <t>例病例184，</t>
  </si>
  <si>
    <t>例病例185，</t>
  </si>
  <si>
    <t>例病例186，</t>
  </si>
  <si>
    <t>例病例187，</t>
  </si>
  <si>
    <t>例病例188，</t>
  </si>
  <si>
    <t>例病例189，</t>
  </si>
  <si>
    <t>例病例190，</t>
  </si>
  <si>
    <t>例病例191，</t>
  </si>
  <si>
    <t>例病例192，</t>
  </si>
  <si>
    <t>例病例193，</t>
  </si>
  <si>
    <t>例病例194，</t>
  </si>
  <si>
    <t>例病例195，</t>
  </si>
  <si>
    <t>例病例196，</t>
  </si>
  <si>
    <t>例病例197，</t>
  </si>
  <si>
    <t>例病例198，</t>
  </si>
  <si>
    <t>例病例199，</t>
  </si>
  <si>
    <t>例病例200，</t>
  </si>
  <si>
    <t>例病例201，</t>
  </si>
  <si>
    <t>例病例202，</t>
  </si>
  <si>
    <t>例病例203，</t>
  </si>
  <si>
    <t>例病例204，</t>
  </si>
  <si>
    <t>例病例205，</t>
  </si>
  <si>
    <t>例病例206，</t>
  </si>
  <si>
    <t>例病例207，</t>
  </si>
  <si>
    <t>例病例208，</t>
  </si>
  <si>
    <t>例病例209，</t>
  </si>
  <si>
    <t>例病例210，</t>
  </si>
  <si>
    <t>例病例211，</t>
  </si>
  <si>
    <t>例病例212，</t>
  </si>
  <si>
    <t>例病例213，</t>
  </si>
  <si>
    <t>例病例214，</t>
  </si>
  <si>
    <t>例病例215，</t>
  </si>
  <si>
    <t>例病例216，</t>
  </si>
  <si>
    <t>例病例217，</t>
  </si>
  <si>
    <t>例病例218，</t>
  </si>
  <si>
    <t>例病例219，</t>
  </si>
  <si>
    <t>例病例220，</t>
  </si>
  <si>
    <t>例病例221，</t>
  </si>
  <si>
    <t>例病例222，</t>
  </si>
  <si>
    <t>例病例223，</t>
  </si>
  <si>
    <t>例病例224，</t>
  </si>
  <si>
    <t>例病例225，</t>
  </si>
  <si>
    <t>例病例226，</t>
  </si>
  <si>
    <t>例病例227，</t>
  </si>
  <si>
    <t>例病例228，</t>
  </si>
  <si>
    <t>例病例229，</t>
  </si>
  <si>
    <t>例病例230，</t>
  </si>
  <si>
    <t>例病例231，</t>
  </si>
  <si>
    <t>例病例232，</t>
  </si>
  <si>
    <t>例病例233，</t>
  </si>
  <si>
    <t>例病例234，</t>
  </si>
  <si>
    <t>例病例235，</t>
  </si>
  <si>
    <t>例病例236，</t>
  </si>
  <si>
    <t>例病例237，</t>
  </si>
  <si>
    <t>例病例238，</t>
  </si>
  <si>
    <t>例病例239，</t>
  </si>
  <si>
    <t>例病例240，</t>
  </si>
  <si>
    <t>例病例241，</t>
  </si>
  <si>
    <t>例病例242，</t>
  </si>
  <si>
    <t>例病例243，</t>
  </si>
  <si>
    <t>例病例244，</t>
  </si>
  <si>
    <t>例病例245，</t>
  </si>
  <si>
    <t>例病例246，</t>
  </si>
  <si>
    <t>例病例247，</t>
  </si>
  <si>
    <t>例病例248，</t>
  </si>
  <si>
    <t>例病例249，</t>
  </si>
  <si>
    <t>例病例250，</t>
  </si>
  <si>
    <t>例病例251，</t>
  </si>
  <si>
    <t>例病例252，</t>
  </si>
  <si>
    <t>例病例253，</t>
  </si>
  <si>
    <t>例病例254，</t>
  </si>
  <si>
    <t>例病例255，</t>
  </si>
  <si>
    <t>例病例256，</t>
  </si>
  <si>
    <t>例病例257，</t>
  </si>
  <si>
    <t>例病例258，</t>
  </si>
  <si>
    <t>例病例259，</t>
  </si>
  <si>
    <t>例病例260，</t>
  </si>
  <si>
    <t>例病例261，</t>
  </si>
  <si>
    <t>例病例262，</t>
  </si>
  <si>
    <t>例病例263，</t>
  </si>
  <si>
    <t>例病例264，</t>
  </si>
  <si>
    <t>例病例265，</t>
  </si>
  <si>
    <t>例病例266，</t>
  </si>
  <si>
    <t>例病例267，</t>
  </si>
  <si>
    <t>例病例268，</t>
  </si>
  <si>
    <t>例病例269，</t>
  </si>
  <si>
    <t>例病例270，</t>
  </si>
  <si>
    <t>例病例271，</t>
  </si>
  <si>
    <t>例病例272，</t>
  </si>
  <si>
    <t>例病例273，</t>
  </si>
  <si>
    <t>例病例274，</t>
  </si>
  <si>
    <t>例病例275，</t>
  </si>
  <si>
    <t>例病例276，</t>
  </si>
  <si>
    <t>例病例277，</t>
  </si>
  <si>
    <t>例病例278，</t>
  </si>
  <si>
    <t>例病例279，</t>
  </si>
  <si>
    <t>例病例280，</t>
  </si>
  <si>
    <t>例病例281，</t>
  </si>
  <si>
    <t>例病例282，</t>
  </si>
  <si>
    <t>例病例283，</t>
  </si>
  <si>
    <t>例病例284，</t>
  </si>
  <si>
    <t>例病例285，</t>
  </si>
  <si>
    <t>例病例286，</t>
  </si>
  <si>
    <t>例病例287，</t>
  </si>
  <si>
    <t>例病例288，</t>
  </si>
  <si>
    <t>例病例289，</t>
  </si>
  <si>
    <t>例病例290，</t>
  </si>
  <si>
    <t>例病例291，</t>
  </si>
  <si>
    <t>例病例292，</t>
  </si>
  <si>
    <t>例病例293，</t>
  </si>
  <si>
    <t>例病例294，</t>
  </si>
  <si>
    <t>例病例295，</t>
  </si>
  <si>
    <t>例病例296，</t>
  </si>
  <si>
    <t>例病例297，</t>
  </si>
  <si>
    <t>例病例298，</t>
  </si>
  <si>
    <t>例病例299，</t>
  </si>
  <si>
    <t>例病例300，</t>
  </si>
  <si>
    <t>例病例301，</t>
  </si>
  <si>
    <t>例病例302，</t>
  </si>
  <si>
    <t>例病例303，</t>
  </si>
  <si>
    <t>例病例304，</t>
  </si>
  <si>
    <t>例病例305，</t>
  </si>
  <si>
    <t>例病例306，</t>
  </si>
  <si>
    <t>例病例307，</t>
  </si>
  <si>
    <t>例病例308，</t>
  </si>
  <si>
    <t>例病例309，</t>
  </si>
  <si>
    <t>例病例310，</t>
  </si>
  <si>
    <t>例病例311，</t>
  </si>
  <si>
    <t>例病例312，</t>
  </si>
  <si>
    <t>例病例313，</t>
  </si>
  <si>
    <t>例病例314，</t>
  </si>
  <si>
    <t>例病例315，</t>
  </si>
  <si>
    <t>例病例316，</t>
  </si>
  <si>
    <t>例病例317，</t>
  </si>
  <si>
    <t>例病例318，</t>
  </si>
  <si>
    <t>例病例319，</t>
  </si>
  <si>
    <t>例病例320，</t>
  </si>
  <si>
    <t>例病例321，</t>
  </si>
  <si>
    <t>例病例322，</t>
  </si>
  <si>
    <t>例病例323，</t>
  </si>
  <si>
    <t>例病例324，</t>
  </si>
  <si>
    <t>例病例325，</t>
  </si>
  <si>
    <t>例病例326，</t>
  </si>
  <si>
    <t>例病例327，</t>
  </si>
  <si>
    <t>例病例328，</t>
  </si>
  <si>
    <t>例病例329，</t>
  </si>
  <si>
    <t>例病例330，</t>
  </si>
  <si>
    <t>例病例331，</t>
  </si>
  <si>
    <t>例病例332，</t>
  </si>
  <si>
    <t>例病例333，</t>
  </si>
  <si>
    <t>例病例334，</t>
  </si>
  <si>
    <t>例病例335，</t>
  </si>
  <si>
    <t>例病例336，</t>
  </si>
  <si>
    <t>例病例337，</t>
  </si>
  <si>
    <t>例病例338，</t>
  </si>
  <si>
    <t>例病例339，</t>
  </si>
  <si>
    <t>例病例340，</t>
  </si>
  <si>
    <t>例病例341，</t>
  </si>
  <si>
    <t>例病例342，</t>
  </si>
  <si>
    <t>例病例343，</t>
  </si>
  <si>
    <t>例病例344，</t>
  </si>
  <si>
    <t>例病例345，</t>
  </si>
  <si>
    <t>例病例346，</t>
  </si>
  <si>
    <t>例病例347，</t>
  </si>
  <si>
    <t>例病例348，</t>
  </si>
  <si>
    <t>例病例349，</t>
  </si>
  <si>
    <t>例病例350，</t>
  </si>
  <si>
    <t>例病例351，</t>
  </si>
  <si>
    <t>例病例352，</t>
  </si>
  <si>
    <t>例病例353，</t>
  </si>
  <si>
    <t>例病例354，</t>
  </si>
  <si>
    <t>例病例355，</t>
  </si>
  <si>
    <t>例病例356，</t>
  </si>
  <si>
    <t>例病例357，</t>
  </si>
  <si>
    <t>例病例358，</t>
  </si>
  <si>
    <t>例病例359，</t>
  </si>
  <si>
    <t>例病例360，</t>
  </si>
  <si>
    <t>例病例361，</t>
  </si>
  <si>
    <t>例病例362，</t>
  </si>
  <si>
    <t>例病例363，</t>
  </si>
  <si>
    <t>例病例364，</t>
  </si>
  <si>
    <t>例病例365，</t>
  </si>
  <si>
    <t>例病例366，</t>
  </si>
  <si>
    <t>例病例367，</t>
  </si>
  <si>
    <t>例病例368，</t>
  </si>
  <si>
    <t>例病例369，</t>
  </si>
  <si>
    <t>例病例370，</t>
  </si>
  <si>
    <t>例病例371，</t>
  </si>
  <si>
    <t>例病例372，</t>
  </si>
  <si>
    <t>例病例373，</t>
  </si>
  <si>
    <t>例病例374，</t>
  </si>
  <si>
    <t>例病例375，</t>
  </si>
  <si>
    <t>例病例376，</t>
  </si>
  <si>
    <t>例病例377，</t>
  </si>
  <si>
    <t>例病例378，</t>
  </si>
  <si>
    <t>例病例379，</t>
  </si>
  <si>
    <t>例病例380，</t>
  </si>
  <si>
    <t>例病例381，</t>
  </si>
  <si>
    <t>例病例382，</t>
  </si>
  <si>
    <t>例病例383，</t>
  </si>
  <si>
    <t>例病例384，</t>
  </si>
  <si>
    <t>例病例385，</t>
  </si>
  <si>
    <t>例病例386，</t>
  </si>
  <si>
    <t>例病例387，</t>
  </si>
  <si>
    <t>例病例388，</t>
  </si>
  <si>
    <t>例病例389，</t>
  </si>
  <si>
    <t>例病例390，</t>
  </si>
  <si>
    <t>例病例391，</t>
  </si>
  <si>
    <t>例病例392，</t>
  </si>
  <si>
    <t>例病例393，</t>
  </si>
  <si>
    <t>例病例394，</t>
  </si>
  <si>
    <t>例病例395，</t>
  </si>
  <si>
    <t>例病例396，</t>
  </si>
  <si>
    <t>例病例397，</t>
  </si>
  <si>
    <t>例病例398，</t>
  </si>
  <si>
    <t>例病例399，</t>
  </si>
  <si>
    <t>例病例400，</t>
  </si>
  <si>
    <t>例病例401，</t>
  </si>
  <si>
    <t>例病例402，</t>
  </si>
  <si>
    <t>例病例403，</t>
  </si>
  <si>
    <t>例病例404，</t>
  </si>
  <si>
    <t>例病例405，</t>
  </si>
  <si>
    <t>例病例406，</t>
  </si>
  <si>
    <t>例病例407，</t>
  </si>
  <si>
    <t>例病例408，</t>
  </si>
  <si>
    <t>例病例409，</t>
  </si>
  <si>
    <t>例病例410，</t>
  </si>
  <si>
    <t>例病例411，</t>
  </si>
  <si>
    <t>例病例412，</t>
  </si>
  <si>
    <t>例病例413，</t>
  </si>
  <si>
    <t>例病例414，</t>
  </si>
  <si>
    <t>惠州</t>
  </si>
  <si>
    <t>深圳坪山</t>
  </si>
  <si>
    <t>湖北宜昌</t>
  </si>
  <si>
    <t>四川成都</t>
  </si>
  <si>
    <t>江苏无锡</t>
  </si>
  <si>
    <t>湖北孝感</t>
  </si>
  <si>
    <t>湖北赤壁</t>
  </si>
  <si>
    <t>江西新余</t>
  </si>
  <si>
    <t>深圳盐田</t>
  </si>
  <si>
    <t>广东广州</t>
  </si>
  <si>
    <t>湖北咸宁</t>
  </si>
  <si>
    <t>湖北汉川</t>
  </si>
  <si>
    <t>湖北湖北武汉</t>
  </si>
  <si>
    <t>武汉湖北湖北</t>
  </si>
  <si>
    <t>武汉湖北武汉</t>
  </si>
  <si>
    <t>男病例</t>
    <phoneticPr fontId="1" type="noConversion"/>
  </si>
  <si>
    <t>女病例</t>
    <phoneticPr fontId="1" type="noConversion"/>
  </si>
  <si>
    <t>武汉+湖北</t>
    <phoneticPr fontId="1" type="noConversion"/>
  </si>
  <si>
    <t>湖北武汉无关病例数</t>
    <phoneticPr fontId="1" type="noConversion"/>
  </si>
  <si>
    <t>重点关注</t>
    <phoneticPr fontId="1" type="noConversion"/>
  </si>
  <si>
    <t xml:space="preserve">例 病例1， 深圳南山66 岁男性患者，2019 年 12 月 29 日到武汉探亲，2020 年 1 月 3 日在武 汉出现咳嗽、全身乏力、发热等症状，1月4日返深，1 月 10 日入院就诊。 病情 较重 。 </t>
  </si>
  <si>
    <t xml:space="preserve">例 病例2，（ （例 病例 1 妻子 ） 深圳南山65 岁女性患者，2019 年 12 月 29 日到武汉探亲，2020 年 1 月 4 日返深 后出现全身乏力、发热，1月10 日入院就诊， 病情较重。1 月 月 27 日出院。 </t>
  </si>
  <si>
    <t xml:space="preserve">例 病例3，（ （例 病例 1 女婿 ） 36 岁男性患者，居住在国外，2019 年 12 月 29 日到武汉探亲，2020 年 1 月 1 日 在武汉出现发热、全身肌肉酸痛、咽痛等症状，4 日返深，11 日入院就诊。1 月 月 27 日出院。 </t>
  </si>
  <si>
    <t xml:space="preserve">例 病例4，（ （例 病例 3 儿子，病例 1 、2 外孙 ） 10 岁男童，居住国外，2019 年 12 月 29 日到武汉探亲，2020 年 1 月 4 日返深。 1月11 日入院就诊。1 月 月 23 日出院。 </t>
  </si>
  <si>
    <t xml:space="preserve">例 病例5，（ （例 病例 4 奶奶 ） 深圳南山63 岁女性患者，长居深圳。病例 4 于 2020 年 1 月 4 日从武汉返深后与 其居住。1 月 8 日出现低烧、气促与胸腔积液症状。1 月 14 日入院就诊， 病情较 重。2 月 月 1 日出院。 * 以上 5 例为同一个家庭内发生的聚集性疫情。 </t>
  </si>
  <si>
    <t xml:space="preserve">例 病例6， 深圳福田63 岁男性患者，长居深圳，2019 年 12 月 29 日到武汉旅游，2020 年 1 月2日返深。1 月 8 日出现不适，咳嗽、偶有气喘等症状，9 日入院就诊。 为危 重病例。 </t>
  </si>
  <si>
    <t xml:space="preserve">例 病例7， 62 岁男性患者，长居武汉，1 月 11 日开始出现发热症状，1 月 15 日来深探亲， 然后立即入院就诊。目前病情较重，情况尚为稳定。 </t>
  </si>
  <si>
    <t xml:space="preserve">例 病例8， 35 岁男性患者，长居武汉，1 月 9 日于武汉出现低热（未测体温）、咳嗽、肌肉 酸痛、乏力等症状。1月15 日来深培训，16 日入院就诊。1 月 月 23 日出院。 </t>
  </si>
  <si>
    <t xml:space="preserve">例 病例9， 51 岁男性患者，长居武汉，1 月 6 日开始出现全身酸痛、乏力、头晕等症状，1 月16 日来深探亲，17 日入院就诊。2 月 月 3 日出院。 </t>
  </si>
  <si>
    <t xml:space="preserve">例 病例10， 56 岁女性患者，长居武汉，1 月 16 日于武汉出现头晕症状，17 日来深探亲，19 日入院就诊。2月 月 5 日出院 。 </t>
  </si>
  <si>
    <t xml:space="preserve">例 病例11， 64 岁女性患者，长居武汉，1 月 4 日于武汉出现咽痛、咳嗽等症状，15 日来深， 19 日入院就诊。2 月 月 3 日出院。 </t>
  </si>
  <si>
    <t xml:space="preserve">例 病例12，（ （例 病例 11 丈夫 ） 69 岁男性患者，长居武汉，1 月 12 日于武汉家中出现咳嗽症状，15 日来深，19 日入院就诊。2月 月 8 日出院 。 </t>
  </si>
  <si>
    <t xml:space="preserve">例 病例13， 64 岁女性患者，长居武汉，1 月 12 日在武汉来深途中发病，19 日入院就诊。目 前病情较轻，情况稳定。 </t>
  </si>
  <si>
    <t xml:space="preserve">例 病例14，（ （例 病例 13 丈夫 ） 71 岁男性患者，长居武汉，1 月 12 日从武汉来深（其妻子此时已发病），15 日 发病，19 日入院就诊。目前病情较轻，情况稳定。 </t>
  </si>
  <si>
    <t xml:space="preserve">例 病例15， 46 岁男性患者，现住中山，1 月 20 日上午在武汉父母家中开始出现咳嗽、疲乏 等不适症状，未就诊处理。20 日从武汉返回广东中山途中，于深圳被隔离治疗。 2月 月 4 日出院 。 </t>
  </si>
  <si>
    <t xml:space="preserve">例 病例16，（ （例 病例 7 妻子 ） 62 岁女性患者，长居武汉，1 月 15 日随丈夫来深探亲，1 月 20 日发病，21 日入 院就诊。2月 月 11 日出院。 * 病例 7 ：62 岁男性患者，长居武汉，2020 年 1 月 11 日开始出现发热症状，15 日来深探亲， 然后立即入院就诊。 </t>
  </si>
  <si>
    <t xml:space="preserve">例 病例17， 63 岁男性患者，长居武汉，武汉居住期间，妻弟有咳嗽，1 月 21 日来深途中发 病，立即入院就诊。目前病情较轻，情况稳定。 </t>
  </si>
  <si>
    <t xml:space="preserve">例 病例18， 74 岁男性患者，长居武汉，1 月 13 日来深圳，18 日发病，21 日入院就诊， 病情 较重。 。2 月 月 12 日出院。 </t>
  </si>
  <si>
    <t xml:space="preserve">例 病例19， 36 岁男性患者，长居河北邯郸，1 月 15 日随父母去武汉旅游，18 日至厦门，19 日发病，22 日抵达深圳立即入院就诊。2 月 月 6 日出院 。 </t>
  </si>
  <si>
    <t xml:space="preserve">例 病例20， 73 岁男性患者，长居湖北鄂州，1 月 19 日抵达深圳前曾去过武汉。1 月 20 日发 病，22 日入院就诊。目前病情较轻，情况稳定。 </t>
  </si>
  <si>
    <t xml:space="preserve">例 病例21， 42 岁男性患者，长居佛山，1 月 17 日从武汉抵深，18 日发病，21 日入院就诊。 2月 月 3 日出院。 * 病例 21 是佛山籍人士，但收治在深圳定点医院，因管辖权归属，广东 省 卫健委的通报将 其计算在佛山的新增病例中。 </t>
  </si>
  <si>
    <t xml:space="preserve">例 病例22， 57 岁男性患者，长居湖北武汉，1 月 18 日从武汉抵深，19 日发病，22 日入院就 诊。目前病情较轻，情况稳定。 </t>
  </si>
  <si>
    <t xml:space="preserve">例 病例23， 46 岁男性患者，长居湖北武汉，1 月 18 日从武汉抵深，21 日发病，22 日入院就 诊。目前病情较轻，情况稳定。 </t>
  </si>
  <si>
    <t xml:space="preserve">例 病例24， 61 岁男性患者，长居湖北武汉，1 月 18 日发病，21 日从武汉抵深，22 日入院就 诊。目前病情较轻，情况稳定。 </t>
  </si>
  <si>
    <t xml:space="preserve">例 病例25， 66 岁男性患者，长居湖北武汉，1 月 17 日从武汉抵深，20 日发病并入院就诊， 病情较重。2月 月 17 日出院。 </t>
  </si>
  <si>
    <t xml:space="preserve">例 病例26， 64 岁女性患者，长居湖北武汉，1 月 17 日从武汉抵深，22 日发病并入院就诊。 2月 月 16 日出院 。 </t>
  </si>
  <si>
    <t xml:space="preserve">例 病例27， 62 岁男性患者，长期居住湖北黄冈，1 月 19 日发病，22 日抵达深圳，23 日入院 就诊。2月 月 3 日出院。 </t>
  </si>
  <si>
    <t xml:space="preserve">例 病例28， 20 岁女性患者，长期居住湖北黄冈，1 月 12 日从武昌到黄冈，17 日发病，22 日从黄冈到达东莞，同日晚上驾车抵达深圳，24 日入院就诊。2 月 月 16 日出院。 </t>
  </si>
  <si>
    <t xml:space="preserve">例 病例29， 49 岁女性患者，长期居住湖北武汉，1 月 15 日从武汉到广西南宁，18 日从南宁 到佛山，20 日从佛山抵达深圳，21 日发病，22 日入院就诊。2 月 月 8 日出院 。 </t>
  </si>
  <si>
    <t xml:space="preserve">例 病例30， 21 岁女性患者，长期居住湖北武汉，1 月 19 日抵达深圳，22 日发病，24 日入院 就诊。2月 月 9 日出院。 </t>
  </si>
  <si>
    <t xml:space="preserve">例 病例31， 32 岁女性患者，长期居住湖北武汉，1 月 20 日发病，22 日驾车抵达深圳并入院 就诊。2月 月 9 日出院。 </t>
  </si>
  <si>
    <t xml:space="preserve">例 病例32， 63 岁男性患者，长期居住湖北武汉，1 月 20 日发病，21 日抵达深圳，23 日入院 就诊。2月 月 14 日出院。 </t>
  </si>
  <si>
    <t xml:space="preserve">例 病例33， 75 岁女性患者，长期居住湖北武汉，1 月 18 日抵达深圳，19 日发病，23 日入院 就诊。目前病情较重，情况尚为稳定。 </t>
  </si>
  <si>
    <t xml:space="preserve">例 病例34， 34 岁男性患者，长期居住湖北武汉，1 月 19 日发病，21 日抵达深圳，23 日入院 就诊。2月 月 9 日出院。 </t>
  </si>
  <si>
    <t xml:space="preserve">例 病例35， 47 岁女性患者，长期居住湖北黄石，1 月 22 日驾车从黄石出发，23 日抵达深圳， 期间于22 日发病，23 日入院就诊。2 月 月 8 日出院 。 </t>
  </si>
  <si>
    <t xml:space="preserve">例 病例36， 61 岁女性患者，长期居住湖北武汉，1 月 19 日发病，21 日抵达深圳，23 日入院 就诊。目前病情较轻，情况稳定。 </t>
  </si>
  <si>
    <t xml:space="preserve">例 病例37， 深圳宝安78 岁女性患者，1 月 16 日-19 日在武汉停留，19 日从武汉抵达深圳， 23 日发病，当晚入院就诊。2 月 月 11 日出院。 </t>
  </si>
  <si>
    <t xml:space="preserve">例 病例38，（ （例 病例 22 妻子 ） 54 岁女性患者，长期居住湖北武汉。1 月 18 日从武汉抵达深圳，20 日发病，23 日入院就诊。2月 月 4 日出院 。 * 病例 22 ：57 岁男性患者，长居湖北武汉，2020 年 1 月18 日从武汉抵深，19 日发病，22 日入院就诊。 </t>
  </si>
  <si>
    <t xml:space="preserve">例 病例39，（ （例 病例 13 、14 儿媳 ） 深圳龙岗38 岁女性患者，为确诊病例密切接触者。1 月 22日发病，当日入院就 诊。2月 月 7 日出院 。 * 病例 13 ：64 岁女性患者，长居武汉，2020 年 1 月12 日在武汉来深途中发病，19 日入院 就诊。 * 病例 14（ （例 病例 13 丈夫 ）： ：71 岁男性患者，长居武汉，2020 年 1月 12 日从武汉来深（其 妻子此时已发病），15 日发病，19 日入院就诊。 </t>
  </si>
  <si>
    <t xml:space="preserve">例 病例40， 67 岁男性患者，长期居住湖北武汉。1 月 21 日从武汉抵达深圳，22 日发病，当 日入院就诊。目前情况稳定。 </t>
  </si>
  <si>
    <t xml:space="preserve">例 病例41， 53 岁男性患者，长期居住湖北武汉。1月14 日发病，16 日从武汉到湖北天门， 23 日由湖北天门抵达深圳，24 日入院就诊。2 月 月 7 日出院 。 </t>
  </si>
  <si>
    <t xml:space="preserve">例 病例42， 41 岁男性患者，长期居住湖北武汉。1 月 22 日从武汉抵达深圳，22 日发病，23 日入院就诊。2月 月 16 日出院 。 </t>
  </si>
  <si>
    <t xml:space="preserve">例 病例43， 深圳南山62 岁女性患者，1 月 13 日-22 日在武汉停留，19 日发病，22 日从武汉 抵达深圳，24 日入院就诊。2 月 月 12 日出院。 </t>
  </si>
  <si>
    <t xml:space="preserve">例 病例44， 53 岁女性患者，长期居住湖北武穴。1 月 16 日自武穴经武汉抵达深圳，17 日发 病，24 日入院就诊。目前情况稳定。 </t>
  </si>
  <si>
    <t xml:space="preserve">例 病例45， 40 岁男性患者，长期居住湖北武汉。1 月 21 日晚上 7 点自驾车从武汉江岸抵达 深圳，22 日发病，当日下午入院就诊。目前情况稳定。 </t>
  </si>
  <si>
    <t xml:space="preserve">例 病例46， 64 岁女性患者，长期居住湖北武汉。1 月 19 日从武汉抵达深圳，21 日发病，24 日入院就诊。2月 月 9 日出院。 </t>
  </si>
  <si>
    <t xml:space="preserve">例 病例47，（ （例 病例 25 、26 孙女 ） 7岁女童，长期居住湖北武汉。1 月 17 日从武汉抵达深圳，24 日发病，当日入 院就诊。2月 月 16 日出院 。 * 病例 25 ：66 岁男性患者，长居湖北武汉，1 月 17 日从武汉抵深，20日发病并入院就诊， 病情较重。 。2 月 月 17 日出院。 例 病例 26 ：64 岁女性患者，长居湖北武汉，1 月 17 日从武汉抵深，22 日发病并入院就诊。2 月 月 16 日出院。 </t>
  </si>
  <si>
    <t xml:space="preserve">例 病例48， 69 岁男性患者，长期居住湖北武汉。1 月 18 日晚离开武汉，19 日早上抵达深圳， 21 日发病，23 日入院就诊。目前情况稳定。 </t>
  </si>
  <si>
    <t xml:space="preserve">例 病例49， 深圳南山55 岁女性患者， 2019 年 12 月 27 日-2020 年 1 月 21 日在武汉探亲， 21 日从武汉抵达深圳，22 日发病，24 日入院就诊。2 月 月 16 日出院 。 </t>
  </si>
  <si>
    <t xml:space="preserve">例 病例50， 52 岁女性患者，长期居住湖北武汉。1 月 22 日从武汉抵达深圳，23 日发病，25 日入院就诊。2月 月 13 日出院。 </t>
  </si>
  <si>
    <t xml:space="preserve">例 病例51， 69 岁男性患者，长期居住湖北武汉。1 月 22 日从武汉抵达深圳，23 日发病，24 日入院就诊。目前情况稳定。 </t>
  </si>
  <si>
    <t xml:space="preserve">例 病例52， 47 岁女性患者，长期居住湖北荆门。1 月 14 日从荆门到武汉，15 日由武汉到海 口，22 日由海口抵达深圳，期间 18 日发病，25 日入院就诊。2 月 月 12 日出院。 </t>
  </si>
  <si>
    <t xml:space="preserve">例 病例53， 深圳宝安49 岁女性患者， 1 月 11 日至 21 日在武汉探亲，16 日发病，21 日返 回深圳并入院就诊。2月 月 7 日出院 。 </t>
  </si>
  <si>
    <t xml:space="preserve">例 病例54， 25 岁男性患者，长期居住湖北武汉。1 月 19 日发病，22 日从武汉到深圳，24 日入院就诊。2月 月 5 日出院 。 </t>
  </si>
  <si>
    <t xml:space="preserve">例 病例55， 62 岁女性患者，长期居住湖北武汉。1 月 21 日从武昌抵达深圳，23 日发病，24 日入院就诊。目前情况稳定。 </t>
  </si>
  <si>
    <t xml:space="preserve">例 病例56， 22 岁女性患者，长期居住湖北武汉。1 月 19 日从武汉抵达深圳，22 日发病，24 日入院就诊。2月 月 9 日出院。 </t>
  </si>
  <si>
    <t xml:space="preserve">例 病例57， 深圳南山20 岁女性患者，户籍湖北武汉。1 月 11 日-19 日曾前往武汉武昌，19 日从武汉到长春，20 日发病，22 日从长春抵达深圳，23 日入院就诊。2 月 月 5 日 日 出院 。 </t>
  </si>
  <si>
    <t xml:space="preserve">例 病例58， 51 岁男性患者，居住于深圳宝安。1 月 6 日从深圳前往武汉，20 日从武汉返回 深圳，当日发病，21 日入院就诊。2 月 月 12 日出院。 </t>
  </si>
  <si>
    <t xml:space="preserve">例 病例59， 66 岁男性患者，长期居住湖北荆州。1 月 16 日从荆州前往深圳，17 日抵达深圳， 19 日发病，23 日入院就诊。目前情况稳定。 </t>
  </si>
  <si>
    <t xml:space="preserve">例 病例60， 52 岁男性患者，在武汉和深圳福田两地居住。1 月 17 日发病，18 日从武汉抵达 深圳，23 日入院就诊。2 月 月 12 日出院。 </t>
  </si>
  <si>
    <t xml:space="preserve">例 病例61， 19 岁男性患者，长期居住湖北武汉。1 月 20 日从武汉抵达深圳，21 日发病，23 日入院就诊。2月 月 12 日出院 。 </t>
  </si>
  <si>
    <t xml:space="preserve">例 病例62， 61 岁男性患者，长期居住湖北武汉。1 月 16 日发病，22 日从武汉抵达深圳，23 日入院就诊。目前情况稳定。 </t>
  </si>
  <si>
    <t xml:space="preserve">例 病例63，（ （例 病例 62 的妻子 ） 58 岁女性患者，长期居住湖北武汉。1 月 16 日发病，22 日从武汉抵达深圳，23 日入院就诊。目前情况稳定。 </t>
  </si>
  <si>
    <t xml:space="preserve">例 病例64， 64 岁女性患者，长期居住湖北武汉。1 月 22 日从武汉抵达深圳，24 日发病，25 日入院就诊。2月 月 9 日出院。 </t>
  </si>
  <si>
    <t xml:space="preserve">例 病例65， 38 岁男性患者，居住于深圳龙华。1 月 17 日从深圳前往武汉，24 日由武汉返回 深圳，当日发病，25 日入院就诊。目前情况稳定。 </t>
  </si>
  <si>
    <t xml:space="preserve">例 病例66，（ （例 病例 6 妻子 ） 64 岁女性患者，居住于深圳龙华。2019 年 12 月 26 日与丈夫前往武汉旅游，返 深后，丈夫 8 日发病，20 日通报为确诊病例。该患者 23 日发病，24 日入院就诊。 2月 月 7 日出院 。 * 病例 6 ：63 岁男性患者，长居深圳，2019 年 12 月29 日到武汉旅游，2020 年 1 月 2 日返 深。8 日出现不适，咳嗽、偶有气喘等症状，9 日入院就诊。 </t>
  </si>
  <si>
    <t xml:space="preserve">例 病例67，（ （例 病例 20 的妻子 ） 66 岁女性患者，长期居住湖北鄂州。1 月 19 日从湖北潜江前往深圳，24 日发病， 26 日入院就诊。目前情况稳定。 * 病例 20 ：73 岁男性患者，长居湖北鄂州，1 月 19日抵达深圳前曾去过武汉。1 月20 日发 病，22 日入院就诊。 </t>
  </si>
  <si>
    <t xml:space="preserve">例 病例68，（ （例 病例 20 的儿子 ） 49 岁男性患者，居住于深圳龙岗。1 月 24 日发病，26 日入院就诊。2 月 月 9 日出 院。 </t>
  </si>
  <si>
    <t xml:space="preserve">例 病例69，（ （例 病例 20 的儿媳 ） 49 岁女性患者，居住于深圳龙岗。1 月 22 日发病， 26 日入院就诊。目前情况 稳定。 </t>
  </si>
  <si>
    <t xml:space="preserve">例 病例70， 29 岁男性患者，长期居住湖北武汉。1 月 20 日从武汉抵达深圳，23 日发病，25 日入院就诊。2月 月 12 日出院。 </t>
  </si>
  <si>
    <t xml:space="preserve">例 病例71， 35 岁女性患者，居住于深圳龙华。1月19 至 22 日在武汉旅居，22-24 日在湖北 孝感、湖南长沙旅居，24 日从长沙抵达深圳，25 日发病并入院就诊。目前情况 稳定。 </t>
  </si>
  <si>
    <t xml:space="preserve">例 病例72， 51 岁女性患者，长期居住湖北武汉。1 月 20 日从武汉前往北京，23 日发病，25 日从北京到郴州，后驾车抵达深圳并入院就诊。目前情况稳定。 </t>
  </si>
  <si>
    <t xml:space="preserve">例 病例73， 51 岁男性患者，长住湖北武汉。1 月 13 日从武汉抵达深圳，20 日发病， 23 日 入院就诊。2月 月 6 日出院 。 </t>
  </si>
  <si>
    <t xml:space="preserve">例 病例74，（ （ 例 病例 73 的妻子 ） 52 岁女性患者，常住深圳福田。1 月 13 日从武汉抵达深圳，21 日发病，23 日入 院就诊。2月 月 8 日出院 。 </t>
  </si>
  <si>
    <t xml:space="preserve">例 病例75， 32 岁男性患者，常住深圳宝安。1 月 11 日从深圳前往武汉，后从汉口到安陆， 15 日从安陆到武昌，16 日抵达深圳，20 日发病，25 日入院就诊。2 月 月 10 日出 院。 </t>
  </si>
  <si>
    <t xml:space="preserve">例 病例76， 30 岁女性患者，常住湖北武汉。1 月 21 日抵达深圳，22 日发病，24 日入院就诊。 目前情况稳定。 </t>
  </si>
  <si>
    <t xml:space="preserve">例 病例77， 50 岁男性患者，常住深圳龙岗。1 月 19 日-20 日赴武汉开会，20 日从武汉返回 深圳，23 日发病，25 日入院就诊。2 月 月 17 日出院。 </t>
  </si>
  <si>
    <t xml:space="preserve">例 病例78， 78 岁男性患者，常住湖北武汉。1 月 20 日从武汉抵达深圳，23 日发病，25 日入 院就诊。目前情况稳定。 </t>
  </si>
  <si>
    <t xml:space="preserve">例 病例79， 32 岁女性患者，常住深圳福田。1 月 16 日从深圳自驾回湖北，20 日前往武汉， 21 日从武汉返回深圳，22 日发病，23 日入院就诊。2 月 月 15 日出院。 </t>
  </si>
  <si>
    <t xml:space="preserve">例 病例80，（ （ 例 病例 29 的女儿 ） 26 岁女性患者，常住湖北武汉。1 月 18 日抵达佛山，20 日抵达深圳，21 日发病， 22 日入院就诊。2 月 月 6 日出院 。 * 病例 29：49 岁女性患者，长住湖北武汉，1 月 15日从武汉到广西南宁，18 日从南宁到佛 山，20 日从佛山抵达深圳，21 日发病，22 日入院就诊。 </t>
  </si>
  <si>
    <t xml:space="preserve">例 病例81， 56 岁女性患者，常住湖北武汉。1 月 19 日发病，23 日从武汉驾车前往长沙，随 后抵达深圳，24 日入院就诊。2 月 月 6 日出院 。 </t>
  </si>
  <si>
    <t xml:space="preserve">例 病例82， 26 岁男性患者，常住深圳南山。1 月 20 日出差在武汉逗留两天，22 日发病，24 日返回深圳，25 日入院就诊。目前情况稳定。 </t>
  </si>
  <si>
    <t xml:space="preserve">例 病例83， 39 岁男性患者，常住深圳南山。1 月 12 日至 19 日在武汉居住，19 日从武汉至 马来西亚旅游，24 日凌晨返回深圳，26 日发病，27 日入院就诊。2 月 月 10 日出院 。 </t>
  </si>
  <si>
    <t xml:space="preserve">例 病例84， 52 岁女性患者，常住深圳龙华。1 月 19 日至 22 日在武汉，22 日-23 日从武汉到 仙桃探亲，23 日发病，24 日驾车至长沙，25 日从长沙抵达深圳后入院就诊。2 月 月15 日出院。 </t>
  </si>
  <si>
    <t xml:space="preserve">例 病例85， 59 岁女性患者，常住深圳南山。发病前 14 天至发病前 3 天在湖北汉川家中，1 月23 日驾车从湖北回深圳，当天发病，26 日入院就诊。目前情况稳定。 </t>
  </si>
  <si>
    <t xml:space="preserve">例 病例86， 53 岁男性患者，常住于湖北荆州。1 月 12 日从湖北荆州前往深圳，19 日发病， 24 日入院就诊。2 月 月 7 日出院 。 </t>
  </si>
  <si>
    <t xml:space="preserve">例 病例87， 61 岁男性患者，常住湖北武汉。1 月 22 日驾车前往深圳，24 日发病，25 日入院 就诊。目前情况稳定。 </t>
  </si>
  <si>
    <t xml:space="preserve">例 病例88， 46 岁男性患者，常住新疆维吾尔自治伊宁。1 月 10 日-11 日在新疆接待过武汉朋 友，12 日发病，16 日到达上海，19 日从上海抵达深圳后入院就诊。2 月 月 13 日出 院。 </t>
  </si>
  <si>
    <t xml:space="preserve">例 病例89， 64 岁女性患者，常住湖北武汉。1 月 10 日至 22 日在湖北武汉居住，17 日发病， 22 日抵达深圳，24 日入院就诊。目前情况稳定。 </t>
  </si>
  <si>
    <t xml:space="preserve">例 病例90， 69 岁男性患者，常住深圳龙岗。1 月 11 日前往澳门旅游（1 天）、14 日至 19 日至泰国旅游，旅游团中有1名来武汉团友（无症状）。18 日发病，20 返回深 圳，25 日入院救治。目前病情危重。 </t>
  </si>
  <si>
    <t xml:space="preserve">例 病例91， 64 岁女性患者，常住深圳福田。患者否认外出史，1 月 20 日发病，23 日入院就 诊。目前情况稳定。 </t>
  </si>
  <si>
    <t xml:space="preserve">例 病例92， 63 岁女性患者，常住深圳福田。患者曾接触过武汉来深人员，故进行病原筛查， 结果为阳性，1月26 日入院就诊。目前情况稳定。 </t>
  </si>
  <si>
    <t xml:space="preserve">例 病例93， 56 岁女性患者，常住湖北武汉。1 月 21 日抵达深圳，23 日发病，25 日入院就诊。 目前情况稳定。 </t>
  </si>
  <si>
    <t xml:space="preserve">例 病例94， 65 岁男性患者，常住深圳福田。1 月 8 日至武汉探亲，22 日返回深圳，23 日发 病，25 日入院就诊。目前情况稳定。 </t>
  </si>
  <si>
    <t xml:space="preserve">例 病例95，（ （例 病例 94 女儿 ） 38 岁女性患者，常住深圳福田。1 月 11 日至武汉探亲，22 日返回深圳，24 日发 病，26 日入院就诊。2 月 月 13 日出院。 </t>
  </si>
  <si>
    <t xml:space="preserve">例 病例96， 52 岁女性患者，常住湖北武汉。1 月 18 日武汉驾车至深圳，23 日发病，26 日入 院就诊。目前情况稳定。 </t>
  </si>
  <si>
    <t xml:space="preserve">例 病例97， 64 岁男性患者，常住湖北十堰。1 月 22 日抵达深圳，24 日发病，26 日入院就诊。 目前情况稳定。 </t>
  </si>
  <si>
    <t xml:space="preserve">例 病例98，（ （例 病例 97 儿子 ） 40 岁男性患者，常住深圳龙岗。1 月 22 日，父亲从湖北抵达深圳，24 日发病， 26 日入院就诊。2 月 月 13 日出院。 </t>
  </si>
  <si>
    <t xml:space="preserve">例 病例99， 34 岁男性患者，常住于湖北武汉。1 月 20 日从武汉前往深圳，之前已发病，27 日入院就诊。2月 月 10 日出院。 </t>
  </si>
  <si>
    <t xml:space="preserve">例 病例100，（ （例 病例 99 朋友 ） 32 岁男性患者，常住深圳南山。1 月 23 发病，27 日入院就诊。2 月 月 11 日出院 。 </t>
  </si>
  <si>
    <t xml:space="preserve">例 病例101，（ （例 病例 99 朋友 ） 32 岁男性患者，常住深圳南山。1 月 25 发病，27 日入院就诊。2 月 月 15 日出院 。 </t>
  </si>
  <si>
    <t xml:space="preserve">例 病例102，（ （例 病例 99 朋友 ） 34 岁男性患者，常住深圳南山。1 月 26 日发病，27 日入院就诊。2 月 月 10 日出院 。 </t>
  </si>
  <si>
    <t xml:space="preserve">例 病例103， 56 岁女性患者，常住于深圳福田。1 月 19 日从深圳前往武汉，23 日返回深圳当 日发病入院就诊。2月 月 8 日出院 。 </t>
  </si>
  <si>
    <t xml:space="preserve">例 病例104， 67 岁女性患者，常住于深圳南山。1 月 12 至 23 日外出至武汉，23 日返回深圳， 当日发病，25 日入院就诊。2 月 月 8 日出院 。 </t>
  </si>
  <si>
    <t xml:space="preserve">例 病例105， 35 岁男性患者，常住于深圳罗湖。1 月 17 日自驾车由深圳开往武汉，22 日自驾 车从武汉开往河南信阳探亲，23 日自驾车从河南信阳开往深圳，当日发病，25 日入院就诊。2月 月 7 日出院 。 </t>
  </si>
  <si>
    <t xml:space="preserve">例 病例106，（ （例 病例 105 妻子 ） 36 岁女性患者，常住于深圳罗湖。1 月 17 日乘私家车由深圳到武汉，22 日乘私 家车从武汉到河南信阳探亲，23 日乘私家车从河南信阳到深圳，24 日发病，25 日入院就诊。目前情况稳定。 </t>
  </si>
  <si>
    <t xml:space="preserve">例 病例107，（ （例 病例 105 丈母娘 ） 61 岁女性患者，常住深圳罗湖。1 月 12 日从深圳前往武汉，22 日乘私家车从武 汉到河南信阳探亲，23 日乘私家车从河南信阳到深圳，24 日发病，25 日入院就 诊。目前情况稳定。 </t>
  </si>
  <si>
    <t xml:space="preserve">例 病例108，（ （例 病例 76 姐姐 ） 38 岁女性患者，常住深圳宝安。1 月 28 日发病，29 日入院就诊。2 月 月 12 日出院 。 * 病例 76 ：30 岁女性患者，长住湖北武汉。1 月21 日抵达深圳，22 日发病，24 日入院就诊。 </t>
  </si>
  <si>
    <t xml:space="preserve">例 病例109，（ （例 病例 76 母亲 ） 62 岁女性患者，常住于湖北荆门。1 月 21 日抵达深圳。在密切接触者采样检测 中发现新型冠状病毒阳性，故于29 日入院就诊。2 月 月 12 日出院。 </t>
  </si>
  <si>
    <t xml:space="preserve">例 病例110，（ （例 病例 76 女儿 ） 2岁女童，常住于湖北武汉。1 月 21日抵达深圳，在密切接触者采样检测中发现 新型冠状病毒阳性，故于1月29 日入院就诊。2 月 月 11 日出院。 </t>
  </si>
  <si>
    <t xml:space="preserve">例 病例111， 54 岁男性患者，常住于湖北武汉。1 月 13 日发病，20 日从武汉抵达深圳，27 日入院就诊。2月 月 17 日出院。 </t>
  </si>
  <si>
    <t xml:space="preserve">例 病例112， 60 岁女性患者，常住于湖北武汉。1 月 21 日从武汉抵达深圳，24 日发病，26 日入院就诊。2月 月 16 日出院。 </t>
  </si>
  <si>
    <t xml:space="preserve">例 病例113， 53 岁男性患者，常住于湖北武汉。1 月 18 日从武汉出发前往马来西亚旅游，1 月27 日从马来西亚抵达深圳，在机场体温检测时，连续两次体温检测结果显示 不正常，随即入院就诊。2月 月 14 日出院。 </t>
  </si>
  <si>
    <t xml:space="preserve">例 病例114， 36 岁男性患者，常住于深圳龙华。1 月 16 日从深圳前往湖南冷水江探亲，19 日 发病，27 日从邵阳抵达深圳，当日入院就诊。目前情况稳定。 </t>
  </si>
  <si>
    <t xml:space="preserve">例 病例115， 64 岁男性患者，常住于湖北武汉。1 月 17 日从武汉抵达深圳，18 日发病，22 日入院就诊。目前情况稳定。 </t>
  </si>
  <si>
    <t xml:space="preserve">例 病例116， 49 岁男性患者，常住于湖北武汉。患者原计划从罗马经深圳返回武汉，1 月 27 日因其妻子在飞机上咳嗽，测体温略高（且14 天内有武汉居住史），随即入院 就诊。2月 月 10 日出院。 </t>
  </si>
  <si>
    <t xml:space="preserve">例 病例117， 64 岁女性患者，常住深圳龙华。1 月 13 日从深圳前往武汉，到达武汉后乘私车 回到孝感老家，23 日发病，24 日抵达广州，25 日返回深圳，27 日入院就诊。目 前情况稳定。 </t>
  </si>
  <si>
    <t xml:space="preserve">例 病例118， 39 岁女性患者，常住深圳福田。1 月 11 日前往武汉，18 日从武汉返回深圳，20 日发病，23 日入院就诊。2 月 月 3 日出院。 </t>
  </si>
  <si>
    <t xml:space="preserve">例 病例119， 73 岁女性患者，常住于湖北武汉。1 月 17 日从武汉至深圳，20 日发病，23 日入 院就诊。2月 月 6 日出院 。 </t>
  </si>
  <si>
    <t xml:space="preserve">例 病例120，（ （例 病例 87 女儿 ） 35 岁女性患者，常住于深圳南山。1 月 22 日接触从武汉来深的父母（患者父亲 已确诊），26 日发病入院就诊。目前情况稳定。 * 病例 87 ：61 岁男性患者，常住湖北武汉。2020 年 1 月 22 日驾车前往深圳，24 日发病， 25 日入院就诊。 </t>
  </si>
  <si>
    <t xml:space="preserve">例 病例121，（ （例 病例 87 女婿 ） 39 岁男性患者，常住于深圳南山。患者发病前 14 天居住深圳，为确诊患者密切 接触者。1月26 日发病，27 日入院就诊。2 月 月 17 日出院。 </t>
  </si>
  <si>
    <t xml:space="preserve">例 病例122， 57 岁男性患者，常住于湖北黄冈。1 月 18 日驾车由黄冈抵达深圳，19 日发病， 30 日入院就诊。2 月 月 4 日出院。 </t>
  </si>
  <si>
    <t xml:space="preserve">例 病例123，（ （例 病例 97 妻子 ） 64 岁女性患者，常住湖北十堰。1 月 22 日抵达深圳，因其为密切接触者，故 27 日急诊留观入院。目前情况稳定。 * 病例 97 ：64 岁男性患者，常住湖北十堰。1月 22 日抵达深圳，24 日发病，26 日入院就 诊。 </t>
  </si>
  <si>
    <t xml:space="preserve">例 病例124，（ （例 病例 98 女儿 ） 10 岁女性患者，常住深圳龙岗。1 月 18 日乘车由黄冈抵达深圳。因其为密切接 触者，故27 日急诊留观入院。2 月 月 11 日出院。 * 病例 98 （病例 97 儿子）：40 岁男性患者，常住深圳龙岗。1 月 22 日，父亲从湖北抵达 深圳，24 日发病，26 日入院就诊。2月 13 日出院。 </t>
  </si>
  <si>
    <t xml:space="preserve">例 病例125，（ （例 病例 98 妻子 ） 35 岁女性患者，常住深圳龙岗。因其为密切接触者，故 27 日急诊留观入院。2 月 月13 日出院。 </t>
  </si>
  <si>
    <t xml:space="preserve">例 病例126， 86 岁男性患者，常住湖北黄冈。1 月 23 日从武汉抵达深圳，25 日发病入院就诊。 2月 月 17 日出院。 </t>
  </si>
  <si>
    <t xml:space="preserve">例 病例127， 66 岁女性患者。1 月 20 日，该患者从武汉前往香港旅游，23 日从香港回到深圳， 当日发病，25 日入院就诊。目前情况稳定。 </t>
  </si>
  <si>
    <t xml:space="preserve">例 病例128， 37 岁男性患者，常住于深圳福田。1 月 16 日从深圳开私家车回湖北，21 日返回 深圳，26 日发病，27 日入院就诊。2 月 月 11 日出院。 </t>
  </si>
  <si>
    <t xml:space="preserve">例 病例129， 49 岁女性患者，常住于深圳福田。患者自述发病前 14 天内，未曾外出旅游，1 月24 日发病，26 日入院，发病史正在调查中。 为重症肺炎病例。 。2 月 月 15 日出院 。 </t>
  </si>
  <si>
    <t xml:space="preserve">例 病例130， 65 岁男性患者，常住于湖北武汉。1 月 22 日从武汉抵达深圳，26 日发病入院就 诊。2月 月 11 日出院。 </t>
  </si>
  <si>
    <t xml:space="preserve">例 病例131， 6岁女性患者，常住于湖北武汉。1 月 17 日从武汉抵达昆明，24 日抵达深圳， 26 日发病，27 日入院就诊。2 月 月 16 日出院。 </t>
  </si>
  <si>
    <t xml:space="preserve">例 病例132， 39 岁女性患者，常住于深圳龙华。1 月 18 日由深圳出发自驾前往武汉探亲，23 日自驾由武汉返回深圳，24 日发病，27 日入院就诊。2 月 月 14 日出院。 </t>
  </si>
  <si>
    <t xml:space="preserve">例 病例133，（ （例 病例 129 丈夫 ） 51 岁男性患者，常住深圳福田。1 月 24 日发病，28 日入院就诊，为重症肺炎病 例。 * 病例 129：49 岁女性患者，常住深圳福田。患者自述发病前 14 天内，未曾外出旅游，2020 年 1月 24 日发病，26 日入院，发病史正在调查中。为重症肺炎病例。 </t>
  </si>
  <si>
    <t xml:space="preserve">例 病例134，（ （例 病例 129 女儿 ） 25 岁女性患者，常住深圳福田。1 月 23 日发病，28 日入院就诊。2 月 月 8 日出院 。 </t>
  </si>
  <si>
    <t xml:space="preserve">例 病例135， 47 岁女性患者，常住北京。1 月 15 日前往武汉探亲，22 日乘私家车前往深圳。 1月23 日发病，1 月 27 日入院，目前情况稳定。 </t>
  </si>
  <si>
    <t xml:space="preserve">例 病例136，（ （例 病例 98 女儿 ） 4岁女童，常住湖北十堰。在密切接触者采样检测中，发现新型冠状病毒阳性， 故于1月27 日入院就诊。2 月 月 13 日出院。 * 病例 97 ：64 岁男性患者，常住于湖北十堰。1 月 22 日抵达深圳，24 日发病，26 日入院 就诊。 例 病例 98 （病例 97 儿子）：40 岁男性患者，常住于深圳龙岗。1 月 22 日，父亲从湖北抵达 深圳，24 日发病，26 日入院就诊。2月 月 13 日出院。 </t>
  </si>
  <si>
    <t xml:space="preserve">例 病例137， 56 岁男性患者，常住湖北武汉。1 月 21 号前往深圳。1 月 26 日发病，1 月 28 日入院，目前情况稳定。 </t>
  </si>
  <si>
    <t xml:space="preserve">例 病例138， 59 岁男性患者，常住深圳龙华。1 月 16 日自驾从深圳前往武汉，1 月 23 日开车 回到深圳。1月26 日发病，当日入院，目前情况稳定。 </t>
  </si>
  <si>
    <t xml:space="preserve">例 病例139，（ （例 病例 138 妻子 ） 57 岁女性患者，常住深圳龙华。1 月 16 日自驾深圳前往武汉，1 月 23 日开车回 到深圳。1月24 日发病，1 月 26 日入院，目前情况稳定。 </t>
  </si>
  <si>
    <t xml:space="preserve">例 病例140， 66 岁女性患者，常住湖北武汉。1 月 22 日前往深圳。1 月 23 日发病，1 月 28 日入院，目前情况稳定。 </t>
  </si>
  <si>
    <t xml:space="preserve">例 病例141， 78 岁男性患者，常住湖北武汉。1 月 16 日前往深圳探亲。1 月 26 日发病，1 月 27 日入院就诊。2 月 月 14 日出院。 </t>
  </si>
  <si>
    <t xml:space="preserve">例 病例142， 61 岁女性患者，常住湖北武汉。1 月 21 日前往深圳探亲。1 月 22 日发病，1 月 28 日入院，目前情况稳定。 </t>
  </si>
  <si>
    <t xml:space="preserve">例 病例143， 54 岁男性患者，常住深圳南山。1 月 21 日前往武汉，23 日返回深圳。1 月 25 日发病，1月28 日入院就诊。2 月 月 14 日出院。 </t>
  </si>
  <si>
    <t xml:space="preserve">例 病例144， 55 岁女性患者，常住深圳南山。1 月 21 日由深圳前往武汉，23 日返回深圳。1 月24 日发病，1 月 29 日入院就诊。2 月 月 13 日出院。 </t>
  </si>
  <si>
    <t xml:space="preserve">例 病例145， 57 岁女性患者，常住深圳南山。1 月 13 日从深圳到武汉探亲，1 月 23 日从武汉 自驾返回深圳。1月26 日发病，1 月 27 日入院，目前情况稳定。 </t>
  </si>
  <si>
    <t xml:space="preserve">例 病例146，（ （例 病例 29 父亲 ） 76 岁男性患者，常住湖北武汉。1 月 15 日从武汉出发前往广西南宁旅游，1 月 18 日从广西南宁出发前往深圳探亲。1 月 27 日发病，1 月 28 日入院就诊，2 月 月 12 日出院。 * 病例 29 ：49 岁女性患者，长住湖北武汉，2020 年 1 月 15 日从武汉到广西南宁，18 日从 南宁到佛山，20 日从佛山抵达深圳，21 日发病，22 日入院就诊。 </t>
  </si>
  <si>
    <t xml:space="preserve">例 病例147，（ （例 病例 105 女儿 ） 6岁女性患者，常住深圳罗湖。1 月 12 日前往武汉，1 月 22 日乘私家车前往河 南信阳，23 日乘私家车前往深圳。在密切接触者采样检测中发现，新型冠状病 毒阳性，故于1月28 日入院。2 月 月 7 日出院 。 * 病例 105 ：35 岁男性患者，常住深圳罗湖。2020 年 1 月 17 日自驾车由深圳开往武汉，22 日自驾车从武汉开往河南信阳探亲，23 日自驾车从河南信阳开往深圳，当日发病，25 日入 院就诊。 例 病例 106（ （例 病例 105 妻子 ）： ：36 岁女性患者，常住深圳罗湖。2020 年1 月17 日乘私家车由 深圳到武汉，22 日乘私家车从武汉到河南信阳探亲，23 日乘私家车从河南信阳到深圳，24 日发病，25 日入院就诊。 例 病例 107（ （例 病例 105 丈母娘 ）： ：61 岁女性患者，常住深圳罗湖。1 月 12 日从深圳前往武汉， 22 日乘私家车从武汉到河南信阳探亲，23 日乘私家车从河南信阳到深圳，24 日发病，25 日入院就诊。 </t>
  </si>
  <si>
    <t xml:space="preserve">例 病例148， 38 岁女性患者，常住深圳福田。1 月 23 日接触从武汉来深的父母（都未确诊）。 1月27 日发病，当日入院，目前情况稳定。 </t>
  </si>
  <si>
    <t xml:space="preserve">例 病例149， 33 岁女性患者，常住深圳福田。1 月 19 日前往武汉，乘私家车到潜江探亲，1 月24 日乘私家车返回深圳。1 月 28 日发病，当日入院就诊。2 月 月 12 日出院。 </t>
  </si>
  <si>
    <t xml:space="preserve">例 病例150， 49 岁男性患者，常住深圳龙华。1 月 18 日前往武汉探亲，1 月 23 日回到深圳。 1月25 日发病，1 月 27 日入院就诊。2 月 月 17 日出院。 </t>
  </si>
  <si>
    <t xml:space="preserve">例 病例151，（ （例 病例 150 女儿 ） 18 岁女性患者，常住深圳龙华。1 月 18 日前往武汉探亲，1 月 23 日回到深圳。 1月25 日发病，1 月 29 日入院就诊。2 月 月 11 日出院。 </t>
  </si>
  <si>
    <t xml:space="preserve">例 病例152， 56 岁女性患者，常住江苏南京。1 月 21 日乘私家车到武汉，1 月 22 日前往深圳。 1月26 日发病，当日入院，目前情况稳定。 </t>
  </si>
  <si>
    <t xml:space="preserve">例 病例153，（ （例 病例 84 丈夫 ） 58 岁男性患者，常住深圳龙华。在密切接触者采样检测中发现，新型冠状病毒 阳性，故于1月29 日入院，目前情况稳定。 * 病例 84 ：52 岁女性患者，常住深圳龙华。2020年 1 月 19 日至 22 日在武汉，22 日-23 日 从武汉到仙桃探亲，23 日发病，24 日驾车至长沙，25 日从长沙抵达深圳后入院就诊。2 月 月 15 日出院。 </t>
  </si>
  <si>
    <t xml:space="preserve">例 病例154，（ （例 病例 114 的妻子 ） 34 岁女性患者，常住深圳龙华。1 月 22 日前往湖南冷水江，1 月 26 日发病，27 日返回深圳，28 日入院就诊。2 月 月 16 日出院。 * 病例 114 ：36 岁男性患者，常住于深圳龙华。2020 年1 月16 日从深圳前往湖南冷水江探 亲，19 日发病， 27 日从邵阳抵达深圳，当日入院就诊。 </t>
  </si>
  <si>
    <t xml:space="preserve">例 病例155，（ （例 病例 114 岳母 ） 63 岁女性患者，常住深圳龙华。1 月 16 日前往湖南冷水江，1 月 27 日返回深圳。 1月25 日发病，1 月 28 日入院，目前情况稳定。 </t>
  </si>
  <si>
    <t xml:space="preserve">例 病例156， 1岁7 个月女童，常住安徽蚌埠。1 月 23日从合肥前往深圳探亲（亲属中有从武 汉前来的，但无确诊病例）。1月23 日发病，1 月 24 日入院，2 月 月 6 日出院 。 </t>
  </si>
  <si>
    <t xml:space="preserve">例 病例157， 38 岁男性患者，常住深圳龙岗。1 月 17 日自驾前往湖北孝感，1 月 18 日返回深 圳。1月24 日发病，1 月 28 日入院，目前情况稳定。 </t>
  </si>
  <si>
    <t xml:space="preserve">例 病例158， 32 岁女性患者，常住湖北武汉。1 月 22 日从武汉自驾到广东东莞。1 月 25 日发 病，1月27 日入院，目前情况稳定。 </t>
  </si>
  <si>
    <t xml:space="preserve">例 病例159， 54 岁女性患者，常住湖北武汉。1 月 17 日从原籍京山经武汉前往深圳。1 月 16 日发病，1月25 日入院就诊。2 月 月 11 日出院。 </t>
  </si>
  <si>
    <t xml:space="preserve">例 病例160， 68 岁男性患者，常住湖北武汉。1 月 22 日前往深圳。1 月 24 日发病，1 月 25 日入院，目前情况稳定。 </t>
  </si>
  <si>
    <t xml:space="preserve">例 病例161， 62 岁女性患者，常住深圳龙岗。1 月 6日曾参加某会议，会议中有从湖北返深的 员工。1月15 日发病，1 月 26 日入院，目前情况稳定。 </t>
  </si>
  <si>
    <t xml:space="preserve">例 病例162， 48 岁男性患者，常住深圳龙岗。1 月 10 日前往湖北黄石，1 月 18 日乘车前往武 汉武昌，后出发深圳。1月24 日发病，1 月 27 日入院就诊。2 月 月 10 日出院。 </t>
  </si>
  <si>
    <t xml:space="preserve">例 病例163，（ （例 病例 162 妻子 ） 46 岁女性患者，常住深圳龙岗。1 月 10 日从深圳前往湖北，后乘车到黄石，1 月18 日乘车前往武汉武昌出发深圳。1 月 21 日发病，1 月 26日入院，目前情况 稳定。 </t>
  </si>
  <si>
    <t xml:space="preserve">例 病例164， 60 岁女性患者，常住湖北武汉。1 月 23 日前往深圳。1 月 25 日发病，1 月 26 日入院，目前情况稳定。 </t>
  </si>
  <si>
    <t xml:space="preserve">例 病例165，（ （例 病例 132 儿子 ） 14 岁男性患者，常住深圳龙华。1 月 18 日乘私家车前往武汉探亲，23 日乘私家 车返回深圳。1月27 日发病，1 月 28 日入院就诊。2 月 月 16 日出院。 * 病例 132 ：39 岁女性患者，常住于深圳龙华。2020 年1 月18 日由深圳出发自驾前往武汉 探亲，23 日自驾由武汉返回深圳，24 日发病，27 日入院就诊。2 月 14 日出院。 </t>
  </si>
  <si>
    <t xml:space="preserve">例 病例166， 62 岁男性患者，常住深圳龙华。1 月 17 日自驾前往武汉探亲，23 日自驾前往江 西井冈山，24 日自驾返回深圳。1 月 24 日发病，1 月 28 日入院，目前情况稳定。 </t>
  </si>
  <si>
    <t xml:space="preserve">例 病例167， 43 岁女性患者，常住深圳龙华。1 月 24 日自驾前往湖北大冶探亲，25 日返回深 圳。1月27 日发病，1 月 27 日入院，目前情况稳定。 </t>
  </si>
  <si>
    <t xml:space="preserve">例 病例168，（ （例 病例 127 丈夫 ） 70 岁男性患者。1 月 20 日，从武汉前往香港旅游，1 月 23 日从香港回到深圳。 1月25 日发病，当日入院，目前情况稳定。 * 病例 127 ：66 岁女性患者。2020 年1 月20 日，该患者从武汉前往香港旅游，23 日从香 港回到深圳，当日发病，25 日入院就诊。 </t>
  </si>
  <si>
    <t xml:space="preserve">例 病例169，（ （例 病例 115 儿子 ） 37 岁男性患者，常住深圳龙岗。1 月 24 日发病，1 月 28 日入院，目前情况稳定。 * 病例 115 ：64 岁男性患者，常住于湖北武汉。2020 年1 月17 日从武汉抵达深圳，18 日 发病，22 日入院就诊。 </t>
  </si>
  <si>
    <t xml:space="preserve">例 病例170， 38 岁女性患者，常住深圳龙岗。1 月 16 日，从深圳前往上海，并于当日乘车前 往武汉探亲，1 月 21 日自驾前往湖北天门，1 月 24 日自驾返回深圳。1 月 21 日 发病，1月26 日入院。2 月 月 7 日出院 。 </t>
  </si>
  <si>
    <t xml:space="preserve">例 病例171， 66 岁男性患者，常住深圳南山。否认发病前 2 周内有外出旅游史，有武汉来深 人员密切接触史，1月29 日发病，当日入院，目前病情危重。 </t>
  </si>
  <si>
    <t xml:space="preserve">例 病例172， 41 岁男性患者，常住湖北武汉。1 月 19 日前往深圳，1 月 23 日发病，1 月 29 日入院就诊。2月 月 14 日出院。 </t>
  </si>
  <si>
    <t xml:space="preserve">例 病例173，（ （例 病例 167 的丈夫 ） 45 岁男性患者，常住深圳龙华。1 月 24 日驾车从深圳到湖北大冶，25 日返回深 圳，1月30 日发病，当日入院，目前病情稳定。 * 病例 167： ：43 岁女性患者，常住深圳龙华。1 月 24 日自驾前往湖北大冶探亲，25 日 返 回深圳。1 月 27 日发病，1 月 27 日入院。 </t>
  </si>
  <si>
    <t xml:space="preserve">例 病例174，（ （例 病例 166 的妻子 ） 60 岁女性患者，常住深圳光明。1 月 17 日驾车到武汉，23 日到达江西井冈山， 24 日返回深圳。1 月 29 日发病，当日入院，目前病情稳定。 * 病例 166： ：62 岁男性患者，常住深圳光明。1 月 17日自驾前往武汉探亲，23 日自驾前 往 江西井冈山，24 日自驾返回深圳。1 月 24 日发病，1 月 28 日入院。 </t>
  </si>
  <si>
    <t xml:space="preserve">例 病例175， 20 岁男性患者，常住深圳南山。1 月 20 日前往武汉，22 日返回深圳。1 月 29 日发病，当日入院就诊。2月 月 12 日出院。 </t>
  </si>
  <si>
    <t xml:space="preserve">例 病例176， 81 岁男性患者，常住湖北武汉。1 月 15 日前往深圳，22 日发病，29 日入院，目 前病情稳定。 </t>
  </si>
  <si>
    <t xml:space="preserve">例 病例177， 49 岁男性患者，常住深圳福田。1 月 20 日前往武汉， 22 日返回深圳。28 日发 病，当日入院，目前病情稳定。 </t>
  </si>
  <si>
    <t xml:space="preserve">例 病例178，（ （例 病例 94 的妻子 ） 65 岁女性患者，常住深圳福田。1 月 8 日至武汉探亲，22 日返回深圳。24 日发 病，26 日入院就诊。2 月 月 13 日出院。 * 病例 94 ：65岁男性患者，常住于深圳福田。2020 年 1 月 8 日至武汉探亲，22 日返回 深圳，23 日发病，25 日入院就诊。 </t>
  </si>
  <si>
    <t xml:space="preserve">例 病例179， 56 岁男性患者，常住深圳宝安。1 月 8 日前往湖北枝江，24 日驾车返回深圳。 28 日发病，29 日入院就诊。2 月 月 17 日出院。 </t>
  </si>
  <si>
    <t xml:space="preserve">例 病例180， 56 岁女性患者，常住深圳宝安。1 月 17 日前往湖北咸宁，23 日驾车返回深圳。 26 日发病，29 日入院，目前病情稳定。 </t>
  </si>
  <si>
    <t xml:space="preserve">例 病例181， 33 岁男性患者，常住深圳龙岗。自述无湖北等地旅游史，无病例接触史。1 月 27 日发病，1 月 28 日入院就诊。2 月 月 12 日出院。 </t>
  </si>
  <si>
    <t xml:space="preserve">例 病例182， 46 岁男性患者，常住于深圳龙岗。2019 年 12 月 27 日驾车前往湖北孝感，2020 年1月26 日返回深圳。23 日发病，27 日入院就诊。2 月 月 17 日出院 。 </t>
  </si>
  <si>
    <t xml:space="preserve">例 病例183， 29 岁女性患者，常住于深圳福田。1 月 21 日从深圳到武汉，同日驾车从武汉到 湖北天门，23 日驾车到深圳。28 日发病，当日入院，目前病情稳定。 </t>
  </si>
  <si>
    <t xml:space="preserve">例 病例184，（ （例 病例 180 的女儿 ） 29 岁女性患者，常住深圳宝安。1 月 20 日驾车到湖北咸宁，23 日返回深圳。29 日发病，30 日入院，目前病情稳定。 * 病例 180 ：56 岁女性患者，常住于深圳宝安。1 月 17 日前往湖北咸宁，23 日驾车返回深 圳。26 日发病，29 日入院。 </t>
  </si>
  <si>
    <t xml:space="preserve">例 病例185， 41 岁男性患者，常住深圳福田。1 月 18 日前往武汉，19 日从武汉到河南南阳， 23 日驾车到湖北孝感，25 日返回南阳，26 日从河南信阳前往深圳。26 日发病， 28 日入院，目前病情稳定。 </t>
  </si>
  <si>
    <t xml:space="preserve">例 病例186， 37 岁男性患者，常住深圳龙岗。1 月 15 日从深圳经武昌到湖北鄂州，22 日驾车 到武汉，后乘车返回深圳。28 日发病，29 日入院，目前病情稳定。 </t>
  </si>
  <si>
    <t xml:space="preserve">例 病例187， 31 岁女性患者，常住深圳南山。1 月 22 日从深圳经武汉到鄂州，25 日驾车到江 西，后返回深圳，25 日发病，29 日入院，目前病情稳定。 </t>
  </si>
  <si>
    <t xml:space="preserve">例 病例188，（ （例 病例 12 的密切接触者 ） 25 岁女性患者，常住深圳南山。有确诊患者接触史。1月25 日发病，26 日入院， 目前病情稳定。 * 病例 11 ：64 岁女性患者，长居武汉，2020 年 1 月 4 日于武汉出现咽痛、咳嗽等症状， 15 日来深，19 日入院就诊。 例 病例 12（ （例 病例 11 丈夫 ）： ：69 岁男性患者，长居武汉，2020 年 1 月 12 日于武汉家中出 现咳嗽症状，15 日 来深，19 日入院就诊。 </t>
  </si>
  <si>
    <t xml:space="preserve">例 病例189， 62 岁女性患者，常住湖北武汉。1 月 23 日前往柬埔寨，28 日从柬埔寨到深圳。 26 日发病，29 日入院，目前病情稳定。 </t>
  </si>
  <si>
    <t xml:space="preserve">例 病例190， 58 岁女性患者，常住湖北武汉。1 月 23 日前往柬埔寨，29 日从柬埔寨到深圳。 28 日发病，29 日入院，目前病情稳定。 </t>
  </si>
  <si>
    <t xml:space="preserve">例 病例191，（ （例 病例 131 的母亲 ） 34 岁女性患者，常住湖北武汉。1 月 17 日从武汉到昆明，期间参加旅游团， 24 日从昆明抵达深圳。27 日发病，28 日入院就诊。2 月 月 17 日出院。 * 病例 131 ：6岁女童，常住于湖北武汉。 1 月 17 日从武汉抵达昆明，24 日抵达深圳， 26 日发病，27 日入院就诊。2 月 月 16 日出院。 </t>
  </si>
  <si>
    <t xml:space="preserve">例 病例192， 61 岁女性患者，常住湖北武汉。1 月 22 日前往深圳。当日发病，29 日入院就诊。 2月 月 15 日出院。 </t>
  </si>
  <si>
    <t xml:space="preserve">例 病例193， 35 岁男性患者，常住深圳宝安。1 月 20 日驾车前往湖北咸宁，25 日返回深圳。 27 日发病，29 日入院就诊。2 月 月 17 日出院。 </t>
  </si>
  <si>
    <t xml:space="preserve">例 病例194， 66 岁男性患者，常住湖北公安县。1 月 11 日拼车从湖北荆州到湖南岳阳，后乘 车前往深圳。28 日发病，当日入院，目前病情稳定。 </t>
  </si>
  <si>
    <t xml:space="preserve">例 病例195，（ （例 病例 193 的妻子 ） 31 岁女性患者，常住深圳宝安。1 月 20 日驾车前往湖北咸宁，25 日返回深圳， 26 日发病，30 日入院，目前病情稳定。 * 病例 193 ：35 岁男性患者，常住于深圳宝安。1 月 20 日驾车前往湖北咸宁，25 日返回深 圳。27 日发病，29 日入院就诊。2 月 月 17 日出院。 </t>
  </si>
  <si>
    <t xml:space="preserve">例 病例196， 48 岁男性患者，常住东莞。1 月 19 日自驾到长沙，曾与武汉友人聚餐，21 日自 驾到湖南株洲，27 日返回东莞。25 日发病，29 日入院就诊。2 月 月 13 日出院。 </t>
  </si>
  <si>
    <t xml:space="preserve">例 病例197，（ （例 病例 190 的丈夫 ） 62 岁男性患者，常住湖北武汉。1 月 23 日从武汉到柬埔寨，28 日从柬埔寨到深 圳。27 日发病，31 日入院，目前病情稳定。 * 病例 190 ：58 岁女性患者，常住于湖北武汉。1 月 23 日前往柬埔寨，29 日从柬埔寨到深 圳，28 日发病，29 日入院，目前病情稳定。 </t>
  </si>
  <si>
    <t xml:space="preserve">例 病例198， 33 岁女性患者，常住深圳光明。1 月 19 日驾车前往河南固始，20 日到武汉，21 日回到河南固始家中，27 日自驾到深圳。24 日发病，28 日入院，目前病情稳定。 </t>
  </si>
  <si>
    <t xml:space="preserve">例 病例199， 55 岁男性患者，常住深圳宝安。1 月 11 日前往湖北黄冈，25 日从黄冈经江西九 江、湖南衡阳，26 日到深圳。28 日发病，30 日入院，目前病情稳定。 </t>
  </si>
  <si>
    <t xml:space="preserve">例 病例200， 25 岁女性患者，常住湖北武汉。1 月 22 日前往深圳。25 日发病，28 日入院就诊。 2月 月 10 日出院。 </t>
  </si>
  <si>
    <t xml:space="preserve">例 病例201， 62 岁男性患者，常住湖北武汉。1 月 20 日前往深圳。30 日发病，当日入院，目 前病情稳定。 </t>
  </si>
  <si>
    <t xml:space="preserve">例 病例202，（ （例 病例 201 的妻子 ） 60 岁女性患者，常住湖北武汉。1 月 20 日前往深圳。30 日发病，当日入院，目 前病情稳定。 </t>
  </si>
  <si>
    <t xml:space="preserve">例 病例203，（ （例 病例 179 儿子 ） 32 岁男性患者，常住深圳宝安。1 月 22 日驾车前往湖北枝江，24 日返回深圳。 30 日发病，31 日入院，目前病情稳定。 * 病例 179 ：56 岁男性患者，常住于深圳宝安。1 月 8 日前往湖北枝江，24 日驾车返回深圳。 28 日发病，29 日入院就诊，2 月 月 17 日出院。 </t>
  </si>
  <si>
    <t xml:space="preserve">例 病例204，（ （例 病例 179 孙子 ） 6岁男童，常住深圳宝安。1 月 8 日前往湖北枝江，24 日乘私家车返回深圳。30 日发病，31 日入院就诊。2 月 月 17 日出院。 </t>
  </si>
  <si>
    <t xml:space="preserve">例 病例205，（ （例 病例 179 妻子 ） 53 岁女性患者，常住深圳宝安。1 月 8 日前往湖北枝江，24 日驾车返回深圳， 当日发病，31 日入院，目前病情稳定。 </t>
  </si>
  <si>
    <t xml:space="preserve">例 病例206， 9岁女童，常住湖北武汉。1 月 19 日从武汉到新加坡，26 日从新加坡抵达深圳。 29 日发病，30 日入院就诊。2 月 月 13 日出院。 </t>
  </si>
  <si>
    <t xml:space="preserve">例 病例207， 5岁女童，常住深圳光明。1 月 20 日前往湖北荆州，25 日经湖南岳阳到广州， 后转车至深圳。27 日发病，31 日入院，目前病情稳定。 </t>
  </si>
  <si>
    <t xml:space="preserve">例 病例208， 28 岁女性患者，常住深圳宝安。1 月 16 日前往武汉，19 日驾车到孝感，24 日返 回深圳。当日发病，31 日入院就诊。2 月 月 14 日出院。 </t>
  </si>
  <si>
    <t xml:space="preserve">例 病例209， 56 岁女性患者，常住湖北洪湖。1 月 21 日驾车前往仙桃，22 日返回洪湖，25 日驾车到深圳。22 日发病，30 日入院，目前病情稳定。 </t>
  </si>
  <si>
    <t xml:space="preserve">例 病例210， 36 岁男性患者，常住深圳南山。1 月 23 日前往澳门，24 日返回深圳。26 日发病， 29 日入院就诊。2 月 月 13 日出院。 </t>
  </si>
  <si>
    <t xml:space="preserve">例 病例211， 33 岁女性患者，常住深圳宝安。1 月 21 日前往湖南岳阳，22-25 日曾密切接触 一位新冠确诊患者（该患者从湖北荆州出发，到岳阳与其见面），25 日自驾回 深。当日发病，2月1 日入院，目前病情稳定。 </t>
  </si>
  <si>
    <t xml:space="preserve">例 病例212， 70 岁男性患者，常住湖北武汉。1 月 19 日前往深圳。20 日发病，30 日入院就诊。 2月 月 16 日出院。 </t>
  </si>
  <si>
    <t xml:space="preserve">例 病例213， 76 岁男性患者，常住湖北武汉。1 月 22 日前往深圳。当日发病，30 日入院就诊。 2月 月 17 日出院。 </t>
  </si>
  <si>
    <t xml:space="preserve">例 病例214， 59 岁女性患者，常住湖北荆州。1 月 21 日前往深圳。24 日发病，31 日入院，目 前病情稳定。 </t>
  </si>
  <si>
    <t xml:space="preserve">例 病例215， 57 岁男性患者，常住深圳福田。1 月 18 日在深圳龙岗参加完酒席，前往惠州及 坪山坑梓老家，短暂停留后驾车返回福田家中。29 日发病，31 日入院，目前病 情稳定。 </t>
  </si>
  <si>
    <t xml:space="preserve">例 病例216，（ （例 病例 133 的同事 ） 48 岁男性患者，常住深圳福田。无湖北活动史。1 月 25 日发病，31 日入院，目 前病情稳定。 * 病例 133 （病例 129 丈夫）：51 岁男性患者，常住于深圳福田。2020 年 1 月 24 日发病， 28 日入院就诊，为重症肺炎病例。 例 病例 134（ （例 病例 129 女儿 ）： ：25 岁女性患者，常住于深圳福田。2020 年 1 月 23 日发病，28 日入院就诊。 例 病例 129： ：49 岁女性患者，常住于深圳福田。患者自述发病前 14 天内，未曾外出旅游，2020 年 1月 24 日发病，26 日入院，发病史正在调查中。 </t>
  </si>
  <si>
    <t xml:space="preserve">例 病例217， 41 岁男性患者，常住深圳福田。自述近期无湖北相关旅居史，否认相关接触史。 1月14 日前往黑龙江哈尔滨，26 日返回深圳。当日发病，30 日入院就诊。2 月 月 17 日出院。 </t>
  </si>
  <si>
    <t xml:space="preserve">例 病例218，（ （例 病例 24 的妻子 ） 61 岁女性患者，常住湖北武汉。1 月 21 日前往深圳。22 日发病，29 日入院，目 前病情稳定。 * 病例 24 ：61 岁男性患者，长居湖北武汉，2020 年 1 月 18 日发病，21 日从武汉抵深，22 日入院就诊。 </t>
  </si>
  <si>
    <t xml:space="preserve">例 病例219，（ （例 病例 186 母亲 ） 60 岁女性患者，常住湖北鄂州。1 月 22 日随儿子到武汉乘车前往深圳。30 日， 在密切接触者采样检测中发现新型冠状病毒阳性，随后入院，31 日发病。2 月 月 16 日出院。 * 病例 186 ：37 岁男性患者，常住深圳龙岗。1 月 15 日从深圳经武昌到湖北鄂州，22 日驾 车到武汉，后乘车返回深圳。28 日发病，29 日入院。 </t>
  </si>
  <si>
    <t xml:space="preserve">例 病例220， 45 岁女性患者，常住深圳福田。1 月 16 日驾车前往湖北荆州，26 日返回深圳。 30 日发病，当日入院，目前病情稳定。 </t>
  </si>
  <si>
    <t xml:space="preserve">例 病例221，（ （例 病例 220 女儿 ） 17 岁女性患者，常住深圳福田。1 月 16 日驾车前往湖北荆州，26 日返回深圳。 28 日发病，30 日入院，目前病情稳定。 </t>
  </si>
  <si>
    <t xml:space="preserve">例 病例222，（ （例 病例 78 妻子 ） 67 岁女性患者，常住湖北武汉。1 月 20 日前往深圳。24 日发病，29 日入院，目 前病情稳定。 * 病例 78 ：78 岁男性患者，长期居住湖北武汉。2020 年 1 月 20 日从武汉抵达深圳，23 日 发病，25 日入院就诊。 </t>
  </si>
  <si>
    <t xml:space="preserve">例 病例223，（ （例 病例 217 妻子 ） 40 岁女性患者，常住深圳福田。1 月 14 日前往黑龙江哈尔滨，26 日返回深圳。 29 日发病，31 日入院就诊。2 月 月 14 日出院 。 * 病例 217： ：41 岁男性患者，常住深圳福田。自述近期无湖北相关旅居史，否认相关接触史。 1 月14 日前往黑龙江哈尔滨，26 日返回深圳。当日发病，30 日入院就诊。2 月 月 17 日出院 。 </t>
  </si>
  <si>
    <t xml:space="preserve">例 病例224，（ （例 病例 183 父亲 ） 50 岁男性患者，常住深圳罗湖。1 月 16 日驾车前往湖北天门， 23 日返回深圳。 25 日发病，31 日入院，目前病情稳定。 * 病例 183 ：29 岁女性患者，常住于深圳福田。1 月 21 日从深圳到武汉，同日驾车从武汉 到湖北天门，23 日驾车到深圳。28 日发病，当日入院。 </t>
  </si>
  <si>
    <t xml:space="preserve">例 病例225，（ （例 病例 183 母亲 ） 50 岁女性患者，常住深圳罗湖。1 月 16 日驾车前往湖北天门， 23 日返回深圳。 31 日发病，当日入院，目前病情稳定。 </t>
  </si>
  <si>
    <t xml:space="preserve">例 病例226， 37 岁女性患者，常住深圳龙岗。1 月 18 日驾车前往湖北安陆，24 日经湖南株洲， 25 日到深圳。26 日发病，2 月 1 日入院，目前病情稳定。 </t>
  </si>
  <si>
    <t xml:space="preserve">例 病例227，（ （例 病例 185 女儿 ） 12 岁女性患者，常住深圳福田。1 月 18 日前往武汉，19 日到达河南南阳，23 日驾车到湖北孝感，25 日返回南阳，26 日回到深圳。2 月 1 日发病，当日入院， 目前病情稳定。 * 病例 185 ：41 岁男性患者，常住深圳福田。1 月 18 日前往武汉，19 日从武汉到河南南阳， 23 日驾车到湖北孝感，25 日返回南阳，26 日从河南信阳前往深圳。26日发病，28 日入院。 </t>
  </si>
  <si>
    <t xml:space="preserve">例 病例228，（ （例 病例 199 孙子 ） 8岁男童，常住深圳宝安。1 月 11 日前往湖北黄冈，27 日包车前往江西南昌， 28 日抵深。2 月 1 日发病，当日入院就诊。2 月 月 15 日出院。 * 病例 199 ：55 岁男性患者，常住深圳宝安。1 月 11 日前往湖北黄冈，25 日从黄冈经江西 九江、湖南衡阳，26 日到深圳。28 日发病，30 日入院。 </t>
  </si>
  <si>
    <t xml:space="preserve">例 病例229， 34 岁男性患者，常住深圳龙岗，自述近期无湖北相关旅居史。1 月 16 日发病，2 月2日入院，目前病情稳定。 </t>
  </si>
  <si>
    <t xml:space="preserve">例 病例230，（ （例 病例 198 女儿 ） 7岁女童，常住深圳光明。1 月 19 日前往河南固始，20 日到武汉，21 日返回固 始，27 日离开河南，28 日抵深。31 日发病，当日入院就诊。2 月 月 13 日出院。 * 病例 198 ：33 岁女性患者，常住深圳光明。1 月 19 日驾车前往河南固始，20日到武汉， 21 日回到河南固始家中，27 日自驾到深圳。24 日发病，28 日入院。 </t>
  </si>
  <si>
    <t xml:space="preserve">例 病例231，（ （例 病例 132 丈夫 ） 43 岁男性患者，常住深圳龙华。1 月 18 日驾车前往武汉探亲，23 日返回深圳。 27 日发病，31 日入院，目前病情稳定。 * 病例 132 ：39 岁女性患者，常住深圳龙华。2020 年 1 月 18 日由深圳出发自驾前往武汉探 亲，23 日自驾由武汉返回深圳，24 日发病，27 日入院就诊。 </t>
  </si>
  <si>
    <t xml:space="preserve">例 病例232，（ （例 病例 106 小姨 ） 53 岁女性患者，常住湖北武汉。1 月 19 日从武汉到深圳。1 月 28 日发病，1 月 31 日入院，目前病情稳定。 * 病例 106（ （例 病例 105 妻子 ）： ：36 岁女性患者，常住于深圳罗湖。2020 年1 月17 日乘私家 车由深圳到武汉，22 日乘私家车从武汉到河南信阳探亲，23 日乘私家车从河南信阳到深圳， 24 日发病，25 日入院就诊。 例 病例 105 ：35 岁男性患者，常住于深圳罗湖。2020 年 1 月 17 日自驾车由深圳开往武汉，22 日自驾车从武汉开往河南信阳探亲，23 日自驾车从河南信阳开往深圳，当日发病，25 日入 院就诊。 例 病例 147（ （例 病例 105 的女儿 ）： ：6 岁女性患者，常住深圳罗湖。1 月 12 日前往武汉，1 月 22 日乘私家车前往河南信阳，23 日乘私家车前往深圳。在密切接触者采样检测中发现，新型 冠状病毒阳性，故于 1月 28 日入院。2 月 月 7 日出院。 例 病例 107 （病例 105 丈母娘）：61 岁女性患者，常住于深圳罗湖。1 月 12 日从深圳前往武 汉，22 日乘私家车从武汉到河南信阳探亲，23 日乘私家车从河南信阳到深圳，24 日发病， 25 日入院就诊。 </t>
  </si>
  <si>
    <t xml:space="preserve">例 病例233，（ （例 病例 172 妻子 ） 41 岁女性患者，常住湖北武汉。1 月 19 日前往深圳。18 日发病，30 日入院就诊。 2月 月 8 日出院 。 * 病例 172 ：41 岁男性患者，常住湖北武汉。1 月 19 日前往深圳，1 月 23 日发病，1 月 29 日入院就诊。2 月 月 14 日出院。 </t>
  </si>
  <si>
    <t xml:space="preserve">例 病例234， 35 岁男性患者，常住深圳福田。无湖北相关旅居史。23 日前往广东陆丰老家， 30 日返深。26 日发病，31 日入院，目前病情稳定。 </t>
  </si>
  <si>
    <t xml:space="preserve">例 病例235， 58 岁女性患者，常住湖北武汉。1 月 20 日前往深圳。29 日发病，30 日入院就诊。 2月 月 16 日出院。 </t>
  </si>
  <si>
    <t xml:space="preserve">例 病例236， 56 岁男性患者，常住深圳光明。自述近期无湖北相关旅居史。1 月 21 日发病， 31 日入院，目前病情稳定。 </t>
  </si>
  <si>
    <t xml:space="preserve">例 病例237，（ （例 病例 210 妻子 ） 31 岁女性患者，常住深圳南山。自述近期无湖北相关旅居史。1 月 23 日发病，2 月1日入院，目前病情稳定。 * 病例 210 ：36 岁男性患者，常住于深圳南山。1 月 23 日前往澳门，24 日返回深圳。26 日 发病，29 日入院。 </t>
  </si>
  <si>
    <t xml:space="preserve">例 病例238，（ （例 病例 220 儿子 ） 13 岁男性患者，常住深圳福田。1 月 16 日随家人驾车前往湖北荆州，26 日回深。 30 日发病，2 月 1 日入院，目前病情稳定。 * 病例 220 ：45 岁女性患者，常住深圳福田。1月 16 日驾车前往湖北荆州，26 日返回深圳。 30 日发病，当日入院。 </t>
  </si>
  <si>
    <t xml:space="preserve">例 病例239， 33 岁男性患者，常住深圳罗湖。1 月 19 日前往湖北孝感，24 日返回深圳。30 日发病，当日入院就诊。2月 月 12 日出院。 </t>
  </si>
  <si>
    <t xml:space="preserve">例 病例240， 66 岁女性患者，常住深圳罗湖。1 月 19 日前往武汉，20 日返回深圳。31 日发病， 2月1 日入院就诊。2 月 月 15 日出院。 </t>
  </si>
  <si>
    <t xml:space="preserve">例 病例241， 36 岁女性患者，常住深圳宝安。1 月 18 日驾车前往河南洛阳，在湖北内高速服 务停留就餐，23 日到深圳，27 日发病，2 月 1 日入院，目前病情稳定。 </t>
  </si>
  <si>
    <t xml:space="preserve">例 病例242，（ （例 病例 209 儿子 ） 31 岁男性患者，常住深圳龙华。1 月 17 日-19 日驾车前往湖北洪湖，20 日到仙 桃，22 日返回洪湖，25 日到深圳。30 日发病，2 月 2 日入院就诊。2 月 月 17 日出 院。 * 病例 209 ：56 岁女性患者，常住湖北洪湖。1 月 21 日驾车前往仙桃，22 日返回洪湖，25 日驾车到深圳。22 日发病，30 日入院。 </t>
  </si>
  <si>
    <t xml:space="preserve">例 病例243， 35 岁男性患者，常住湖北枣阳。1 月 22 日从武汉驾车到湖北襄阳，25 日到深圳。 20 日发病，27 日入院，目前病情稳定。 </t>
  </si>
  <si>
    <t xml:space="preserve">例 病例244，（ （例 病例 114 岳父 ） 65 岁男性患者，常住深圳龙华。1 月 16 日前往湖南冷水江，27 日从邵阳到深圳。 26 日发病，31 日入院，目前病情稳定。 * 病例 114 ：36 岁男性患者，常住于深圳龙华。2020 年1 月16 日从深圳前往湖南冷水江探 亲，19 日发病， 27 日从邵阳抵达深圳，当日入院就诊。 例 病例 154（ （例 病例 114 的妻子） ）：34 岁女性患者，常住深圳龙华。1 月 22 日前往湖南冷水江， 1 月26 日发病，27 日返回深圳，28 日入院就诊。2 月 月 16 日出院。 </t>
  </si>
  <si>
    <t xml:space="preserve">例 病例245， 40 岁男性患者，常住深圳南山。1 月 17 日驾车前往湖北武汉、孝感，25 日自驾 到达深圳。30 日发病，2 月 1 日入院，目前病情稳定。 </t>
  </si>
  <si>
    <t xml:space="preserve">例 病例246， 31 岁男性患者，常住深圳龙岗。1 月 13 日驾车从深圳到湖北枣阳，28 日自驾回 到深圳。1月27 日发病，2 月 3 日入院，目前病情稳定。 </t>
  </si>
  <si>
    <t xml:space="preserve">例 病例247，（ （例 病例 47 外婆 ） 65 岁女性患者，常住湖北武汉。1 月 22 日从武汉到深圳。1 月 30 日发病，2 月 1日入院，目前病情稳定。 * 病例 47（ （例 病例 25 、26 孙女 ）： ：7 岁女童，长期居住湖北武汉。1 月 17 日从武汉抵达深圳， 24 日发病，当日入院就诊。2 月 月 16 日出院。 例 病例 25 ：66 岁男性患者，长居湖北武汉，1 月 17 日从武汉抵深，20 日发病并入院就诊， 病情较重。 。2 月 月 17 日出院。 例 病例 26 ：64 岁女性患者，长居湖北武汉，1 月 17 日从武汉抵深，22 日发病并入院就诊。 </t>
  </si>
  <si>
    <t xml:space="preserve">例 病例248，（ （例 病例 206 父亲 ） 46 岁男性患者，常住湖北武汉。1 月 19 日从武汉到新加坡，26 日从新加坡到深 圳。27 日发病，29 日入院就诊。2 月 月 16 日出院。 * 病例 206 ：9 岁女童，常住湖北武汉。1 月 19 日从武汉到新加坡，26 日从新加坡抵达深圳。 29 日发病，30 日入院就诊。2 月 月 13 日出院。 </t>
  </si>
  <si>
    <t xml:space="preserve">例 病例249，（ （例 病例 220 丈夫 ） 50 岁男性患者，常住深圳福田。1 月 16 日驾车从深圳到湖北荆州，26 日回深。 22 日发病，29 日入院，目前病情稳定。 * 病例 220 ：45 岁女性患者，常住深圳福田。1 月 16 日驾车前往湖北荆州，26 日返回深圳。 30 日发病，当日入院。 例 病例 221（ （例 病例 220 女儿 ）： ：17 岁女性患者，常住深圳福田。1 月 16 日驾车前往湖北荆州， 26 日返回深圳。28 日发病，30 日入院。 </t>
  </si>
  <si>
    <t xml:space="preserve">例 病例250， 38 岁男性患者，常住深圳龙岗。1 月 23 日驾车从深圳到湖北潜江，25 日回到深 圳。27 日发病，31 日入院，目前病情稳定。 </t>
  </si>
  <si>
    <t xml:space="preserve">例 病例251， 46 岁男性患者，常住深圳龙华。1 月 18 日驾车从深圳到湖北孝感，25 日回到深 圳。29 日发病，2 月 2 日入院，目前病情稳定。 </t>
  </si>
  <si>
    <t xml:space="preserve">例 病例252， 67 岁女性患者，常住深圳龙华。1 月 16 日从深圳到武汉，23 日自驾回深圳。1 月26 日发病，2 月 1 日入院，目前病情稳定。 </t>
  </si>
  <si>
    <t xml:space="preserve">例 病例253，（ （例 病例 214 儿媳 ） 32 岁女性患者，常住深圳宝安。自述近期无湖北相关旅居史。1 月 25 日发病， 31 日入院就诊。2 月 月 14 日出院。 * 例 病例 214 ：59 岁女性患者，常住湖北荆州。1 月 21 日前往深圳。24 日发病，31 日入院。 </t>
  </si>
  <si>
    <t xml:space="preserve">例 病例254， 48 岁男性患者，常住深圳宝安。1 月 17 日驾车从深圳到湖北荆州，18 日自驾车 从荆州到武汉，21 日返回荆州，24 日自驾车至深圳。1 月 22 日发病，2 月 2 日 入院就诊。2月 月 17 日出院。 </t>
  </si>
  <si>
    <t xml:space="preserve">例 病例255，（ （例 病例 133 同事 ） 34 岁男性患者，常住深圳福田。自述近期无湖北相关旅居史。1 月 26 日发病， 31 日入院就诊。2 月 月 14 日出院。 * 病例 133（ （例 病例 129 丈夫 ）： ：51 岁男性患者，常住深圳福田。1 月 24 日发病，28 日入院 就诊，为重症肺炎病例。 例 病例 129 ：49 岁女性患者，常住深圳福田。患者自述发病前 14 天内，未曾外出旅游，1 月 24 日发病，26 日入院，发病史正在调查中。为重症肺炎病例。 例 病例 134 （病例 129 女儿）：25 岁女性患者，常住深圳福田。2020 年 1 月 23 日发病，28 日入院就诊。 </t>
  </si>
  <si>
    <t xml:space="preserve">例 病例256，（ （例 病例 251 儿子 ） 18 岁男性患者，常住深圳龙华。1 月 18 日驾车从深圳到湖北孝感，25 日回到深 圳。1月27 日发病，2 月 2 日入院就诊。2 月 月 17 日出院。 * 病例 251：46 岁男性患者，常住深圳龙华。1 月 18 日驾车从深圳到湖北孝感，25 日回到 深圳。29 日发病，2 月 2 日入院。 </t>
  </si>
  <si>
    <t xml:space="preserve">例 病例257，（ （例 病例 126 女儿 ） 45 岁女性患者，常住于湖北黄冈。1 月 23 日自驾车从湖北黄冈到武汉，后抵达 深圳。1月29 日发病，2 月 1 日入院，目前病情稳定。 * 病例 126 ：86 岁男性患者，常住湖北黄冈。2020 年 1 月 23 日从武汉抵达深圳，25 日发 病入院就诊。2 月17 日出院。 </t>
  </si>
  <si>
    <t xml:space="preserve">例 病例258， 25 岁男性患者，常住湖北武汉。1 月 20 日从武汉到深圳。30 日发病，31 日入院 就诊。2月 月 15 日出院 。 </t>
  </si>
  <si>
    <t xml:space="preserve">例 病例259， 28 岁男性患者，常住深圳福田。1 月 18 日前往武汉，19 日驾车到湖北襄阳，25 日抵达广东珠海，27 日返回深圳。当日发病，31 日入院就诊。2 月 月 10 日出院 。 </t>
  </si>
  <si>
    <t xml:space="preserve">例 病例260， 48 岁男性患者，常住深圳福田。自述近期无湖北相关旅居史。1 月 24 日发病， 29 日入院就诊。2 月 月 13 日出院。 </t>
  </si>
  <si>
    <t xml:space="preserve">例 病例261，（ （例 病例 255 妻子 ） 34 岁女性患者，常住深圳福田。自述近期无湖北相关旅居史。1 月 28 日发病，2 月1日入院，目前病情稳定。 * 病例 255（ （例 病例 133 同事 ）：34 岁男性患者，常住深圳福田。自述近期无湖北相关旅居 史。1 月26 日发病，31 日入院就诊。2 月 14 日出院。 例 病例 133 （病例 129 丈夫）： ：51 岁男性患者，常住深圳福田。1 月 24 日发病，28 日入院 就诊，为重症肺炎病例。 例 病例 134 （病例 129 女儿）： ：25 岁女性患者，常住深圳福田。2020 年 1 月 23 日发病，28 日入院就诊。 例 病例 129 ：49 岁女性患者，常住深圳福田。患者自述发病前 14 天内，未曾外出旅游，1 月 24 日发病，26 日入院，发病史正在调查中。为重症肺炎病例。 </t>
  </si>
  <si>
    <t xml:space="preserve">例 病例262， 71 岁男性患者，常住深圳福田。1 月 14 日自驾车从深圳到武汉，23 日驾车从武 汉到深圳。1月25 日发病，2 月 2 日入院，目前病情稳定。 </t>
  </si>
  <si>
    <t xml:space="preserve">例 病例263， 39 岁女性患者，常住惠州。近期接触过湖北地人员。1 月 23 日发病，1 月 29 日 入院。2月 月 7 日出院 。 </t>
  </si>
  <si>
    <t xml:space="preserve">例 病例264，（ （例 病例 255 女儿 ） 4岁女童，常住深圳福田。自述近期无湖北相关旅居史。1 月 28 日发病，2 月 1 日入院，目前病情稳定。 * 病例 255（ （例 病例 133 同事 ）：34 岁男性患者，常住深圳福田。自述近期无湖北相关旅居 史。1 月26 日发病，31 日入院就诊。2 月 14 日出院。 例 病例 261（ （例 病例 255 妻子 ）： ：34 岁女性患者，常住深圳福田。自述近期无湖北相关旅居史。 1 月28 日发病，2 月 1 日入院。 例 病例 133 （病例 129 丈夫）： ：51 岁男性患者，常住深圳福田。1 月 24 日发病，28 日入院 就诊，为重症肺炎病例。 例 病例 134 （病例 129 女儿）： ：25 岁女性患者，常住深圳福田。2020 年 1 月 23 日发病，28 日入院就诊。 例 病例 129 ：49 岁女性患者，常住深圳福田。患者自述发病前 14 天内，未曾外出旅游，1 月 24 日发病，26 日入院，发病史正在调查中。为重症肺炎病例。 </t>
  </si>
  <si>
    <t xml:space="preserve">例 病例265， 44 岁男性患者，常住深圳坪山。1 月 15 日经武汉到湖北孝感，再乘车到湖北随 州，25 日驾车回深圳。30 日发病，2 月 1 日入院，目前病情稳定。 </t>
  </si>
  <si>
    <t xml:space="preserve">例 病例266， 47 岁女性患者，常住深圳宝安。1 月 16-18 日在武汉，19 日回到深圳。20 日发 病，22 日入院就诊。2 月 月 15 日出院。 </t>
  </si>
  <si>
    <t xml:space="preserve">例 病例267，（ （例 病例 255 阿姨 ） 50 岁女性患者，常住深圳福田。自述近期无湖北相关旅居史。1 月 30 日发病，2 月1日入院，目前病情稳定。 * 病例 255（ （例 病例 133 同事 ）：34 岁男性患者，常住深圳福田。自述近期无湖北相关旅居 史。1 月26 日发病，31 日入院就诊。2 月 14 日出院。 例 病例 264（ （例 病例 255 女儿 ）：4 岁女童，常住深圳福田。自述近期无湖北相关旅居史。1 月 28 日发病，2 月 1 日入院，目前病情稳定。 例 病例 261（ （例 病例 255 妻子 ）： ：34 岁女性患者，常住深圳福田。自述近期无湖北相关旅居史。 1 月28 日发病，2 月 1 日入院，目前病情稳定。 例 病例 133 （病例 129 丈夫）： ：51 岁男性患者，常住深圳福田。1 月 24 日发病，28 日入院 就诊，为重症肺炎病例。 例 病例 134 （病例 129 女儿）： ：25 岁女性患者，常住深圳福田。2020 年 1 月 23 日发病，28 日入院就诊。 例 病例 129 ：49 岁女性患者，常住深圳福田。患者自述发病前 14 天内，未曾外出旅游，1 月 24 日发病，26 日入院，发病史正在调查中。为重症肺炎病例。 </t>
  </si>
  <si>
    <t xml:space="preserve">例 病例268， 44 岁女性患者，常住深圳罗湖。自述近期无湖北相关旅居史。1 月 24 日发病，2 月1日入院，目前病情稳定。 </t>
  </si>
  <si>
    <t xml:space="preserve">例 病例269， 20 岁女性患者，常住湖北武汉。1 月 20 日前往湖北孝感，23 日到湖南长沙转车 到深圳，后直接去往香港，2 月 1 日入境深圳，当日发病，2 月 2 日入院就诊。2 月 月17 日出院。 </t>
  </si>
  <si>
    <t xml:space="preserve">例 病例270， 50 岁女性患者，常住深圳南山。自述近期无湖北相关旅居史。1 月 26 日发病，2 月3日入院，目前病情稳定。 </t>
  </si>
  <si>
    <t xml:space="preserve">例 病例271， 45 岁女性患者，常住深圳罗湖。1 月 22 日前往沈阳后，乘私家车到抚顺，27 日 回深圳。25 日发病，2 月 2 日入院，目前病情稳定。 </t>
  </si>
  <si>
    <t xml:space="preserve">例 病例272， 59 岁女性患者，常住于深圳宝安。1 月 12 日前往武汉，23 日自驾返深。28 日发 病，2月2 日入院就诊。2 月 月 17 日出院。 </t>
  </si>
  <si>
    <t xml:space="preserve">例 病例273， 45 岁男性患者，常住于深圳龙岗。1 月 18 日前往武汉，21 日到孝感老家，24 日乘私家车到广东中山，25 日换乘的士到广州返回深圳。26 日发病，30 日入院， 目前病情稳定。 </t>
  </si>
  <si>
    <t xml:space="preserve">例 病例274，（ （例 病例 135 婆婆 ） 79 岁女性患者，常住于湖北荆州。1 月 22 日乘私家车经汉口前往深圳。22 日发 病，31 日入院，目前病情稳定。 * 病例 135 ：47 岁女性患者，常住北京。1 月 15 日前往武汉探亲，22 日乘私家车前往深圳。 1 月23 日发病，1 月 27 日入院。 </t>
  </si>
  <si>
    <t xml:space="preserve">例 病例275，（ （例 病例 89 女儿 ） 37 岁女性患者，常住于深圳龙岗。否认近期有湖北相关旅居史。1 月 28 日发病， 2月1 日入院，目前病情稳定。 * 病例 89 ：64 岁女性患者，常住湖北武汉。2020 年 1 月 10 日至 22 日在武汉居住，17 日 发病，22 日抵达深圳，24 日入院就诊。 </t>
  </si>
  <si>
    <t xml:space="preserve">例 病例276， 28 岁男性患者，常住于深圳福田。1 月 17 日前往武汉，22 日返回深圳。当日发 病，25 日入院，目前病情稳定。 </t>
  </si>
  <si>
    <t xml:space="preserve">例 病例277， 58 岁男性患者，常住于湖北武汉。1 月 22 日前往深圳，30 日发病，31 日入院。 </t>
  </si>
  <si>
    <t xml:space="preserve">例 病例278， 55 岁女性患者，常住于湖北武汉。1 月 23 日驾车到深圳。25 日发病，2 月 2 日 入院就诊。2月 月 10 日出院。 </t>
  </si>
  <si>
    <t xml:space="preserve">例 病例279， 30 岁女性患者，常住于湖北武汉。1 月 20 日-27 日从武汉到泰国旅行，27 日抵 达深圳。29 日发病，2 月 1 日入院就诊。2 月 月 15 日住院。 </t>
  </si>
  <si>
    <t xml:space="preserve">例 病例280， 36 岁男性患者，常住于深圳南山。1 月 20 日驾车到湖北鄂州， 25 日返深。2 月1日发病，3 日入院就诊。2 月 月 16 日出院。 </t>
  </si>
  <si>
    <t xml:space="preserve">例 病例281，（ （例 病例 280 妻子 ） 37 岁女性患者，常住于深圳南山。1 月 20 日驾车到湖北鄂州， 25 日返深。2 月1日发病，2 月 3 日入院，目前病情稳定。 </t>
  </si>
  <si>
    <t xml:space="preserve">例 病例282，（ （例 病例 280 女儿 ） 7岁女童，常住于深圳南山。1 月 20 日乘私家车到湖北鄂州， 25 日返深。2 月 2日发病，2 月 3 日入院，目前病情稳定。 </t>
  </si>
  <si>
    <t xml:space="preserve">例 病例283，（ （例 病例 141 妻子 ） 78 岁女性患者，常住于深圳南山，否认近期有湖北相关旅居史。1 月 30 日发病， 2月2 日入院，目前病情稳定。 * 病例 141 ：78 岁男性患者，常住湖北武汉。1 月 16 日前往深圳探亲。1 月 26 日发病，1 月 27 日入院。 </t>
  </si>
  <si>
    <t xml:space="preserve">例 病例284，（ （例 病例 278 丈夫 ） 56 岁男性患者，常住于湖北武汉。1 月 23 日驾车到深圳。26 日发病，2 月 1 日 入院，目前病情稳定。 * 病例 278 ：55 岁女性患者，常住于湖北武汉。1 月 23 日驾车到深圳。25日发病，2 月 2 日入院。 </t>
  </si>
  <si>
    <t xml:space="preserve">例 病例285，（ （例 病例 209 儿媳 ） 28 岁女性患者，常住于深圳龙华。1 月 17-19 日驾车到湖北洪湖，20 日自驾到 仙桃，22 日返回洪湖，25 日自驾回深。30 日发病，2 月 2 日入院，目前病情稳 定。 * 病例 209 ：56 岁女性患者，常住湖北洪湖。1 月 21 日驾车前往仙桃，22 日返回洪湖，25 日驾车到深圳。22 日发病，30 日入院。 例 病例 242（ （例 病例 209 儿子 ）： ：31 岁男性患者，常住深圳龙华。1月 17-19 日驾车前往湖北洪 湖，20 日到仙桃，22 日返回洪湖，25 日到深圳。30 日发病，2 月 2 日入院就诊。2月 月 17 日出院。 </t>
  </si>
  <si>
    <t xml:space="preserve">例 病例286， 26 岁女性患者，常住于深圳光明。1 月 19 日自驾到湖北安陆，21 日到武汉，当 日返回安陆，26 日自驾返回深圳。2 月 1 日发病，2 月 2 日入院，目前病情稳定。 </t>
  </si>
  <si>
    <t xml:space="preserve">例 病例287， 60 岁男性患者，常住于深圳宝安。1 月 20 日自驾到湖北安陆，25 日回深。26 日发病，2月2 日入院，目前病情稳定。 </t>
  </si>
  <si>
    <t xml:space="preserve">例 病例288， 56 岁男性患者，常住于深圳南山。否认近期有湖北相关旅居史。1 月 27 日发病， 2月3 日入院，目前病情稳定。 </t>
  </si>
  <si>
    <t xml:space="preserve">例 病例289， 43 岁男性患者，常住于深圳龙岗。年初因公各地出差，1 月 3 日从浙江宁波出发 前往湖北汉口，后到达襄阳东，5日返回汉口后，转车至江西景德镇，1 月 21 日抵达深圳。22 日发病，2 月 4 日入院，目前病情稳定。 </t>
  </si>
  <si>
    <t xml:space="preserve">例 病例290， 61 岁女性患者，常住于湖北武汉。1 月 23 日乘私家车前往湖南岳阳，下午到达 深圳。2月1 日发病，2 月 4 日入院，目前病情稳定。 </t>
  </si>
  <si>
    <t xml:space="preserve">例 病例291， 47 岁女性患者，常住于深圳南山。近期有与武汉归来人员接触史，无湖北相关 旅居史。2月3 日发病，当日入院，目前病情稳定。 </t>
  </si>
  <si>
    <t xml:space="preserve">例 病例292， 46 岁女性患者，常住于湖北宜昌。1 月 21 日前往深圳。23 日发病，2 月 2 日入 院，目前病情稳定。 </t>
  </si>
  <si>
    <t xml:space="preserve">例 病例293， 37 岁男性患者，常住于湖北武汉。1 月 22 日从武汉出发，23 日到达深圳。28 日发病，2月4 日入院，目前病情稳定。 </t>
  </si>
  <si>
    <t xml:space="preserve">例 病例294， 42 岁男性患者，常住于深圳龙岗。1 月 18 日从深圳出发，自驾经江西于都到河 南信阳，21 日回南阳探亲，22 日前往信阳。自述在信阳期间曾接触确诊病例， 22 日当晚返回南阳，25 日自驾回深，26 日抵达。2 月 2 日发病，2 月 3 日入院， 目前病情稳定。 </t>
  </si>
  <si>
    <t xml:space="preserve">例 病例295， 58 岁女性患者，常住于深圳龙岗。1 月 10 日前往湖北京山，22 日从京山出发， 经武昌抵达深圳。在京山期间有与确诊病例接触史。2月1 日发病，2 月 2 日入 院，目前病情稳定。 </t>
  </si>
  <si>
    <t xml:space="preserve">例 病例296， 20 岁女性患者，常住于深圳宝安。1 月 10 日前往武汉武昌，16 日发病，22 日返 回深圳。2月5 日入院，目前病情稳定。 </t>
  </si>
  <si>
    <t xml:space="preserve">例 病例297， 38 岁男性患者，常住于深圳龙岗。1 月 19 日驾车前往湖北孝感，25 日返回深圳。 31 日发病，2 月 4 日入院，目前病情稳定。 </t>
  </si>
  <si>
    <t xml:space="preserve">例 病例298， 52 岁男性患者，常住于湖北武汉。1 月 22 日前往湖南株洲，然后乘私家车到湖 南醴陵，24 日经株洲回深圳。当日发病，2 月 3 日入院就诊。2 月 月 15 日出院 。 </t>
  </si>
  <si>
    <t xml:space="preserve">例 病例299， 23 岁女性患者，常住于深圳宝安。1 月 22 日前往江西赣州，28 日驾车返回深圳。 2月4 日发病，当日入院就诊。2 月 月 17 日出院。 </t>
  </si>
  <si>
    <t xml:space="preserve">例 病例300，（ （例 病例 299 男友 ） 31 岁男性患者，常住于深圳宝安。1 月 19-24 日在菲律宾马尼拉进修。24 日从 马尼拉返回深圳，27 日驾车前往江西赣州，28 日返回深圳。2 月 3 日发病，当 日入院，目前病情稳定。 </t>
  </si>
  <si>
    <t xml:space="preserve">例 病例301， 23 岁男性患者，常住于深圳南山。1 月 9 日前往武汉，然后乘车到湖北鄂州，19 日抵达浙江杭州，21 日前往福建厦门，22 日到鼓浪屿，23 日返回深圳。25 日发 病，2月3 日入院，目前病情稳定。 </t>
  </si>
  <si>
    <t xml:space="preserve">例 病例302， 23 岁男性患者，常住于深圳南山。1 月 18 日从东莞返回深圳，自述近期无湖北 相关旅居史。2月2 日发病，2 月 4 日入院就诊。2 月 月 17 日出院。 </t>
  </si>
  <si>
    <t xml:space="preserve">例 病例303， 57 岁女性患者，常住于四川成都。1 月 18日前往武汉，后乘私家车到湖北孝感， 21 日乘私家车到湖北荆门，25 日自驾到深圳。28 日发病，2 月 4 日入院，目前 病情稳定。 </t>
  </si>
  <si>
    <t xml:space="preserve">例 病例304， 42 岁男性患者，常住于深圳宝安。自述近期无湖北相关旅居史，曾接触湖北赤 壁来深人员。1月20 日发病，2 月 4 日入院，目前病情稳定。 </t>
  </si>
  <si>
    <t xml:space="preserve">例 病例305， 30 岁女性患者，常住于深圳罗湖。1 月 14 日到泰国曼谷旅游，19 日返回深圳。 22 号乘车到广东梅州兴宁，27 日返回深圳。2 月 1 日发病，2 月 3 日入院就诊。 2月 月 16 日出院。 </t>
  </si>
  <si>
    <t xml:space="preserve">例 病例306， 28 岁女性患者，常住于湖北武汉。1 月 19 日到泰国普吉岛旅游，24 日从普吉岛 出发抵达深圳。当日发病，2月3 日入院，目前病情稳定。 </t>
  </si>
  <si>
    <t xml:space="preserve">例 病例307， 63 岁男性患者，常住于深圳罗湖。1 月 10 日前往武汉，21 日到北京，26 日返回 深圳。当日发病，2月1 日入院，目前病情稳定。 </t>
  </si>
  <si>
    <t xml:space="preserve">例 病例308， 64 岁女性患者，常住于深圳福田。1 月 17 日从深圳出发，经香港到马来西亚， 20 日乘车到新加坡， 21 日抵达香港，后乘车返回深圳。28 日发病，2 月 3 日入 院，目前病情稳定。 </t>
  </si>
  <si>
    <t xml:space="preserve">例 病例309， 50 岁男性患者，常住于深圳福田。1 月 19 日前往武汉，23 日驾车到江西南昌， 25 日返回深圳。27 日发病，2 月 4 日入院，目前病情稳定。 </t>
  </si>
  <si>
    <t xml:space="preserve">例 病例310，（ （例 病例 309 妻子 ） 49 岁女性患者，常住于深圳福田。1 月 19 日前往武汉，23 日驾车到江西南昌， 25 日返回深圳。27 日发病，2 月 4 日入院，目前病情稳定。 </t>
  </si>
  <si>
    <t xml:space="preserve">例 病例311，（ （例 病例 245 妻子 ） 34 岁女性患者，常住于深圳南山。1 月 17 日驾车到湖北武汉和孝感探亲，24 日 从孝感自驾返回深圳。28 日发病，2 月 3 日入院，目前病情稳定。 * 病例 245 ：40 岁男性患者，常住深圳南山。1 月 17 日驾车前往湖北武汉、孝感，24 日返 回深圳。30 日发病，2 月 1 日入院。 </t>
  </si>
  <si>
    <t xml:space="preserve">例 病例312，（ （例 病例 245 女儿 ） 2岁女性患者，常住于深圳南山。1 月 17 日乘私家车到湖北武汉和孝感探亲，24 日从孝感返回深圳。2月3 日发病，2 月 4 日入院，目前病情稳定。 </t>
  </si>
  <si>
    <t xml:space="preserve">例 病例313，（ （例 病例 268 儿子 ） 13 岁男性患者，常住于深圳罗湖。自述近期无湖北相关旅居史。2 月 3 日发病， 当日入院，目前病情稳定。 * 病例 268 ：44 岁女性患者，常住深圳罗湖。自述近期无湖北相关旅居史。1 月 24 日发病， 2 月1 日入院。 </t>
  </si>
  <si>
    <t xml:space="preserve">例 病例314，（ （例 病例 308 老公 ） 69 岁男性患者，常住于深圳福田。1 月 17 日从深圳出发，经香港到马来西亚， 20 日乘车到新加坡，21 日抵达香港，后乘车返回深圳。2 月 1 日发病，2 月 3 日入院，目前病情稳定。 * 病例 308 ：64 岁女性患者，常住于深圳福田。1 月17 日从深圳出发，经香港到马来西亚， 20 日乘车到新加坡， 21 日抵达香港，后乘车返回深圳。28日发病，2 月 3 日入院。 </t>
  </si>
  <si>
    <t xml:space="preserve">例 病例315， 56 岁男性患者，常住于深圳龙岗。1 月 13-18 日前往惠州淡水出差，20 日从深 圳驾车到江西抚州，24 日到赣州，31 日返回深圳。27 日发病，2 月 5 日入院， 目前病情稳定。 </t>
  </si>
  <si>
    <t xml:space="preserve">例 病例316，（ （例 病例 315 妻子 ） 41 岁女性患者，常住于深圳龙岗。1 月 20 日从深圳驾车到江西抚州，24 日到赣 州，31 日返回深圳。27 日发病，2 月 5 日入院，目前病情稳定。 </t>
  </si>
  <si>
    <t xml:space="preserve">例 病例317，（ （例 病例 193 儿子 ） 2岁男性患者，常住于深圳宝安。1 月 16 日随亲属前往湖北咸宁， 25 日随家人 驾车返回深圳。2月5 日发病，当日入院，目前病情稳定。 * 病例 193 ：35 岁男性患者，常住深圳宝安。1 月 20 日驾车前往湖北咸宁，25 日返回深圳。 27 日发病，29 日入院就诊。2 月 月 17 日出院。 </t>
  </si>
  <si>
    <t xml:space="preserve">例 病例318， 38 岁男性患者，常住于深圳南山。1 月 19 日到广州，20 号抵达武汉，同日前往 北京，22 日返回深圳。21 日发病，2 月 5 日入院，目前病情稳定。 </t>
  </si>
  <si>
    <t xml:space="preserve">例 病例319，（ （例 病例 252 儿子 ） 46 岁男性患者，常住于江苏无锡。1 月 21 日驾车到武汉，23 日到深圳。26 日发 病，2月5 日入院，目前病情稳定。 * 病例 252 ：67 岁女性患者，常住深圳龙华。1 月 16 日从深圳到武汉，23日自驾回深圳。 1 月26 日发病，2 月 1 日入院。 </t>
  </si>
  <si>
    <t xml:space="preserve">例 病例320，（ （例 病例 43 儿媳 ） 33 岁女性患者，常住于深圳南山。自述近期无湖北相关旅居史，其亲属 1 月 22 号从武汉来深圳。患者2月4 日发病，2 月 5 日入院，目前病情稳定。 * 病例 43 ：深圳南山62 岁女性患者， 2020 年 1 月 13 日-22 日在武汉停留，19 日发病，22 日从武汉抵达深圳，24 日入院就诊。目前情况稳定。 </t>
  </si>
  <si>
    <t xml:space="preserve">例 病例321，（ （例 病例 245 母亲 ） 65 岁女性患者，常住于湖北孝感。1 月 25 日随儿子驾车到深圳。2 月 5 日发病， 当日入院，目前病情稳定。 * 病例 245 ：40 岁男性患者，常住深圳南山。1 月 17 日驾车前往湖北武汉、孝感，25 日自 驾到深圳。30 日发病，2 月 1 日入院，目前病情稳定。 </t>
  </si>
  <si>
    <t xml:space="preserve">例 病例322，（ （例 病例 245 父亲 ） 66 岁男性患者，常住于湖北孝感。1 月 25 日随儿子驾车到深圳。2 月 5 日发病， 当日入院，目前病情稳定。 </t>
  </si>
  <si>
    <t xml:space="preserve">例 病例323，（ （例 病例 171 妻子 ） 60 岁女性患者，常住于深圳南山。自述近期无湖北相关旅居史。2 月 5 日发病， 当日入院，目前病情稳定。 * 病例 171 ：66 岁男性患者，常住于深圳南山。自述近期无湖北相关旅居史，有武汉来深人 员密切接触史，1 月 29 日发病，当日入院， 病情危重。 </t>
  </si>
  <si>
    <t xml:space="preserve">例 病例324，（ （例 病例 250 女儿 ） 5岁女性患者，常住于深圳龙岗。1 月 23 日随家人驾车到湖北潜江，25 日随亲 属驾车返回深圳。29 日发病，2 月 6 日入院，目前病情稳定。 * 病例 250 ：38 岁男性患者，常住深圳龙岗。1 月 23 日驾车从深圳到湖北潜江，25 日回到 深圳。27 日发病，31 日入院。 </t>
  </si>
  <si>
    <t xml:space="preserve">例 病例325，（ （例 病例 250 妻子 ） 36 岁女性患者，常住于深圳龙岗。1 月 23 日驾车到湖北潜江，25 日驾车返回深 圳。2月3 日发病，2 月 6 日入院，目前病情稳定。 </t>
  </si>
  <si>
    <t xml:space="preserve">例 病例326，（ （例 病例 262 妻子 ） 66 岁女性患者，常住于深圳福田。1 月 15 日驾车到武汉，23 日驾车返回深圳。 2月4 日发病，2 月 5 日入院，目前病情稳定。 * 病例 262 ：71 岁男性患者，常住深圳福田。1 月 14 日自驾车从深圳到武汉，23 日驾车从 武汉到深圳。1 月25 日发病，2 月 2 日入院。 </t>
  </si>
  <si>
    <t xml:space="preserve">例 病例327，（ （例 病例 87 孙子 ） 2岁男童，常住于深圳南山，家人自述近期无湖北相关旅居史，1 月 24 日起接触 从武汉来的亲属。2月5 日发病，当日入院就诊。2 月 月 17 日出院。 * 病例 87 ：61 岁男性患者，常住湖北武汉。2020 年 1 月 22 日驾车前往深圳，24 日发病， 25 日入院就诊。 </t>
  </si>
  <si>
    <t xml:space="preserve">例 病例328， 54 岁男性患者，常住于深圳福田。1 月 18 日驾车到湖北鄂州，21 日前往黄冈探 亲，23 日从黄冈驾车返回深圳。2 月 4 日发病，2 月 5 日入院，目前病情稳定。 </t>
  </si>
  <si>
    <t xml:space="preserve">例 病例329， 34 岁男性患者，常住于深圳南山。1 月 22 日自驾到湖北黄冈，26 日返回深圳。 2月3 日发病，2 月 4 日入院，目前病情稳定。 </t>
  </si>
  <si>
    <t xml:space="preserve">例 病例330， 53 岁女性患者，常住于湖北武汉。1 月 22 日从武汉出发抵达深圳。26 日发病， 2月6 日入院，目前病情稳定。 </t>
  </si>
  <si>
    <t xml:space="preserve">例 病例331， 39 岁男性患者，常住于深圳宝安。自述近期无湖北相关旅居史。2 月 2 日发病， 2月4 日入院，目前病情稳定。 </t>
  </si>
  <si>
    <t xml:space="preserve">例 病例332， 36 岁男性患者，常住于湖北武汉。1 月 18 日从武汉到马来西亚旅游，26 日从马 来西亚到深圳。22 日发病，2 月 4 日入院。2 月 月 10 日出院。 </t>
  </si>
  <si>
    <t xml:space="preserve">例 病例333， 38 岁男性患者，常住于深圳宝安。1 月 23 日前往贵州贵阳探亲，2 月 2 日返回 深圳。探亲接触者中有确诊病例。31 日发病，2 月 5 日入院，目前病情稳定。 </t>
  </si>
  <si>
    <t xml:space="preserve">例 病例334，（ （例 病例 333 儿子 ） 11 岁男性患者，常住于深圳宝安。1 月 23 日前往贵州贵阳探亲，2 月 2 日返回 深圳。探亲接触者中有确诊病例。2 月 1 日发病，2 月 5 日入院，目前病情稳定。 </t>
  </si>
  <si>
    <t xml:space="preserve">例 病例335， 66 岁女性患者，常住于深圳南山。自述近期无湖北相关旅居史。2 月 2 日发病， 2月5 日入院就诊。2 月 月 16 日出院。 </t>
  </si>
  <si>
    <t xml:space="preserve">例 病例336， 43 岁男性患者，常住于深圳宝安。1 月 21 日驾车到湖北黄冈探亲，24 日驾车返 回深圳。2月1 日发病，2 月 6 日入院，目前病情稳定。 </t>
  </si>
  <si>
    <t xml:space="preserve">例 病例337， 58 岁男性患者，常住于深圳罗湖。1 月 19 日驾车到江西新余过年，2 月 1 日驾 车返回深圳。2月5 日发病，当日入院，目前病情稳定。 </t>
  </si>
  <si>
    <t xml:space="preserve">例 病例338，（ （例 病例 337 儿子 ） 30 岁男性患者，常住于深圳罗湖。1 月 19 日驾车到江西新余过年，2 月 1 日驾 车返回深圳。31 日发病，2 月 5 日入院，目前病情稳定。 </t>
  </si>
  <si>
    <t xml:space="preserve">例 病例339，（ （例 病例 337 妻子 ） 58 岁女性患者，常住于深圳罗湖。1 月 19 日驾车到江西新余过年，2 月 1 日驾 车返回深圳。2月2 日发病，2 月 5 日入院，目前病情稳定。 </t>
  </si>
  <si>
    <t xml:space="preserve">例 病例340，（ （例 病例 304 儿子 ） 6岁男童，常住于深圳宝安。患者母亲自述近期无湖北相关旅居史，家人中曾接 触湖北赤壁来深人员。2月6 日发病，2 月 7 日入院，目前病情稳定。 * 病例 304 ：42 岁男性患者，常住于深圳宝安。自述近期无湖北相关旅居史，曾接触湖北赤 壁来深人员。1 月20 日发病，2 月 4 日入院。 </t>
  </si>
  <si>
    <t xml:space="preserve">例 病例341，（ （例 病例 245 女儿 ） 7岁女童，常住于深圳南山。1 月 17 日随家人自驾到湖北孝感，25 日随家人返 回深圳。2月5 日入院，6 日发病，目前病情稳定。 * 病例 245 ：40 岁男性患者，常住深圳南山。1 月 17 日驾车前往湖北武汉、孝感，25 日自 驾到达深圳。30 日发病，2 月 1 日入院。 例 病例 311 （病例 245 妻子）：34 岁女性患者，常住于深圳南山。1 月 17 日驾车到湖北武汉 和孝感探亲，24 日从孝感自驾返回深圳。28 日发病，2月 3日入院，目前病情稳定。 例 病例 312（ （例 病例 245 女儿 ）： ：2 岁女性患者，常住于深圳南山。1 月 17 日乘私家车到湖北武 汉和孝感探亲，24 日从孝感返回深圳。2 月 3 日发病，2 月 4 日入院，目前病情稳定。 例 病例 321 （病例 245 母亲）：65 岁女性患者，常住于湖北孝感。1 月 25 日随儿子驾车到深 圳。2 月5 日发病，当日入院，目前病情稳定。 例 病例 322 （病例 245 父亲）：66 岁男性患者，常住于湖北孝感。1 月 25 日随儿子驾车到深 圳。2 月5 日发病，当日入院，目前病情稳定。 </t>
  </si>
  <si>
    <t xml:space="preserve">例 病例342， 64 岁女性患者，常住于深圳南山。自述近期无湖北相关旅居史，1 月 21 日曾与 武汉来深亲属共同就餐，且来深亲属中有新冠肺炎确诊病例。30 日发病，2 月 7 日入院，目前病情稳定。 </t>
  </si>
  <si>
    <t xml:space="preserve">例 病例343，（ （例 病例 342 丈夫 ） 65 岁男性患者，常住于深圳南山。自述近期无湖北相关旅居史，1 月 21 日曾与 武汉来深亲属共同就餐，且来深亲属中有新冠肺炎确诊病例。2 月 7 日发病，当 日入院，目前病情稳定。 </t>
  </si>
  <si>
    <t xml:space="preserve">例 病例344，（ （例 病例 300 父亲 ） 63 岁男性患者，常住于深圳宝安。自述近期无湖北相关旅居史，1 月 20 日曾与 武汉来深人员共同就餐。2月3 日发病，当日入院，目前病情稳定。 * 病例 300（ （例 病例 299 男友 ）： ：31 岁男性患者，常住于深圳宝安。1月 19-24 日在菲律宾马 尼拉进修。24 日从马尼拉返回深圳，27 日驾车前往江西赣州，28 日返回深圳。2 月 3 日发 病，当日入院。 例 病例 299 ：23 岁女性患者，常住于深圳宝安。1 月 22 日前往江西赣州，28 日驾车返回深圳。 2 月4 日发病，当日入院就诊。2 月 月 17 日出院 。 </t>
  </si>
  <si>
    <t xml:space="preserve">例 病例345，（ （例 病例 87 妻子 ） 62 岁女性患者，常住于湖北武汉。1 月 21 日自驾前往深圳，23 日抵达。2 月 5 日发病，当日入院，目前病情稳定。 * 病例 87 ：61 岁男性患者，常住湖北武汉。2020 年 1 月 22 日驾车前往深圳，24 日发病， 25 日入院就诊。 例 病例 327（ （例 病例 87 孙子 ）： ：2 岁男童，常住于深圳南山，家人自述近期无湖北相关旅居史， 1 月24 日起接触从武汉来的亲属。2 月 5 日发病，当日入院就诊。2 月 月 17 日出院。 例 病例 120 （病例 87 女儿）：35 岁女性患者，常住于深圳南山。2020 年 1 月 22 日接触从武 汉来深的父母（患者父亲已确诊），26 日发病入院就诊。 例 病例 121（ （例 病例 87 女婿 ）： ：39 岁男性患者，常住于深圳南山。患者发病前 14 天居住深圳， 为确诊患者密切接触者。2020 年 1 月 26 日发病，27 日入院就诊。2 月 月 17 日出院 。 </t>
  </si>
  <si>
    <t xml:space="preserve">例 病例346， 56 岁男性患者，常住于深圳南山。自述近期无湖北相关旅居史，1 月 22-23 日， 曾与武汉来深人员多次接触。25 日发病，2 月 1 日入院，目前病情稳定。 </t>
  </si>
  <si>
    <t xml:space="preserve">例 病例347， 54 岁男性患者，常住于深圳龙岗。1 月 1 日到湖北天门，19 日从天门途径武汉， 稍作停留后返回深圳。2月3 日发病，2 月 7 日入院，目前病情稳定。 </t>
  </si>
  <si>
    <t xml:space="preserve">例 病例348， 60 岁女性患者，常住于湖北宜昌。1 月 19 日前往武汉，20 日从武汉出发到伦敦 旅游，31 日从伦敦前往广州，2 月 2 日到深圳。26 日发病，2 月 5 日入院，目前 病情稳定。 </t>
  </si>
  <si>
    <t xml:space="preserve">例 病例349， 36 岁女性患者，常住于深圳罗湖。1 月 16 日前往湖北咸宁探亲，22 日返回深圳。 27 日发病，2 月 2 日入院，目前病情稳定。 </t>
  </si>
  <si>
    <t xml:space="preserve">例 病例350， 67 岁男性患者，常住于湖北赤壁。1 月 24 日自驾到深圳。20 日发病，2 月 4 日 入院，目前病情稳定。 </t>
  </si>
  <si>
    <t xml:space="preserve">例 病例351， 25 岁女性患者，常住于深圳龙岗。1 月 22 日前往湖北武汉，后转乘私家车前往 湖北随州，27 日乘私家车到河南信阳后返回深圳。2 月 4 日发病，当日入院，目 前病情稳定。 </t>
  </si>
  <si>
    <t xml:space="preserve">例 病例352， 25 岁女性患者，常住于深圳宝安。1 月 28 日前往山东济南，后转乘私家车到山 东聊城，31 日从济南返回深圳。22 日发病，2 月 5 日入院，目前病情稳定。 </t>
  </si>
  <si>
    <t xml:space="preserve">例 病例353，（ （例 病例 329 儿子 ） 3岁男性患者，常住于深圳南山。1 月 11 日随亲属前往湖北黄冈，25 日乘私家 车返回深圳。2月5 日发病，2 月 6 日入院，目前病情稳定。 * 病例 329 ：34 岁男性患者，常住于深圳南山。1 月 22 日自驾到湖北黄冈，26 日返回深圳。 2 月3 日发病，2 月 4 日入院，目前病情稳定。 </t>
  </si>
  <si>
    <t xml:space="preserve">例 病例354，（ （例 病例 270 妹妹 ） 37 岁女性患者，常住于深圳南山。自述近期无湖北相关旅居史，有与新冠肺炎 确诊病例接触史。2月5 日发病，2 月 7 日入院，目前病情稳定。 * 病例 270 ：50 岁女性患者，常住深圳南山。自述近期无湖北相关旅居史。1 月 26 日发病， 2 月3 日入院。 </t>
  </si>
  <si>
    <t xml:space="preserve">例 病例355， 48 岁女性患者，常住于深圳南山。1 月 22 日乘私家车到福建龙岩过年，与从武 汉回来的亲属有接触史，26 日乘私家车返回深圳。2 月 1 日发病，2 月 7 日入院， 目前病情稳定。 </t>
  </si>
  <si>
    <t xml:space="preserve">例 病例356， 39 岁男性患者，常住于湖北武汉。1 月 15 日乘私家车从河南周口到武汉，23 日 经湖南长沙到广州，24 日到普吉岛旅游，27 日抵达深圳。1 月 25 日发病，2 月 8日入院，目前病情稳定。 </t>
  </si>
  <si>
    <t xml:space="preserve">例 病例357，（ （例 病例 277 女儿 ） 30 岁女性患者，常住于深圳龙岗。1 月 20 日前往武汉接父母回深圳，22 日返回。 2月3 日发病，2 月 7 日入院，目前病情稳定。 * 病例 277 ：58 岁男性患者，常住于湖北武汉。1 月22 日前往深圳，30 日发病，31 日入院。 </t>
  </si>
  <si>
    <t xml:space="preserve">例 病例358， 57 岁女性患者，常住于湖北荆州。1 月 21 日从湖南岳阳前往深圳，25 日乘私家 车前往惠州，27 日发病，2 月 3 日到深圳。2 月 6 日入院，目前病情稳定。 </t>
  </si>
  <si>
    <t xml:space="preserve">例 病例359， 72 岁女性患者，常住于深圳罗湖。自述近期无湖北相关旅居史。1 月 21 日发病， 2月7 日入院，目前病情稳定。 </t>
  </si>
  <si>
    <t xml:space="preserve">例 病例360，（ （例 病例 337 儿媳 ） 28 岁女性患者，常住于深圳罗湖。1 月 19 日驾车到江西新余过年，2 月 1 日返 回深圳。2月5 日发病，2 月 7 日入院，目前病情稳定。 * 病例 337 ：58 岁男性患者，常住于深圳罗湖。1 月 19 日驾车到江西新余过年，2 月 1 日驾 车返回深圳。2 月5 日发病，当日入院。 例 病例 338 （病例 337 儿子）：30 岁男性患者，常住于深圳罗湖。1 月 19 日驾车到江西新余 过年，2 月 1 日驾车返回深圳。31 日发病，2 月 5 日入院。 例 病例 339 （病例 337 妻子）：58 岁女性患者，常住于深圳罗湖。1 月 19 日驾车到江西新余 过年，2 月 1 日驾车返回深圳。2 月 2 日发病，2 月 5 日入院。 </t>
  </si>
  <si>
    <t xml:space="preserve">例 病例361， 49 岁女性患者，常住于深圳福田。1 月 15 日前往武汉，后自驾前往湖北黄石， 19 日返回武汉，22 日再到黄石。24 日从黄石驾车出发，经长沙、韶关，26 日抵 达深圳。29 日发病，2 月 5 日入院，目前病情稳定。 </t>
  </si>
  <si>
    <t xml:space="preserve">例 病例362， （病例 335 丈夫） 69 岁男性患者，常住于深圳南山。自述近期无湖北相关旅居史，1 月 18 日接触 过湖北赤壁返深人员。21 日发病，25 日入院，目前病情稳定。 * 病例 335 ：66 岁女性患者，常住于深圳南山。自述近期无湖北相关旅居史。2 月 2 日发病， 2 月5 日入院就诊。2 月 月 16 日出院。 </t>
  </si>
  <si>
    <t xml:space="preserve">例 病例363， 36 岁女性患者，常住于深圳福田。1 月 6 日前往武汉，后到湖北随州，22 日发 病，24 日从随州驾车返回深圳。30 日入院就诊。2 月 月 11 日出院。 </t>
  </si>
  <si>
    <t xml:space="preserve">例 病例364， 18 岁男性患者，常住于深圳福田。2019 年 12月1 日前往武汉探亲，有与家中新 冠肺炎确诊病例接触史，1月13 日前往湖北仙桃，20 日返回深圳。23 日发病， 29 日入院就诊。2 月 月 12 日出院。 </t>
  </si>
  <si>
    <t xml:space="preserve">例 病例365，（ （例 病例 329 妻子 ） 32 岁女性患者，常住于深圳南山。1 月 21 日驾车到湖北黄冈探亲，26 日驾车返 回深圳。2月5 日发病，2 月 7 日入院，目前病情稳定。 * 病例 329 ：34 岁男性患者，常住于深圳南山。1 月 22 日自驾到湖北黄冈，26 日返回深圳。 2 月3 日发病，2 月 4 日入院。 例 病例 353（ （例 病例 329 儿子 ）： ：3 岁男性患者，常住于深圳南山。1 月 11 日随亲属前往湖北黄 冈，25 日乘私家车返回深圳。2 月 5 日发病，2 月 6 日入院。 </t>
  </si>
  <si>
    <t xml:space="preserve">例 病例366， 36 岁男性患者，常住于深圳龙岗。1 月 19 日驾车到湖北洪湖，24 日驾车返回深 圳。2月1 日发病，2 月 8 日入院，目前病情稳定。 </t>
  </si>
  <si>
    <t xml:space="preserve">例 病例367，（ （例 病例 214 丈夫 ） 61 岁男性患者，常住于湖北荆州。1 月 16 日前往湖北京山，20 号返回荆州，21 日到深圳。24 日发病，31 日入院，目前病情稳定。 * 例 病例 214 ：59 岁女性患者，常住湖北荆州。1 月 21 日前往深圳。24 日发病，31 日入院。 例 病例 253（ （例 病例 214 儿媳 ）： ：32 岁女性患者，常住深圳宝安。自述近期无湖北相关旅居史。 1 月25 日发病，31 日入院就诊。2 月 14 日出院。 </t>
  </si>
  <si>
    <t xml:space="preserve">例 病例368，（ （例 病例 342 女儿 ） 37 岁女性患者，常住于深圳南山。自述近期无湖北相关旅居史，有与新冠肺炎 确诊病例接触史。2月4 日发病，2 月 5 日入院，目前病情稳定。 * 病例 342 ：64 岁女性患者，常住于深圳南山。自述近期无湖北相关旅居史，1 月 21 日曾 与武汉来深亲属共同就餐，且来深亲属中有新冠肺炎确诊病例。30 日发病，2 月 7 日入院。 </t>
  </si>
  <si>
    <t xml:space="preserve">例 病例369， 43 岁女性患者，常住于江西新余。自述近期无湖北相关旅居史，1 月 29 日发病， 2月3 日前往深圳，2 月 9 日入院，目前病情稳定。 </t>
  </si>
  <si>
    <t xml:space="preserve">例 病例370，（ （例 病例 366 母亲 ） 62 岁女性患者，常住于深圳龙岗。1 月 18 日驾车经湖南楚江，次日抵达湖北洪 湖，24 日驾车返回深圳。2 月 7 日发病，2 月 9 日入院，目前病情稳定。 * 病例 366 ：36 岁男性患者，常住于深圳龙岗。1 月 19 日到湖北洪湖，24 日驾车返回深圳。 2 月1 日发病，2 月 8 日入院。 </t>
  </si>
  <si>
    <t xml:space="preserve">例 病例371，（ （例 病例 328 妻子 ） 51 岁女性患者，常住于深圳福田。1 月 18 日驾车前往湖北鄂州，22 日驾车到黄 冈，当日发病，23 日返回深圳。2 月 1 日入院，目前病情稳定。 * 病例 328：54 岁男性患者，常住于深圳福田。1 月 18 日驾车到湖北鄂州，21日前往黄冈 探亲，23 日从黄冈驾车返回深圳。2 月 4 日发病，2 月 5 日入院。 </t>
  </si>
  <si>
    <t xml:space="preserve">例 病例372， 40 岁女性患者，常住于深圳宝安。自述近期无湖北相关旅居史。1 月 19 日后接 触过武汉来深亲属。2月6 日发病，2 月 9 日入院，目前病情稳定。 </t>
  </si>
  <si>
    <t xml:space="preserve">例 病例373，（ （例 病例 372 女儿 ） 10 岁女性患者，常住于深圳宝安。自述近期无湖北相关旅居史。1 月 19 日后接 触过武汉来深亲属。2月1 日发病，2 月 9 日入院，目前病情稳定。 </t>
  </si>
  <si>
    <t xml:space="preserve">例 病例374， 41 岁男性患者，常住于深圳福田。1 月 11 日到北京开会，自述有与武汉人员接 触史，16 日返回深圳。23 日发病，2 月 5 日入院，目前病情稳定。 </t>
  </si>
  <si>
    <t xml:space="preserve">例 病例375，（ （例 病例 361 儿子 ） 21 岁男性患者，常住于深圳福田。1 月 15 日前往湖北武汉，后自驾前往湖北黄 石，19 日返回武汉，22 日再到黄石。24 日从黄石驾车出发，经长沙、韶关，26 日返回深圳。2月8 日发病，2 月 9 日入院，目前病情稳定。 * 病例 361 ：49 岁女性患者，常住于深圳福田。1 月15 日前往武汉，后自驾前往湖北黄石， 19 日返回武汉，22 日再到黄石。24 日从黄石驾车出发，经长沙、韶关，26 日抵达深圳。 29 日发病，2 月 5 日入院。 </t>
  </si>
  <si>
    <t xml:space="preserve">例 病例376， 50 岁男性患者，常住于深圳盐田。1 月 20 日自驾车前往湖北通城，29 日自驾返 回深圳。2月8 日发病，当日入院，目前病情稳定。 </t>
  </si>
  <si>
    <t xml:space="preserve">例 病例377，（ （例 病例 376 女儿 ） 13 岁女性患者，常住于深圳盐田。1 月 20 日乘私家车前往湖北通城，29 日随父 母乘私家车返回深圳。2月8 日发病，当日入院，目前病情稳定。 </t>
  </si>
  <si>
    <t xml:space="preserve">例 病例378， 35 岁男性患者，常住于深圳南山。1 月 20 日前往武汉探亲，23 日自驾从武汉返 回深圳。1月24 日发病，2 月 8 日入院，目前病情稳定。 </t>
  </si>
  <si>
    <t xml:space="preserve">例 病例379， 28 岁女性患者，常住于深圳宝安。1 月 18 日自驾到湖北咸宁，25 日自驾前往清 远，26 日驾车返回深圳。2 月 8 日发病，当日入院，目前病情稳定。 </t>
  </si>
  <si>
    <t xml:space="preserve">例 病例380，（ （例 病例 294 妻子 ） 40 岁女性患者，常住于深圳龙岗。1 月 18 日自驾从深圳途经江西于都前往河南 信阳，1 月 21 日回南阳探亲，22日前往信阳，自述在信阳期间曾接触确诊病例， 当晚返回南阳。1月25 日自驾回深，26 抵达。2 月 6 日发病，2 月 10 日入院， 目前病情稳定。 * 病例 294 ：42 岁男性患者，常住于深圳龙岗。1 月 18 日从深圳出发，自驾经江西于都到河 南信阳，21 日回南阳探亲，22 日前往信阳。自述在信阳期间曾接触确诊病例，22 日当晚返 回南阳，25 日自驾回深，26 日抵达。2 月 2 日发病，2 月 3 日入院。 </t>
  </si>
  <si>
    <t xml:space="preserve">例 病例381， 33 岁女性患者，常住于深圳坪山。自述无湖北相关旅居史，1 月 24 日-29 日期间 与新冠肺炎确诊病例有接触史。2月5 日发病，2 月 9 日入院，目前病情稳定。 </t>
  </si>
  <si>
    <t xml:space="preserve">例 病例382， 69 岁男性患者，常住于湖北黄石。1 月 24 日前往深圳。2 月 9 日发病，当日入 院，目前病情稳定。 </t>
  </si>
  <si>
    <t xml:space="preserve">例 病例383， 43 岁男性患者，常住于深圳龙岗。1 月 20 日自驾从深圳出发，途径湖北境内前 往河南省信阳市探亲，1月28 日自驾返回深圳。2 月 2 日发病，2 月 9 日入院， 目前病情稳定。 </t>
  </si>
  <si>
    <t xml:space="preserve">例 病例384，（ （例 病例 347 儿子 ） 22 岁男性患者，常住于广东广州。1 月 23 日到深圳探亲，期间有与新冠肺炎确 诊病例接触史。2月6 日发病，2 月 8 日入院，目前病情稳定。 * 病例 347： ：54 岁男性患者，常住于深圳龙岗。1 月 1 日到湖北天门，19 日从天门途径武汉， 稍作停留后返回深圳。2 月3 日发病，2 月 7 日入院。 </t>
  </si>
  <si>
    <t xml:space="preserve">例 病例385， 28 岁女性患者，常住于深圳福田。1 月 13 日经武汉中转前往随州，18 日从随州 前往武汉游玩，次日返回随州，25 日自驾返回深圳。2 月 8 日发病，2 月 9 日入 院，目前病情稳定。 </t>
  </si>
  <si>
    <t xml:space="preserve">例 病例386， 31 岁男性患者，常住于深圳龙岗。1 月 15 日自驾到湖北孝感探亲，25 日自驾返 回深圳，在湖北期间曾接触过新冠肺炎确诊病例。2 月 3 日发病，2 月 9 日入院， 目前病情稳定。 </t>
  </si>
  <si>
    <t xml:space="preserve">例 病例387，（ （例 病例 115 妻子 ） 62 岁女性患者，常住于湖北武汉。1 月 17 日前往深圳。2 月 8 日发病，2 月 11 日入院，目前病情稳定。 * 病例 115 ：64 岁男性患者，常住于湖北武汉。2020 年 1 月 17 日从武汉抵达深圳，18 日发 病，22 日入院就诊。 </t>
  </si>
  <si>
    <t xml:space="preserve">例 病例388， 53 岁男性患者，常住于湖北武汉。1 月 23 日来深圳过年。2 月 1 日发病，2 月 11 日入院，目前病情稳定。 </t>
  </si>
  <si>
    <t xml:space="preserve">例 病例389， 52 岁男性患者，常住于深圳宝安。1 月 10 日前往广东中山，11 日乘私家车到湖 北咸宁，21 日返回深圳。2 月 4 日发病，2 月 11 日入院，目前病情稳定。 </t>
  </si>
  <si>
    <t xml:space="preserve">例 病例390， 34 岁女性患者，常住于深圳龙华。1 月 20 日自驾到江西新余，与老家新冠肺炎 确诊病例有接触史，2月9 日返回深圳。2 月 10 日发病，2 月 11 日入院，目前 病情稳定。 </t>
  </si>
  <si>
    <t xml:space="preserve">例 病例391， 41 岁男性患者，常住于深圳龙华。1 月 20 日自驾到湖北随州，1 月 24 日返回深 圳。2月2 日发病，2 月 5 日入院，目前病情稳定。 </t>
  </si>
  <si>
    <t xml:space="preserve">例 病例392，（ （例 病例 235 侄子 ） 25 岁男性患者，常住于深圳罗湖，与家中新冠肺炎确诊病例有密切接触史。2 月11 日发病，当日入院，目前病情稳定。 * 病例 235 ：58 岁女性患者，常住湖北武汉。1 月 20 日前往深圳，29日发病，30 日入院就 诊。2 月16 日出院。 </t>
  </si>
  <si>
    <t xml:space="preserve">例 病例393，（ （例 病例 304 岳父 ） 59 岁男性患者，常住于湖北咸宁。1 月 22 日从赤壁到深圳探亲。2 月 1 日发病， 12 日入院，目前病情稳定。 * 病例 304 ：42 岁男性患者，常住于深圳宝安。自述近期无湖北相关旅居史，曾接触湖北赤 壁来深人员。1 月20 日发病，2 月 4 日入院就诊。 例 病例 340（ （例 病例 304 儿子 ）： ：6 岁男童，常住于深圳宝安。患者母亲自述近期无湖北相关旅 居史，家人中曾接触湖北赤壁来深人员。2 月6 日发病，2 月 7 日入院就诊。 </t>
  </si>
  <si>
    <t xml:space="preserve">例 病例394，（ （例 病例 335 女儿 ） 42 岁女性患者，常住于深圳南山。自述近期无湖北相关旅居史，曾和湖北来深 人员接触。2月10 日发病，12 日入院，目前病情稳定。 * 病例 335： ：66岁女性患者，常住于深圳南山。自述近期无湖北相关旅居史。2 月 2 日发病， 5 日入院就诊。2 月 月 16 日出院。 例 病例 362 （病例 335 丈夫）：69 岁男性患者，常住于深圳南山。自述近期无湖北相关旅居 史，1 月18 日接触过湖北赤壁返深人员。21 日发病，25 日入院就诊。 </t>
  </si>
  <si>
    <t xml:space="preserve">例 病例395，（ （例 病例 235 姐姐 ） 58 岁女性患者，常住于深圳罗湖。与家中新冠肺炎确诊病例有密切接触史。2 月7日发病，11 日入院，目前病情稳定。 * 病例 235 ：58 岁女性患者，常住湖北武汉。1 月 20日前往深圳。29 日发病，30 日入院就 诊。2 月16 日出院。 </t>
  </si>
  <si>
    <t xml:space="preserve">例 病例396， 54 岁女性患者，常住于深圳龙岗。1 月 21 日自驾前往湖北天门，24 日返回深圳。 2月10 日发病，12 日入院。 </t>
  </si>
  <si>
    <t xml:space="preserve">例 病例397， 49 岁男性患者，常住于深圳福田。自述近期无湖北相关旅居史，1 月 22 日后与 湖北武汉返深亲属有密切接触史。2月10 日发病，当日入院，目前病情稳定。 </t>
  </si>
  <si>
    <t xml:space="preserve">例 病例398，（ （例 病例 133 哥哥 ） 56 岁男性患者，常住于深圳福田。自述近期无湖北相关旅居史，有接触新冠肺 炎确诊病人。2月1 日发病，当日入院，目前病情稳定。 * 病例 133 （病例 129 丈夫）：51 岁男性患者，常住深圳福田。1 月 24 日发病，28 日入 院就诊， 为重症肺炎病例。 例 病例 129 ：49 岁女性患者，常住深圳福田。患者自述发病前 14 天内，未曾外出旅游，1 月 24 日发病，26 日入院，发病史正在调查中。为重症肺炎病例。 例 病例 134 （病例 129 女儿）：25 岁女性患者，常住深圳福田。2020 年 1 月 23 日发病，28 日入院就诊。 例 病例 255（ （例 病例 133 同事 ）： ：34 岁男性患者，常住深圳福田。自述近期无湖北相关旅居史。 1 月26 日发病，31 日入院就诊。2 月 月 14 日出院。 例 病例 267（ （例 病例 255 阿姨 ）： ：50 岁女性患者，常住深圳福田。自述近期无湖北相关旅居史。 1 月30 日发病，2 月 1 日入院就诊。 例 病例 264 （病例 255 女儿）：4 岁女童，常住深圳福田。自述近期无湖北相关旅居史。1 月 28 日发病，2 月 1 日入院就诊。 例 病例 261（ （例 病例 255 妻子 ）： ：34 岁女性患者，常住深圳福田。自述近期无湖北相关旅居史。 1 月28 日发病，2 月 1 日入院就诊。 </t>
  </si>
  <si>
    <t xml:space="preserve">例 病例399，（ （例 病例 372 婆婆 ） 64 岁女性患者，常住于深圳宝安。自述近期无湖北相关旅居史，1 月 19 日后与 湖北武汉来深的亲属有接触史。1月29 日发病，2 月 7 日入院，目前病情稳定。 * 病例 372 ：40 岁女性患者，常住于深圳宝安。自述近期无湖北相关旅居史。1 月 19 日后 接触过武汉来深亲属。2 月6 日发病，2 月 9 日入院就诊。 例 病例 373 （病例 372 女儿）：10 岁女性患者，常住于深圳宝安。自述近期无湖北相关旅居 史。1 月19 日后接触过武汉来深亲属。2 月 1 日发病，2 月 9 日入院就诊。 </t>
  </si>
  <si>
    <t xml:space="preserve">例 病例400， 53 岁男性患者，常住于湖北汉川。1 月 17 日从武汉前往澳大利亚旅游，途径悉 尼、墨尔本等地，26 日经广州到达深圳。1 月 27 日发病，2 月 9 日入院，目前 病情稳定。 </t>
  </si>
  <si>
    <t xml:space="preserve">例 病例401，（ （例 病例 396 丈夫 ） 57 岁男性患者，常住于深圳龙岗。1 月 21 日自驾前往湖北天门，24 日返回深圳。 2月4 日发病，11 日入院就诊，目前病情稳定。 * 病例 396 ：54 岁女性患者，常住于深圳龙岗。1 月 21 日自驾前往湖北天门，24 日返回深 圳。2 月10 日发病，12 日入院就诊。 </t>
  </si>
  <si>
    <t xml:space="preserve">例 病例402，（ （例 病例 397 母亲 ） 69 岁女性患者，常住于深圳福田。2019 年 11 月 1 日与丈夫前往武汉探亲，9 日 独自返回深圳，丈夫于2020 年 1 月 20 日乘火车返回深圳。2 月 10 日发病，11 日入院就诊，目前病情稳定。 * 病例 397 ：49 岁男性患者，常住于深圳福田。自述近期无湖北相关旅居史，1 月 22 日后与 湖北武汉返深亲属有密切接触史。2 月 10 日发病，当日入院。 </t>
  </si>
  <si>
    <t xml:space="preserve">例 病例403， 36 岁男性患者，常住于深圳福田。自述近期无湖北相关旅居史，1 月 19 日以来 接触过武汉来深亲属。2月11 日发病，2 月 12 日入院就诊，目前病情稳定。 </t>
  </si>
  <si>
    <t xml:space="preserve">例 病例404， 26 岁女性患者，常住于深圳南山。1 月 22 日前往昆明参加团体游，自述期间接 触过武汉参团人员中的新冠肺炎确诊病例；25 日从西双版纳到昆明，后查询当 日该航班上有新冠肺炎确诊病例，27 日从昆明返回深圳。2 月 13 日发病，14 日 入院就诊，目前病情稳定。 </t>
  </si>
  <si>
    <t xml:space="preserve">例 病例405， 51 岁女性患者，常住于深圳宝安。1 月 25 日前往江西南昌，后搭乘私家车到九 江，2 月 8 日随亲属自驾返回深圳。在九江期间与新冠肺炎确诊病例有密切接触 史。2月12 日发病，13 日入院就诊，目前病情稳定。 </t>
  </si>
  <si>
    <t xml:space="preserve">例 病例406，（ （例 病例 207 母亲 ） 32 岁女性患者，常住于深圳光明。1 月 20 日自驾车前往湖北荆州，26 日返回深 圳。2月13 日发病，当日入院就诊，目前病情稳定。 * 病例 207 ：5 岁女童，常住深圳光明。1 月 20 日前往湖北荆州，25 日经湖南岳阳到广州， 后转车至深圳。27 日发病，31 日入院就诊。 </t>
  </si>
  <si>
    <t xml:space="preserve">例 病例407，（ （例 病例 382 儿媳 ） 37 岁女性患者，常住于深圳龙岗。1 月 22 日前往湖北黄石，24 日返回深圳。2 月9日发病，当日入院，目前病情稳定。 * 病例 382 ：69 岁男性患者，常住于湖北黄石。1 月 24 日前往深圳。2 月 9 日发病，当日 入院就诊。 </t>
  </si>
  <si>
    <t xml:space="preserve">例 病例408，（ （例 病例 171 女儿 ） 38 岁女性患者，常住于深圳南山。自述近期无湖北相关旅居史，接触过新冠肺 炎确诊患者。1月30 日发病，2 月 14 日入院，目前病情稳定。 * 病例 171 ：66 岁男性患者，常住于深圳南山。否认发病前 2 周内有外出旅游史，有武汉来 深人员密切接触史，1 月 29 日发病，当日入院， 病情危重。 例 病例 323 （病例 171 妻子）：60 岁女性患者，常住于深圳南山。自述近期无湖北相关旅居 史。2 月5 日发病，当日入院就诊。 </t>
  </si>
  <si>
    <t xml:space="preserve">例 病例409，（ （例 病例 179 儿媳 ） 33 岁女性患者，常住于深圳宝安。1 月 22 日自驾车从深圳到湖北枝江，24 日自 驾车返回深圳。2月14 日发病，当日入院，目前病情稳定。 * 病例 179 ：56 岁男性患者，常住于深圳宝安。1 月 8 日前往湖北枝江，24 日驾车返回深 圳。28 日发病，29 日入院就诊。2 月 月 17 日出院。 例 病例 203 （病例 179 的儿子）：32 岁男性患者，常住深圳宝安。1 月 22 日驾车前往湖北枝 江，24 日返回深圳。30 日发病，31 日入院就诊。 例 病例 204（ （例 病例 179 的孙子 ）： ：6 岁男童，常住深圳宝安。1月 8 日前往湖北枝江，24 日乘 私家车返回深圳。30 日发病，31 日入院就诊。2 月 月 17 日出院。 例 病例 205（ （例 病例 179 的妻子 ）： ：53 岁女性患者，常住深圳宝安。1 月 8 日前往湖北枝江，24 日驾车返回深圳，当日发病，31 日入院就诊。 </t>
  </si>
  <si>
    <t xml:space="preserve">例 病例410，（ （例 病例 304 岳母 ） 59 岁女性患者，常住于湖北咸宁。1 月 22 日到深圳过年。2 月 12 日发病，当日 入院，目前病情稳定。 * 病例 304 ：42 岁男性患者，常住于深圳宝安。自述近期无湖北相关旅居史，曾接触湖北赤 壁来深人员。1 月20 日发病，2 月 4 日入院就诊。 例 病例 393 （病例 304 岳父）：59 岁男性患者，常住于湖北咸宁。1 月 22 日到深圳探亲。2 月 1日发病，12 日入院就诊。 例 病例 340（ （例 病例 304 儿子 ）： ：6 岁男童，常住于深圳宝安。患者母亲自述近期无湖北相关旅 居史，家人中曾接触湖北赤壁来深人员。2 月6 日发病，2 月 7 日入院就诊。 </t>
  </si>
  <si>
    <t xml:space="preserve">例 病例411， 44 岁女性患者，常住于深圳南山。1 月 21 日自驾车前往湖北孝感探亲，25 日自 驾返回深圳。2月13 日发病，14 日入院，目前病情稳定。 </t>
  </si>
  <si>
    <t xml:space="preserve">例 病例412， 65 岁女性患者，常住于湖北武汉。1 月 23 日从武汉到深圳过年。2 月 12 日在家 接触过有武汉旅居史的客人。2月14 日发病，当日入院，目前病情稳定。 </t>
  </si>
  <si>
    <t xml:space="preserve">例 病例413， 53 岁女性患者，常住于深圳宝安。1 月 19 日随亲属自驾车从深圳出发，前往湖 北赤壁。1月27 日发病，30 日返回深圳。2 月 7 日入院，目前病情稳定。 </t>
  </si>
  <si>
    <t xml:space="preserve">例 病例414， 51 岁男性患者，常住于深圳龙岗。1 月 6 日自驾前往湖北宜昌探亲，25 日自驾 返回深圳。1月27 日发病，2 月 5 日入院，目前病情稳定。 </t>
  </si>
  <si>
    <t>出院病例入院天数</t>
    <phoneticPr fontId="1" type="noConversion"/>
  </si>
  <si>
    <t>未出院病例入院天数</t>
    <phoneticPr fontId="1" type="noConversion"/>
  </si>
  <si>
    <t>出院人数</t>
    <phoneticPr fontId="1" type="noConversion"/>
  </si>
  <si>
    <t>出院比例</t>
    <phoneticPr fontId="1" type="noConversion"/>
  </si>
  <si>
    <t>未出院比例</t>
    <phoneticPr fontId="1" type="noConversion"/>
  </si>
  <si>
    <t>未出院人数</t>
    <phoneticPr fontId="1" type="noConversion"/>
  </si>
  <si>
    <t>备注</t>
    <phoneticPr fontId="1" type="noConversion"/>
  </si>
  <si>
    <t>病例描述中未出现湖北或武汉字样，可能从其他未知病源处染病</t>
    <phoneticPr fontId="1" type="noConversion"/>
  </si>
  <si>
    <t>男性占总病例中比例</t>
    <phoneticPr fontId="1" type="noConversion"/>
  </si>
  <si>
    <t>女性占总病例中比例</t>
    <phoneticPr fontId="1" type="noConversion"/>
  </si>
  <si>
    <t>发病时间</t>
    <phoneticPr fontId="1" type="noConversion"/>
  </si>
  <si>
    <t>无症状，被筛查</t>
    <phoneticPr fontId="1" type="noConversion"/>
  </si>
  <si>
    <t>体温异常，被筛查</t>
    <phoneticPr fontId="1" type="noConversion"/>
  </si>
  <si>
    <t>出院病例康复天数</t>
    <phoneticPr fontId="1" type="noConversion"/>
  </si>
  <si>
    <t>死亡人数</t>
    <phoneticPr fontId="1" type="noConversion"/>
  </si>
  <si>
    <t>出院病例住院时长最大值</t>
    <phoneticPr fontId="1" type="noConversion"/>
  </si>
  <si>
    <t>出院病例住院时长平均值</t>
    <phoneticPr fontId="1" type="noConversion"/>
  </si>
  <si>
    <t>出院病例住院时长最小值</t>
    <phoneticPr fontId="1" type="noConversion"/>
  </si>
  <si>
    <t>出院病例康复所需时长最大值</t>
    <phoneticPr fontId="1" type="noConversion"/>
  </si>
  <si>
    <t>出院病例康复所需时长平均值</t>
    <phoneticPr fontId="1" type="noConversion"/>
  </si>
  <si>
    <t>出院病例康复所需时长最小值</t>
    <phoneticPr fontId="1" type="noConversion"/>
  </si>
  <si>
    <t>未出院病例住院时间最大值</t>
    <phoneticPr fontId="1" type="noConversion"/>
  </si>
  <si>
    <t>未出院病例住院时间平均值</t>
    <phoneticPr fontId="1" type="noConversion"/>
  </si>
  <si>
    <t>* 数据统计自深圳已公布的 414 个 “ 新型肺炎 ” 病例， （2020.1.24-2020.2.16）出院 152 人，死亡 2 例。</t>
    <phoneticPr fontId="1" type="noConversion"/>
  </si>
  <si>
    <t>* 死亡病例在数据中未明确标示，根据病例 1 与病例 6 文内数据灰色标示，推测已经离世。伏维尚飨。</t>
    <phoneticPr fontId="1" type="noConversion"/>
  </si>
  <si>
    <t>病例描述中居住地或常住地为武汉或湖北</t>
    <phoneticPr fontId="1" type="noConversion"/>
  </si>
  <si>
    <t>截止至深圳卫建委发布数据日期，仍在治疗中的总人数（含已病故人数）</t>
    <phoneticPr fontId="1" type="noConversion"/>
  </si>
  <si>
    <t>确诊病例未出院人数比例</t>
    <phoneticPr fontId="1" type="noConversion"/>
  </si>
  <si>
    <t>统计条目</t>
    <phoneticPr fontId="1" type="noConversion"/>
  </si>
  <si>
    <t>统计结果</t>
    <phoneticPr fontId="1" type="noConversion"/>
  </si>
  <si>
    <t>深圳已确诊病例总人数</t>
    <phoneticPr fontId="1" type="noConversion"/>
  </si>
  <si>
    <t>* 20200118 修正病例 100 与 101 发病时间</t>
    <phoneticPr fontId="1" type="noConversion"/>
  </si>
  <si>
    <t>“出院日期 - 入院日期”最大值</t>
    <phoneticPr fontId="1" type="noConversion"/>
  </si>
  <si>
    <t>“出院日期 - 入院日期”平均值</t>
    <phoneticPr fontId="1" type="noConversion"/>
  </si>
  <si>
    <t>“出院日期 - 入院日期”最小值</t>
    <phoneticPr fontId="1" type="noConversion"/>
  </si>
  <si>
    <t>“出院日期 - 发病日期”最大值</t>
    <phoneticPr fontId="1" type="noConversion"/>
  </si>
  <si>
    <t>“出院日期 - 发病日期”平均值</t>
    <phoneticPr fontId="1" type="noConversion"/>
  </si>
  <si>
    <t>“出院日期 - 发病日期”最小值</t>
    <phoneticPr fontId="1" type="noConversion"/>
  </si>
  <si>
    <r>
      <t>数据源于</t>
    </r>
    <r>
      <rPr>
        <b/>
        <sz val="11"/>
        <color theme="4"/>
        <rFont val="思源黑体"/>
        <family val="2"/>
        <charset val="134"/>
      </rPr>
      <t>深圳卫建委</t>
    </r>
    <r>
      <rPr>
        <sz val="11"/>
        <color theme="1"/>
        <rFont val="思源黑体"/>
        <family val="2"/>
        <charset val="134"/>
      </rPr>
      <t>微信公众号</t>
    </r>
    <phoneticPr fontId="1" type="noConversion"/>
  </si>
  <si>
    <t>实际统计数目与官方发布数据差一人，请以官方数据为准</t>
    <phoneticPr fontId="1" type="noConversion"/>
  </si>
  <si>
    <r>
      <t>* 本统计报告仅为针对已公布数据进行清洗、计算得到结果，</t>
    </r>
    <r>
      <rPr>
        <b/>
        <sz val="11"/>
        <color rgb="FFFF0000"/>
        <rFont val="思源黑体"/>
        <family val="2"/>
        <charset val="134"/>
      </rPr>
      <t>不具备任何权威性，仅供参考</t>
    </r>
    <phoneticPr fontId="1" type="noConversion"/>
  </si>
  <si>
    <t>病例生存情况未在病例数据中明确标示</t>
    <phoneticPr fontId="1" type="noConversion"/>
  </si>
  <si>
    <t>“出院日期 - 入院日期”平均值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</si>
</sst>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m/dd"/>
    <numFmt numFmtId="177" formatCode="0.0%"/>
    <numFmt numFmtId="178" formatCode="0.0&quot;天&quot;"/>
    <numFmt numFmtId="179" formatCode="0&quot;人&quot;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0"/>
      <name val="思源黑体"/>
      <family val="2"/>
      <charset val="134"/>
    </font>
    <font>
      <sz val="11"/>
      <color theme="1"/>
      <name val="思源黑体"/>
      <family val="2"/>
      <charset val="134"/>
    </font>
    <font>
      <b/>
      <sz val="11"/>
      <color theme="1"/>
      <name val="思源黑体"/>
      <family val="2"/>
      <charset val="134"/>
    </font>
    <font>
      <b/>
      <sz val="11"/>
      <color rgb="FFFF0000"/>
      <name val="思源黑体"/>
      <family val="2"/>
      <charset val="134"/>
    </font>
    <font>
      <b/>
      <sz val="11"/>
      <color theme="4"/>
      <name val="思源黑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0" borderId="0" xfId="0" applyBorder="1">
      <alignment vertical="center"/>
    </xf>
    <xf numFmtId="179" fontId="5" fillId="0" borderId="1" xfId="0" applyNumberFormat="1" applyFont="1" applyBorder="1">
      <alignment vertical="center"/>
    </xf>
    <xf numFmtId="177" fontId="5" fillId="4" borderId="1" xfId="0" applyNumberFormat="1" applyFont="1" applyFill="1" applyBorder="1">
      <alignment vertical="center"/>
    </xf>
    <xf numFmtId="177" fontId="5" fillId="3" borderId="1" xfId="0" applyNumberFormat="1" applyFont="1" applyFill="1" applyBorder="1">
      <alignment vertical="center"/>
    </xf>
    <xf numFmtId="177" fontId="5" fillId="9" borderId="1" xfId="0" applyNumberFormat="1" applyFont="1" applyFill="1" applyBorder="1">
      <alignment vertical="center"/>
    </xf>
    <xf numFmtId="179" fontId="5" fillId="9" borderId="1" xfId="0" applyNumberFormat="1" applyFont="1" applyFill="1" applyBorder="1">
      <alignment vertical="center"/>
    </xf>
    <xf numFmtId="179" fontId="5" fillId="12" borderId="1" xfId="0" applyNumberFormat="1" applyFont="1" applyFill="1" applyBorder="1">
      <alignment vertical="center"/>
    </xf>
    <xf numFmtId="177" fontId="5" fillId="12" borderId="1" xfId="0" applyNumberFormat="1" applyFont="1" applyFill="1" applyBorder="1">
      <alignment vertical="center"/>
    </xf>
    <xf numFmtId="178" fontId="5" fillId="8" borderId="1" xfId="0" applyNumberFormat="1" applyFont="1" applyFill="1" applyBorder="1">
      <alignment vertical="center"/>
    </xf>
    <xf numFmtId="178" fontId="5" fillId="10" borderId="1" xfId="0" applyNumberFormat="1" applyFont="1" applyFill="1" applyBorder="1">
      <alignment vertical="center"/>
    </xf>
    <xf numFmtId="0" fontId="5" fillId="11" borderId="0" xfId="0" applyFont="1" applyFill="1" applyBorder="1">
      <alignment vertical="center"/>
    </xf>
    <xf numFmtId="178" fontId="5" fillId="13" borderId="1" xfId="0" applyNumberFormat="1" applyFont="1" applyFill="1" applyBorder="1">
      <alignment vertical="center"/>
    </xf>
    <xf numFmtId="14" fontId="6" fillId="0" borderId="1" xfId="0" applyNumberFormat="1" applyFont="1" applyBorder="1">
      <alignment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6" fillId="4" borderId="5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6" fillId="9" borderId="5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6" fillId="12" borderId="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6" fillId="10" borderId="5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6" fillId="13" borderId="5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1" borderId="7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1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入院日期人数分布</a:t>
            </a:r>
            <a:endParaRPr lang="zh-CN"/>
          </a:p>
        </cx:rich>
      </cx:tx>
    </cx:title>
    <cx:plotArea>
      <cx:plotAreaRegion>
        <cx:series layoutId="clusteredColumn" uniqueId="{BC13B0D8-72B4-4A9F-A0CB-91D963249559}" formatIdx="0">
          <cx:tx>
            <cx:txData>
              <cx:f>_xlchart.0</cx:f>
              <cx:v>入院时间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各年龄人数分布</a:t>
            </a:r>
            <a:endParaRPr lang="zh-CN"/>
          </a:p>
        </cx:rich>
      </cx:tx>
    </cx:title>
    <cx:plotArea>
      <cx:plotAreaRegion>
        <cx:series layoutId="clusteredColumn" uniqueId="{45AA677B-BBCD-4348-8B4A-B100186E8299}" formatIdx="0">
          <cx:tx>
            <cx:txData>
              <cx:f>_xlchart.3</cx:f>
              <cx:v>年龄</cx:v>
            </cx:txData>
          </cx:tx>
          <cx:dataId val="0"/>
          <cx:layoutPr>
            <cx:binning intervalClosed="r" underflow="0" overflow="100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未出院病例住院天数的人数分布图</a:t>
            </a:r>
            <a:endParaRPr lang="zh-CN"/>
          </a:p>
        </cx:rich>
      </cx:tx>
    </cx:title>
    <cx:plotArea>
      <cx:plotAreaRegion>
        <cx:series layoutId="clusteredColumn" uniqueId="{45AA677B-BBCD-4348-8B4A-B100186E8299}" formatIdx="0">
          <cx:tx>
            <cx:txData>
              <cx:f>_xlchart.4</cx:f>
              <cx:v>未出院病例入院天数</cx:v>
            </cx:txData>
          </cx:tx>
          <cx:dataId val="0"/>
          <cx:layoutPr>
            <cx:binning intervalClosed="r" underflow="2" overflow="50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 max="30"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入院时间人数分布</a:t>
            </a:r>
            <a:endParaRPr lang="zh-CN"/>
          </a:p>
        </cx:rich>
      </cx:tx>
    </cx:title>
    <cx:plotArea>
      <cx:plotAreaRegion>
        <cx:series layoutId="clusteredColumn" uniqueId="{BC13B0D8-72B4-4A9F-A0CB-91D963249559}">
          <cx:tx>
            <cx:txData>
              <cx:f>_xlchart.6</cx:f>
              <cx:v>入院时间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各年龄人数分布</a:t>
            </a:r>
            <a:endParaRPr lang="zh-CN"/>
          </a:p>
        </cx:rich>
      </cx:tx>
    </cx:title>
    <cx:plotArea>
      <cx:plotAreaRegion>
        <cx:series layoutId="clusteredColumn" uniqueId="{45AA677B-BBCD-4348-8B4A-B100186E8299}">
          <cx:tx>
            <cx:txData>
              <cx:f>_xlchart.8</cx:f>
              <cx:v>年龄</cx:v>
            </cx:txData>
          </cx:tx>
          <cx:dataId val="0"/>
          <cx:layoutPr>
            <cx:binning intervalClosed="r" underflow="0" overflow="100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34002</xdr:colOff>
      <xdr:row>1</xdr:row>
      <xdr:rowOff>23813</xdr:rowOff>
    </xdr:from>
    <xdr:to>
      <xdr:col>44</xdr:col>
      <xdr:colOff>521458</xdr:colOff>
      <xdr:row>26</xdr:row>
      <xdr:rowOff>106736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26</xdr:col>
      <xdr:colOff>23812</xdr:colOff>
      <xdr:row>26</xdr:row>
      <xdr:rowOff>148095</xdr:rowOff>
    </xdr:from>
    <xdr:to>
      <xdr:col>44</xdr:col>
      <xdr:colOff>509131</xdr:colOff>
      <xdr:row>54</xdr:row>
      <xdr:rowOff>143409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图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26</xdr:col>
      <xdr:colOff>25853</xdr:colOff>
      <xdr:row>54</xdr:row>
      <xdr:rowOff>135169</xdr:rowOff>
    </xdr:from>
    <xdr:to>
      <xdr:col>44</xdr:col>
      <xdr:colOff>483958</xdr:colOff>
      <xdr:row>82</xdr:row>
      <xdr:rowOff>130483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251</xdr:row>
      <xdr:rowOff>610</xdr:rowOff>
    </xdr:from>
    <xdr:to>
      <xdr:col>2</xdr:col>
      <xdr:colOff>4547152</xdr:colOff>
      <xdr:row>277</xdr:row>
      <xdr:rowOff>99392</xdr:rowOff>
    </xdr:to>
    <xdr:sp macro="" textlink="">
      <xdr:nvSpPr>
        <xdr:cNvPr id="2" name="文本框 1"/>
        <xdr:cNvSpPr txBox="1"/>
      </xdr:nvSpPr>
      <xdr:spPr>
        <a:xfrm>
          <a:off x="0" y="45737175"/>
          <a:ext cx="6650935" cy="4836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- 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深圳已公布的 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245 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个 个 “ 新型肺炎 ” 病例（ （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2020.1.24-2020.2.3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）</a:t>
          </a:r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过滤器：</a:t>
          </a:r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年龄：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(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病例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\d+)|(\d+ 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岁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)|(\d+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岁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)</a:t>
          </a:r>
        </a:p>
        <a:p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关联关系：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(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病例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\d+)|(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（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[^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）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]+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）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)</a:t>
          </a:r>
        </a:p>
        <a:p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\d+ ?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年 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?\d+ ?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月 </a:t>
          </a:r>
          <a:r>
            <a:rPr lang="en-US" altLang="zh-CN" sz="1100">
              <a:latin typeface="Courier New" panose="02070309020205020404" pitchFamily="49" charset="0"/>
              <a:cs typeface="Courier New" panose="02070309020205020404" pitchFamily="49" charset="0"/>
            </a:rPr>
            <a:t>?\d+ ?</a:t>
          </a:r>
          <a:r>
            <a:rPr lang="zh-CN" altLang="en-US" sz="1100">
              <a:latin typeface="Courier New" panose="02070309020205020404" pitchFamily="49" charset="0"/>
              <a:cs typeface="Courier New" panose="02070309020205020404" pitchFamily="49" charset="0"/>
            </a:rPr>
            <a:t>日</a:t>
          </a:r>
          <a:endParaRPr lang="en-US" altLang="zh-CN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zh-CN" alt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21</xdr:col>
      <xdr:colOff>34002</xdr:colOff>
      <xdr:row>1</xdr:row>
      <xdr:rowOff>23813</xdr:rowOff>
    </xdr:from>
    <xdr:to>
      <xdr:col>39</xdr:col>
      <xdr:colOff>521458</xdr:colOff>
      <xdr:row>26</xdr:row>
      <xdr:rowOff>106736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23812</xdr:colOff>
      <xdr:row>26</xdr:row>
      <xdr:rowOff>148095</xdr:rowOff>
    </xdr:from>
    <xdr:to>
      <xdr:col>39</xdr:col>
      <xdr:colOff>509131</xdr:colOff>
      <xdr:row>54</xdr:row>
      <xdr:rowOff>143409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图表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5"/>
  <sheetViews>
    <sheetView tabSelected="1" zoomScale="115" zoomScaleNormal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5" sqref="F15"/>
    </sheetView>
  </sheetViews>
  <sheetFormatPr defaultRowHeight="14.25" x14ac:dyDescent="0.2"/>
  <cols>
    <col min="1" max="1" width="26.625" customWidth="1"/>
    <col min="2" max="2" width="11.625" customWidth="1"/>
    <col min="3" max="3" width="60.625" customWidth="1"/>
    <col min="4" max="4" width="9" style="1"/>
    <col min="5" max="5" width="5.875" style="1" customWidth="1"/>
    <col min="6" max="7" width="5.25" style="1" customWidth="1"/>
    <col min="8" max="8" width="9" style="7" customWidth="1"/>
    <col min="9" max="10" width="11" style="7" customWidth="1"/>
    <col min="11" max="11" width="11.5" style="8" customWidth="1"/>
    <col min="12" max="12" width="11.5" customWidth="1"/>
    <col min="13" max="13" width="22.375" style="7" customWidth="1"/>
    <col min="14" max="14" width="19.75" style="7" customWidth="1"/>
    <col min="15" max="15" width="37.625" customWidth="1"/>
    <col min="16" max="18" width="13.5" style="21" customWidth="1"/>
    <col min="19" max="21" width="9" style="6" customWidth="1"/>
    <col min="22" max="22" width="19.75" style="4" customWidth="1"/>
    <col min="23" max="23" width="9" style="5" customWidth="1"/>
    <col min="24" max="24" width="23.75" style="3" customWidth="1"/>
    <col min="25" max="25" width="175.75" style="10" customWidth="1"/>
  </cols>
  <sheetData>
    <row r="1" spans="1:25" s="19" customFormat="1" ht="28.5" x14ac:dyDescent="0.2">
      <c r="A1" s="35" t="s">
        <v>1660</v>
      </c>
      <c r="B1" s="36" t="s">
        <v>1661</v>
      </c>
      <c r="C1" s="37" t="s">
        <v>595</v>
      </c>
      <c r="D1" s="12"/>
      <c r="E1" s="12" t="s">
        <v>321</v>
      </c>
      <c r="F1" s="12" t="s">
        <v>320</v>
      </c>
      <c r="G1" s="12" t="s">
        <v>319</v>
      </c>
      <c r="H1" s="13" t="s">
        <v>316</v>
      </c>
      <c r="I1" s="13" t="s">
        <v>317</v>
      </c>
      <c r="J1" s="13" t="s">
        <v>1642</v>
      </c>
      <c r="K1" s="12" t="s">
        <v>323</v>
      </c>
      <c r="L1" s="12" t="s">
        <v>599</v>
      </c>
      <c r="M1" s="13" t="s">
        <v>318</v>
      </c>
      <c r="N1" s="13" t="s">
        <v>591</v>
      </c>
      <c r="O1" s="12" t="s">
        <v>560</v>
      </c>
      <c r="P1" s="20" t="s">
        <v>1633</v>
      </c>
      <c r="Q1" s="20" t="s">
        <v>1632</v>
      </c>
      <c r="R1" s="20" t="s">
        <v>1645</v>
      </c>
      <c r="S1" s="14" t="s">
        <v>286</v>
      </c>
      <c r="T1" s="14" t="s">
        <v>288</v>
      </c>
      <c r="U1" s="14" t="s">
        <v>1215</v>
      </c>
      <c r="V1" s="15" t="s">
        <v>592</v>
      </c>
      <c r="W1" s="16" t="s">
        <v>579</v>
      </c>
      <c r="X1" s="17" t="s">
        <v>593</v>
      </c>
      <c r="Y1" s="18" t="s">
        <v>562</v>
      </c>
    </row>
    <row r="2" spans="1:25" ht="18" x14ac:dyDescent="0.2">
      <c r="A2" s="38" t="s">
        <v>603</v>
      </c>
      <c r="B2" s="34">
        <v>43878</v>
      </c>
      <c r="C2" s="39" t="s">
        <v>1670</v>
      </c>
      <c r="D2" s="1" t="s">
        <v>0</v>
      </c>
      <c r="E2" s="1">
        <v>1</v>
      </c>
      <c r="F2" s="1">
        <v>66</v>
      </c>
      <c r="G2" s="1" t="s">
        <v>314</v>
      </c>
      <c r="J2" s="8">
        <v>43833</v>
      </c>
      <c r="K2" s="8">
        <v>43840</v>
      </c>
      <c r="L2" s="8"/>
      <c r="M2" s="7" t="s">
        <v>570</v>
      </c>
      <c r="N2" s="8" t="s">
        <v>582</v>
      </c>
      <c r="P2" s="21">
        <f ca="1">IF(ISBLANK(L2),TODAY()-K2+1,0)</f>
        <v>40</v>
      </c>
      <c r="Q2" s="21">
        <f>IF(ISBLANK(L2),0,L2-K2)</f>
        <v>0</v>
      </c>
      <c r="R2" s="21">
        <f>IF(ISBLANK(L2),0,IF(ISBLANK(J2),L2-K2+1,L2-J2+1))</f>
        <v>0</v>
      </c>
      <c r="S2" s="6">
        <f t="shared" ref="S2:T21" si="0">IF(ISNUMBER(FIND(S$1,$M2)),1,0)</f>
        <v>0</v>
      </c>
      <c r="T2" s="6">
        <f t="shared" si="0"/>
        <v>0</v>
      </c>
      <c r="U2" s="6">
        <f>S2+T2</f>
        <v>0</v>
      </c>
      <c r="V2" s="4">
        <f>IF(ISNUMBER(FIND("武汉",Y2)),1,0)+IF(ISNUMBER(FIND("湖北",Y2)),1,0)</f>
        <v>1</v>
      </c>
      <c r="W2" s="5">
        <f t="shared" ref="W2:W65" si="1">COUNTIFS(H:H,E2)</f>
        <v>2</v>
      </c>
      <c r="X2" s="3">
        <f t="shared" ref="X2:X65" si="2">V2+IF(ISBLANK(H2)=FALSE,SUMIFS(V:V,E:E,H2),0)</f>
        <v>1</v>
      </c>
      <c r="Y2" s="10" t="s">
        <v>1218</v>
      </c>
    </row>
    <row r="3" spans="1:25" ht="18" x14ac:dyDescent="0.2">
      <c r="A3" s="38" t="s">
        <v>597</v>
      </c>
      <c r="B3" s="23">
        <f>COUNTIFS(E:E,"&gt;0")</f>
        <v>414</v>
      </c>
      <c r="C3" s="39" t="s">
        <v>1662</v>
      </c>
      <c r="D3" s="1" t="s">
        <v>1</v>
      </c>
      <c r="E3" s="1">
        <v>2</v>
      </c>
      <c r="F3" s="1">
        <v>65</v>
      </c>
      <c r="G3" s="1" t="s">
        <v>315</v>
      </c>
      <c r="H3" s="7">
        <v>1</v>
      </c>
      <c r="I3" s="7" t="s">
        <v>298</v>
      </c>
      <c r="J3" s="8">
        <v>43834</v>
      </c>
      <c r="K3" s="8">
        <v>43840</v>
      </c>
      <c r="L3" s="8">
        <v>43857</v>
      </c>
      <c r="M3" s="7" t="s">
        <v>570</v>
      </c>
      <c r="N3" s="8" t="s">
        <v>285</v>
      </c>
      <c r="P3" s="21">
        <f t="shared" ref="P3:P66" ca="1" si="3">IF(ISBLANK(L3),TODAY()-K3+1,0)</f>
        <v>0</v>
      </c>
      <c r="Q3" s="21">
        <f t="shared" ref="Q3:Q66" si="4">IF(ISBLANK(L3),0,L3-K3+1)</f>
        <v>18</v>
      </c>
      <c r="R3" s="21">
        <f t="shared" ref="R3:R66" si="5">IF(ISBLANK(L3),0,IF(ISBLANK(J3),L3-K3+1,L3-J3+1))</f>
        <v>24</v>
      </c>
      <c r="S3" s="6">
        <f t="shared" si="0"/>
        <v>0</v>
      </c>
      <c r="T3" s="6">
        <f t="shared" si="0"/>
        <v>0</v>
      </c>
      <c r="U3" s="6">
        <f t="shared" ref="U3:U66" si="6">S3+T3</f>
        <v>0</v>
      </c>
      <c r="V3" s="4">
        <f t="shared" ref="V3:V66" si="7">IF(ISNUMBER(FIND("武汉",Y3)),1,0)+IF(ISNUMBER(FIND("湖北",Y3)),1,0)</f>
        <v>1</v>
      </c>
      <c r="W3" s="5">
        <f t="shared" si="1"/>
        <v>0</v>
      </c>
      <c r="X3" s="3">
        <f t="shared" si="2"/>
        <v>2</v>
      </c>
      <c r="Y3" s="10" t="s">
        <v>1219</v>
      </c>
    </row>
    <row r="4" spans="1:25" ht="18" x14ac:dyDescent="0.2">
      <c r="A4" s="40" t="s">
        <v>1213</v>
      </c>
      <c r="B4" s="24">
        <f>COUNTIFS(G:G,"男")/B3</f>
        <v>0.47342995169082125</v>
      </c>
      <c r="C4" s="41" t="s">
        <v>1640</v>
      </c>
      <c r="D4" s="1" t="s">
        <v>2</v>
      </c>
      <c r="E4" s="1">
        <v>3</v>
      </c>
      <c r="F4" s="1">
        <v>36</v>
      </c>
      <c r="G4" s="1" t="s">
        <v>314</v>
      </c>
      <c r="H4" s="7">
        <v>1</v>
      </c>
      <c r="I4" s="7" t="s">
        <v>299</v>
      </c>
      <c r="J4" s="8">
        <v>43831</v>
      </c>
      <c r="K4" s="8">
        <v>43841</v>
      </c>
      <c r="L4" s="8">
        <v>43857</v>
      </c>
      <c r="M4" s="7" t="s">
        <v>572</v>
      </c>
      <c r="N4" s="8" t="s">
        <v>582</v>
      </c>
      <c r="P4" s="21">
        <f t="shared" ca="1" si="3"/>
        <v>0</v>
      </c>
      <c r="Q4" s="21">
        <f t="shared" si="4"/>
        <v>17</v>
      </c>
      <c r="R4" s="21">
        <f t="shared" si="5"/>
        <v>27</v>
      </c>
      <c r="S4" s="6">
        <f t="shared" si="0"/>
        <v>0</v>
      </c>
      <c r="T4" s="6">
        <f t="shared" si="0"/>
        <v>0</v>
      </c>
      <c r="U4" s="6">
        <f t="shared" si="6"/>
        <v>0</v>
      </c>
      <c r="V4" s="4">
        <f t="shared" si="7"/>
        <v>1</v>
      </c>
      <c r="W4" s="5">
        <f t="shared" si="1"/>
        <v>1</v>
      </c>
      <c r="X4" s="3">
        <f t="shared" si="2"/>
        <v>2</v>
      </c>
      <c r="Y4" s="10" t="s">
        <v>1220</v>
      </c>
    </row>
    <row r="5" spans="1:25" ht="18" x14ac:dyDescent="0.2">
      <c r="A5" s="40" t="s">
        <v>1214</v>
      </c>
      <c r="B5" s="24">
        <f>COUNTIFS(G:G,"女")/B3</f>
        <v>0.52657004830917875</v>
      </c>
      <c r="C5" s="41" t="s">
        <v>1641</v>
      </c>
      <c r="D5" s="1" t="s">
        <v>3</v>
      </c>
      <c r="E5" s="1">
        <v>4</v>
      </c>
      <c r="F5" s="1">
        <v>10</v>
      </c>
      <c r="G5" s="1" t="s">
        <v>314</v>
      </c>
      <c r="H5" s="7">
        <v>3</v>
      </c>
      <c r="I5" s="7" t="s">
        <v>296</v>
      </c>
      <c r="J5" s="8">
        <v>43841</v>
      </c>
      <c r="K5" s="8">
        <v>43841</v>
      </c>
      <c r="L5" s="8">
        <v>43853</v>
      </c>
      <c r="M5" s="7" t="s">
        <v>245</v>
      </c>
      <c r="N5" s="8" t="s">
        <v>285</v>
      </c>
      <c r="P5" s="21">
        <f t="shared" ca="1" si="3"/>
        <v>0</v>
      </c>
      <c r="Q5" s="21">
        <f t="shared" si="4"/>
        <v>13</v>
      </c>
      <c r="R5" s="21">
        <f t="shared" si="5"/>
        <v>13</v>
      </c>
      <c r="S5" s="6">
        <f t="shared" si="0"/>
        <v>0</v>
      </c>
      <c r="T5" s="6">
        <f t="shared" si="0"/>
        <v>0</v>
      </c>
      <c r="U5" s="6">
        <f t="shared" si="6"/>
        <v>0</v>
      </c>
      <c r="V5" s="4">
        <f t="shared" si="7"/>
        <v>1</v>
      </c>
      <c r="W5" s="5">
        <f t="shared" si="1"/>
        <v>1</v>
      </c>
      <c r="X5" s="3">
        <f t="shared" si="2"/>
        <v>2</v>
      </c>
      <c r="Y5" s="10" t="s">
        <v>1221</v>
      </c>
    </row>
    <row r="6" spans="1:25" ht="18" x14ac:dyDescent="0.2">
      <c r="A6" s="42" t="s">
        <v>580</v>
      </c>
      <c r="B6" s="25">
        <f>(COUNTIFS(W:W,"&gt;0")+SUM(W:W))/B3</f>
        <v>0.58695652173913049</v>
      </c>
      <c r="C6" s="43" t="s">
        <v>604</v>
      </c>
      <c r="D6" s="1" t="s">
        <v>4</v>
      </c>
      <c r="E6" s="1">
        <v>5</v>
      </c>
      <c r="F6" s="1">
        <v>63</v>
      </c>
      <c r="G6" s="1" t="s">
        <v>315</v>
      </c>
      <c r="H6" s="7">
        <v>4</v>
      </c>
      <c r="I6" s="7" t="s">
        <v>300</v>
      </c>
      <c r="J6" s="8">
        <v>43838</v>
      </c>
      <c r="K6" s="8">
        <v>43844</v>
      </c>
      <c r="L6" s="8">
        <v>43862</v>
      </c>
      <c r="M6" s="7" t="s">
        <v>570</v>
      </c>
      <c r="N6" s="8" t="s">
        <v>285</v>
      </c>
      <c r="O6" t="s">
        <v>601</v>
      </c>
      <c r="P6" s="21">
        <f t="shared" ca="1" si="3"/>
        <v>0</v>
      </c>
      <c r="Q6" s="21">
        <f t="shared" si="4"/>
        <v>19</v>
      </c>
      <c r="R6" s="21">
        <f t="shared" si="5"/>
        <v>25</v>
      </c>
      <c r="S6" s="6">
        <f t="shared" si="0"/>
        <v>0</v>
      </c>
      <c r="T6" s="6">
        <f t="shared" si="0"/>
        <v>0</v>
      </c>
      <c r="U6" s="6">
        <f t="shared" si="6"/>
        <v>0</v>
      </c>
      <c r="V6" s="4">
        <f t="shared" si="7"/>
        <v>1</v>
      </c>
      <c r="W6" s="5">
        <f t="shared" si="1"/>
        <v>0</v>
      </c>
      <c r="X6" s="3">
        <f t="shared" si="2"/>
        <v>2</v>
      </c>
      <c r="Y6" s="10" t="s">
        <v>1222</v>
      </c>
    </row>
    <row r="7" spans="1:25" ht="18" x14ac:dyDescent="0.2">
      <c r="A7" s="42" t="s">
        <v>581</v>
      </c>
      <c r="B7" s="25">
        <f>1-(COUNTIFS(W:W,"&gt;0")+SUM(W:W))/B3</f>
        <v>0.41304347826086951</v>
      </c>
      <c r="C7" s="43" t="s">
        <v>598</v>
      </c>
      <c r="D7" s="1" t="s">
        <v>5</v>
      </c>
      <c r="E7" s="1">
        <v>6</v>
      </c>
      <c r="F7" s="1">
        <v>63</v>
      </c>
      <c r="G7" s="1" t="s">
        <v>314</v>
      </c>
      <c r="J7" s="8">
        <v>43838</v>
      </c>
      <c r="K7" s="8">
        <v>43839</v>
      </c>
      <c r="L7" s="8"/>
      <c r="M7" s="7" t="s">
        <v>259</v>
      </c>
      <c r="N7" s="8" t="s">
        <v>285</v>
      </c>
      <c r="P7" s="21">
        <f t="shared" ca="1" si="3"/>
        <v>41</v>
      </c>
      <c r="Q7" s="21">
        <f t="shared" si="4"/>
        <v>0</v>
      </c>
      <c r="R7" s="21">
        <f t="shared" si="5"/>
        <v>0</v>
      </c>
      <c r="S7" s="6">
        <f t="shared" si="0"/>
        <v>0</v>
      </c>
      <c r="T7" s="6">
        <f t="shared" si="0"/>
        <v>0</v>
      </c>
      <c r="U7" s="6">
        <f t="shared" si="6"/>
        <v>0</v>
      </c>
      <c r="V7" s="4">
        <f t="shared" si="7"/>
        <v>1</v>
      </c>
      <c r="W7" s="5">
        <f t="shared" si="1"/>
        <v>1</v>
      </c>
      <c r="X7" s="3">
        <f t="shared" si="2"/>
        <v>1</v>
      </c>
      <c r="Y7" s="10" t="s">
        <v>1223</v>
      </c>
    </row>
    <row r="8" spans="1:25" ht="18" x14ac:dyDescent="0.2">
      <c r="A8" s="44" t="s">
        <v>605</v>
      </c>
      <c r="B8" s="26">
        <f>COUNTIFS(U:U,"&gt;0")/B3</f>
        <v>0.34541062801932365</v>
      </c>
      <c r="C8" s="45" t="s">
        <v>1657</v>
      </c>
      <c r="D8" s="1" t="s">
        <v>6</v>
      </c>
      <c r="E8" s="1">
        <v>7</v>
      </c>
      <c r="F8" s="1">
        <v>62</v>
      </c>
      <c r="G8" s="1" t="s">
        <v>314</v>
      </c>
      <c r="J8" s="8">
        <v>43841</v>
      </c>
      <c r="K8" s="8">
        <v>43845</v>
      </c>
      <c r="L8" s="8"/>
      <c r="M8" s="7" t="s">
        <v>246</v>
      </c>
      <c r="N8" s="8" t="s">
        <v>285</v>
      </c>
      <c r="P8" s="21">
        <f t="shared" ca="1" si="3"/>
        <v>35</v>
      </c>
      <c r="Q8" s="21">
        <f t="shared" si="4"/>
        <v>0</v>
      </c>
      <c r="R8" s="21">
        <f t="shared" si="5"/>
        <v>0</v>
      </c>
      <c r="S8" s="6">
        <f t="shared" si="0"/>
        <v>1</v>
      </c>
      <c r="T8" s="6">
        <f t="shared" si="0"/>
        <v>1</v>
      </c>
      <c r="U8" s="6">
        <f t="shared" si="6"/>
        <v>2</v>
      </c>
      <c r="V8" s="4">
        <f t="shared" si="7"/>
        <v>1</v>
      </c>
      <c r="W8" s="5">
        <f t="shared" si="1"/>
        <v>1</v>
      </c>
      <c r="X8" s="3">
        <f t="shared" si="2"/>
        <v>1</v>
      </c>
      <c r="Y8" s="10" t="s">
        <v>1224</v>
      </c>
    </row>
    <row r="9" spans="1:25" ht="18" x14ac:dyDescent="0.2">
      <c r="A9" s="44" t="s">
        <v>1216</v>
      </c>
      <c r="B9" s="27">
        <f>COUNTIFS(X:X,0)</f>
        <v>33</v>
      </c>
      <c r="C9" s="45" t="s">
        <v>1639</v>
      </c>
      <c r="D9" s="1" t="s">
        <v>7</v>
      </c>
      <c r="E9" s="1">
        <v>8</v>
      </c>
      <c r="F9" s="1">
        <v>35</v>
      </c>
      <c r="G9" s="1" t="s">
        <v>314</v>
      </c>
      <c r="J9" s="8">
        <v>43839</v>
      </c>
      <c r="K9" s="8">
        <v>43846</v>
      </c>
      <c r="L9" s="8">
        <v>43853</v>
      </c>
      <c r="M9" s="7" t="s">
        <v>246</v>
      </c>
      <c r="N9" s="8" t="s">
        <v>582</v>
      </c>
      <c r="O9" t="s">
        <v>289</v>
      </c>
      <c r="P9" s="21">
        <f t="shared" ca="1" si="3"/>
        <v>0</v>
      </c>
      <c r="Q9" s="21">
        <f t="shared" si="4"/>
        <v>8</v>
      </c>
      <c r="R9" s="21">
        <f t="shared" si="5"/>
        <v>15</v>
      </c>
      <c r="S9" s="6">
        <f t="shared" si="0"/>
        <v>1</v>
      </c>
      <c r="T9" s="6">
        <f t="shared" si="0"/>
        <v>1</v>
      </c>
      <c r="U9" s="6">
        <f t="shared" si="6"/>
        <v>2</v>
      </c>
      <c r="V9" s="4">
        <f t="shared" si="7"/>
        <v>1</v>
      </c>
      <c r="W9" s="5">
        <f t="shared" si="1"/>
        <v>0</v>
      </c>
      <c r="X9" s="3">
        <f t="shared" si="2"/>
        <v>1</v>
      </c>
      <c r="Y9" s="10" t="s">
        <v>1225</v>
      </c>
    </row>
    <row r="10" spans="1:25" ht="18" x14ac:dyDescent="0.2">
      <c r="A10" s="46" t="s">
        <v>1634</v>
      </c>
      <c r="B10" s="28">
        <f>COUNTIFS(L:L, "&gt;=2015/1/1")</f>
        <v>151</v>
      </c>
      <c r="C10" s="47" t="s">
        <v>1671</v>
      </c>
      <c r="D10" s="1" t="s">
        <v>8</v>
      </c>
      <c r="E10" s="1">
        <v>9</v>
      </c>
      <c r="F10" s="1">
        <v>51</v>
      </c>
      <c r="G10" s="1" t="s">
        <v>314</v>
      </c>
      <c r="J10" s="8">
        <v>43836</v>
      </c>
      <c r="K10" s="8">
        <v>43847</v>
      </c>
      <c r="L10" s="8">
        <v>43864</v>
      </c>
      <c r="M10" s="7" t="s">
        <v>246</v>
      </c>
      <c r="N10" s="8" t="s">
        <v>285</v>
      </c>
      <c r="P10" s="21">
        <f t="shared" ca="1" si="3"/>
        <v>0</v>
      </c>
      <c r="Q10" s="21">
        <f t="shared" si="4"/>
        <v>18</v>
      </c>
      <c r="R10" s="21">
        <f t="shared" si="5"/>
        <v>29</v>
      </c>
      <c r="S10" s="6">
        <f t="shared" si="0"/>
        <v>1</v>
      </c>
      <c r="T10" s="6">
        <f t="shared" si="0"/>
        <v>1</v>
      </c>
      <c r="U10" s="6">
        <f t="shared" si="6"/>
        <v>2</v>
      </c>
      <c r="V10" s="4">
        <f t="shared" si="7"/>
        <v>1</v>
      </c>
      <c r="W10" s="5">
        <f t="shared" si="1"/>
        <v>0</v>
      </c>
      <c r="X10" s="3">
        <f t="shared" si="2"/>
        <v>1</v>
      </c>
      <c r="Y10" s="10" t="s">
        <v>1226</v>
      </c>
    </row>
    <row r="11" spans="1:25" ht="18" x14ac:dyDescent="0.2">
      <c r="A11" s="46" t="s">
        <v>1635</v>
      </c>
      <c r="B11" s="29">
        <f>COUNTIFS(L:L, "&gt;=2015/1/1")/B3</f>
        <v>0.36473429951690822</v>
      </c>
      <c r="C11" s="47" t="s">
        <v>1659</v>
      </c>
      <c r="D11" s="1" t="s">
        <v>9</v>
      </c>
      <c r="E11" s="1">
        <v>10</v>
      </c>
      <c r="F11" s="1">
        <v>56</v>
      </c>
      <c r="G11" s="1" t="s">
        <v>315</v>
      </c>
      <c r="I11" s="7" t="s">
        <v>578</v>
      </c>
      <c r="J11" s="8">
        <v>43846</v>
      </c>
      <c r="K11" s="8">
        <v>43849</v>
      </c>
      <c r="L11" s="8">
        <v>43866</v>
      </c>
      <c r="M11" s="7" t="s">
        <v>246</v>
      </c>
      <c r="N11" s="8" t="s">
        <v>582</v>
      </c>
      <c r="P11" s="21">
        <f t="shared" ca="1" si="3"/>
        <v>0</v>
      </c>
      <c r="Q11" s="21">
        <f t="shared" si="4"/>
        <v>18</v>
      </c>
      <c r="R11" s="21">
        <f t="shared" si="5"/>
        <v>21</v>
      </c>
      <c r="S11" s="6">
        <f t="shared" si="0"/>
        <v>1</v>
      </c>
      <c r="T11" s="6">
        <f t="shared" si="0"/>
        <v>1</v>
      </c>
      <c r="U11" s="6">
        <f t="shared" si="6"/>
        <v>2</v>
      </c>
      <c r="V11" s="4">
        <f t="shared" si="7"/>
        <v>1</v>
      </c>
      <c r="W11" s="5">
        <f t="shared" si="1"/>
        <v>0</v>
      </c>
      <c r="X11" s="3">
        <f t="shared" si="2"/>
        <v>1</v>
      </c>
      <c r="Y11" s="10" t="s">
        <v>1227</v>
      </c>
    </row>
    <row r="12" spans="1:25" ht="18" x14ac:dyDescent="0.2">
      <c r="A12" s="46" t="s">
        <v>1637</v>
      </c>
      <c r="B12" s="28">
        <f>B3-B10</f>
        <v>263</v>
      </c>
      <c r="C12" s="47" t="s">
        <v>1658</v>
      </c>
      <c r="D12" s="1" t="s">
        <v>10</v>
      </c>
      <c r="E12" s="1">
        <v>11</v>
      </c>
      <c r="F12" s="1">
        <v>64</v>
      </c>
      <c r="G12" s="1" t="s">
        <v>315</v>
      </c>
      <c r="J12" s="8">
        <v>43834</v>
      </c>
      <c r="K12" s="8">
        <v>43849</v>
      </c>
      <c r="L12" s="8">
        <v>43864</v>
      </c>
      <c r="M12" s="7" t="s">
        <v>246</v>
      </c>
      <c r="N12" s="8" t="s">
        <v>582</v>
      </c>
      <c r="P12" s="21">
        <f t="shared" ca="1" si="3"/>
        <v>0</v>
      </c>
      <c r="Q12" s="21">
        <f t="shared" si="4"/>
        <v>16</v>
      </c>
      <c r="R12" s="21">
        <f t="shared" si="5"/>
        <v>31</v>
      </c>
      <c r="S12" s="6">
        <f t="shared" si="0"/>
        <v>1</v>
      </c>
      <c r="T12" s="6">
        <f t="shared" si="0"/>
        <v>1</v>
      </c>
      <c r="U12" s="6">
        <f t="shared" si="6"/>
        <v>2</v>
      </c>
      <c r="V12" s="4">
        <f t="shared" si="7"/>
        <v>1</v>
      </c>
      <c r="W12" s="5">
        <f t="shared" si="1"/>
        <v>1</v>
      </c>
      <c r="X12" s="3">
        <f t="shared" si="2"/>
        <v>1</v>
      </c>
      <c r="Y12" s="10" t="s">
        <v>1228</v>
      </c>
    </row>
    <row r="13" spans="1:25" ht="18" x14ac:dyDescent="0.2">
      <c r="A13" s="46" t="s">
        <v>1636</v>
      </c>
      <c r="B13" s="29">
        <f>1-B11</f>
        <v>0.63526570048309172</v>
      </c>
      <c r="C13" s="47" t="s">
        <v>1659</v>
      </c>
      <c r="D13" s="1" t="s">
        <v>11</v>
      </c>
      <c r="E13" s="1">
        <v>12</v>
      </c>
      <c r="F13" s="1">
        <v>69</v>
      </c>
      <c r="G13" s="1" t="s">
        <v>314</v>
      </c>
      <c r="H13" s="7">
        <v>11</v>
      </c>
      <c r="I13" s="7" t="s">
        <v>301</v>
      </c>
      <c r="J13" s="8">
        <v>43842</v>
      </c>
      <c r="K13" s="8">
        <v>43849</v>
      </c>
      <c r="L13" s="8">
        <v>43869</v>
      </c>
      <c r="M13" s="7" t="s">
        <v>246</v>
      </c>
      <c r="N13" s="8" t="s">
        <v>582</v>
      </c>
      <c r="P13" s="21">
        <f t="shared" ca="1" si="3"/>
        <v>0</v>
      </c>
      <c r="Q13" s="21">
        <f t="shared" si="4"/>
        <v>21</v>
      </c>
      <c r="R13" s="21">
        <f t="shared" si="5"/>
        <v>28</v>
      </c>
      <c r="S13" s="6">
        <f t="shared" si="0"/>
        <v>1</v>
      </c>
      <c r="T13" s="6">
        <f t="shared" si="0"/>
        <v>1</v>
      </c>
      <c r="U13" s="6">
        <f t="shared" si="6"/>
        <v>2</v>
      </c>
      <c r="V13" s="4">
        <f t="shared" si="7"/>
        <v>1</v>
      </c>
      <c r="W13" s="5">
        <f t="shared" si="1"/>
        <v>1</v>
      </c>
      <c r="X13" s="3">
        <f t="shared" si="2"/>
        <v>2</v>
      </c>
      <c r="Y13" s="10" t="s">
        <v>1229</v>
      </c>
    </row>
    <row r="14" spans="1:25" ht="18" x14ac:dyDescent="0.2">
      <c r="A14" s="46" t="s">
        <v>1646</v>
      </c>
      <c r="B14" s="28">
        <v>2</v>
      </c>
      <c r="C14" s="47" t="s">
        <v>1673</v>
      </c>
      <c r="D14" s="1" t="s">
        <v>12</v>
      </c>
      <c r="E14" s="1">
        <v>13</v>
      </c>
      <c r="F14" s="1">
        <v>64</v>
      </c>
      <c r="G14" s="1" t="s">
        <v>315</v>
      </c>
      <c r="J14" s="8">
        <v>43842</v>
      </c>
      <c r="K14" s="8">
        <v>43849</v>
      </c>
      <c r="L14" s="8"/>
      <c r="M14" s="7" t="s">
        <v>246</v>
      </c>
      <c r="N14" s="8" t="s">
        <v>582</v>
      </c>
      <c r="P14" s="21">
        <f t="shared" ca="1" si="3"/>
        <v>31</v>
      </c>
      <c r="Q14" s="21">
        <f t="shared" si="4"/>
        <v>0</v>
      </c>
      <c r="R14" s="21">
        <f t="shared" si="5"/>
        <v>0</v>
      </c>
      <c r="S14" s="6">
        <f t="shared" si="0"/>
        <v>1</v>
      </c>
      <c r="T14" s="6">
        <f t="shared" si="0"/>
        <v>1</v>
      </c>
      <c r="U14" s="6">
        <f t="shared" si="6"/>
        <v>2</v>
      </c>
      <c r="V14" s="4">
        <f t="shared" si="7"/>
        <v>1</v>
      </c>
      <c r="W14" s="5">
        <f t="shared" si="1"/>
        <v>2</v>
      </c>
      <c r="X14" s="3">
        <f t="shared" si="2"/>
        <v>1</v>
      </c>
      <c r="Y14" s="10" t="s">
        <v>1230</v>
      </c>
    </row>
    <row r="15" spans="1:25" ht="18" x14ac:dyDescent="0.2">
      <c r="A15" s="48" t="s">
        <v>1647</v>
      </c>
      <c r="B15" s="30">
        <f>MAX(Q:Q)</f>
        <v>29</v>
      </c>
      <c r="C15" s="49" t="s">
        <v>1664</v>
      </c>
      <c r="D15" s="1" t="s">
        <v>13</v>
      </c>
      <c r="E15" s="1">
        <v>14</v>
      </c>
      <c r="F15" s="1">
        <v>71</v>
      </c>
      <c r="G15" s="1" t="s">
        <v>314</v>
      </c>
      <c r="H15" s="7">
        <v>13</v>
      </c>
      <c r="I15" s="7" t="s">
        <v>301</v>
      </c>
      <c r="J15" s="8">
        <v>43845</v>
      </c>
      <c r="K15" s="8">
        <v>43849</v>
      </c>
      <c r="L15" s="8"/>
      <c r="M15" s="7" t="s">
        <v>246</v>
      </c>
      <c r="N15" s="8" t="s">
        <v>582</v>
      </c>
      <c r="O15" t="s">
        <v>290</v>
      </c>
      <c r="P15" s="21">
        <f t="shared" ca="1" si="3"/>
        <v>31</v>
      </c>
      <c r="Q15" s="21">
        <f t="shared" si="4"/>
        <v>0</v>
      </c>
      <c r="R15" s="21">
        <f t="shared" si="5"/>
        <v>0</v>
      </c>
      <c r="S15" s="6">
        <f t="shared" si="0"/>
        <v>1</v>
      </c>
      <c r="T15" s="6">
        <f t="shared" si="0"/>
        <v>1</v>
      </c>
      <c r="U15" s="6">
        <f t="shared" si="6"/>
        <v>2</v>
      </c>
      <c r="V15" s="4">
        <f t="shared" si="7"/>
        <v>1</v>
      </c>
      <c r="W15" s="5">
        <f t="shared" si="1"/>
        <v>0</v>
      </c>
      <c r="X15" s="3">
        <f t="shared" si="2"/>
        <v>2</v>
      </c>
      <c r="Y15" s="10" t="s">
        <v>1231</v>
      </c>
    </row>
    <row r="16" spans="1:25" ht="18" x14ac:dyDescent="0.2">
      <c r="A16" s="48" t="s">
        <v>1648</v>
      </c>
      <c r="B16" s="30">
        <f>SUM(Q:Q)/B10</f>
        <v>17.059602649006621</v>
      </c>
      <c r="C16" s="49" t="s">
        <v>1665</v>
      </c>
      <c r="D16" s="1" t="s">
        <v>14</v>
      </c>
      <c r="E16" s="1">
        <v>15</v>
      </c>
      <c r="F16" s="1">
        <v>46</v>
      </c>
      <c r="G16" s="1" t="s">
        <v>314</v>
      </c>
      <c r="J16" s="8">
        <v>43850</v>
      </c>
      <c r="K16" s="8">
        <v>43850</v>
      </c>
      <c r="L16" s="8">
        <v>43865</v>
      </c>
      <c r="M16" s="7" t="s">
        <v>561</v>
      </c>
      <c r="N16" s="8" t="s">
        <v>582</v>
      </c>
      <c r="P16" s="21">
        <f t="shared" ca="1" si="3"/>
        <v>0</v>
      </c>
      <c r="Q16" s="21">
        <f t="shared" si="4"/>
        <v>16</v>
      </c>
      <c r="R16" s="21">
        <f t="shared" si="5"/>
        <v>16</v>
      </c>
      <c r="S16" s="6">
        <f t="shared" si="0"/>
        <v>0</v>
      </c>
      <c r="T16" s="6">
        <f t="shared" si="0"/>
        <v>0</v>
      </c>
      <c r="U16" s="6">
        <f t="shared" si="6"/>
        <v>0</v>
      </c>
      <c r="V16" s="4">
        <f t="shared" si="7"/>
        <v>1</v>
      </c>
      <c r="W16" s="5">
        <f t="shared" si="1"/>
        <v>0</v>
      </c>
      <c r="X16" s="3">
        <f t="shared" si="2"/>
        <v>1</v>
      </c>
      <c r="Y16" s="10" t="s">
        <v>1232</v>
      </c>
    </row>
    <row r="17" spans="1:25" ht="18" x14ac:dyDescent="0.2">
      <c r="A17" s="48" t="s">
        <v>1649</v>
      </c>
      <c r="B17" s="30">
        <f>LARGE(Q:Q,B10)</f>
        <v>6</v>
      </c>
      <c r="C17" s="49" t="s">
        <v>1666</v>
      </c>
      <c r="D17" s="1" t="s">
        <v>15</v>
      </c>
      <c r="E17" s="1">
        <v>16</v>
      </c>
      <c r="F17" s="1">
        <v>62</v>
      </c>
      <c r="G17" s="1" t="s">
        <v>315</v>
      </c>
      <c r="H17" s="7">
        <v>7</v>
      </c>
      <c r="I17" s="7" t="s">
        <v>298</v>
      </c>
      <c r="J17" s="8">
        <v>43850</v>
      </c>
      <c r="K17" s="8">
        <v>43851</v>
      </c>
      <c r="L17" s="8">
        <v>43872</v>
      </c>
      <c r="M17" s="7" t="s">
        <v>246</v>
      </c>
      <c r="N17" s="8" t="s">
        <v>285</v>
      </c>
      <c r="P17" s="21">
        <f t="shared" ca="1" si="3"/>
        <v>0</v>
      </c>
      <c r="Q17" s="21">
        <f t="shared" si="4"/>
        <v>22</v>
      </c>
      <c r="R17" s="21">
        <f t="shared" si="5"/>
        <v>23</v>
      </c>
      <c r="S17" s="6">
        <f t="shared" si="0"/>
        <v>1</v>
      </c>
      <c r="T17" s="6">
        <f t="shared" si="0"/>
        <v>1</v>
      </c>
      <c r="U17" s="6">
        <f t="shared" si="6"/>
        <v>2</v>
      </c>
      <c r="V17" s="4">
        <f t="shared" si="7"/>
        <v>1</v>
      </c>
      <c r="W17" s="5">
        <f t="shared" si="1"/>
        <v>0</v>
      </c>
      <c r="X17" s="3">
        <f t="shared" si="2"/>
        <v>2</v>
      </c>
      <c r="Y17" s="10" t="s">
        <v>1233</v>
      </c>
    </row>
    <row r="18" spans="1:25" ht="18" x14ac:dyDescent="0.2">
      <c r="A18" s="50" t="s">
        <v>1650</v>
      </c>
      <c r="B18" s="31">
        <f>MAX(R:R)</f>
        <v>36</v>
      </c>
      <c r="C18" s="51" t="s">
        <v>1667</v>
      </c>
      <c r="D18" s="1" t="s">
        <v>16</v>
      </c>
      <c r="E18" s="1">
        <v>17</v>
      </c>
      <c r="F18" s="1">
        <v>63</v>
      </c>
      <c r="G18" s="1" t="s">
        <v>314</v>
      </c>
      <c r="J18" s="8">
        <v>43851</v>
      </c>
      <c r="K18" s="8">
        <v>43851</v>
      </c>
      <c r="L18" s="8"/>
      <c r="M18" s="7" t="s">
        <v>246</v>
      </c>
      <c r="N18" s="8" t="s">
        <v>582</v>
      </c>
      <c r="P18" s="21">
        <f t="shared" ca="1" si="3"/>
        <v>29</v>
      </c>
      <c r="Q18" s="21">
        <f t="shared" si="4"/>
        <v>0</v>
      </c>
      <c r="R18" s="21">
        <f t="shared" si="5"/>
        <v>0</v>
      </c>
      <c r="S18" s="6">
        <f t="shared" si="0"/>
        <v>1</v>
      </c>
      <c r="T18" s="6">
        <f t="shared" si="0"/>
        <v>1</v>
      </c>
      <c r="U18" s="6">
        <f t="shared" si="6"/>
        <v>2</v>
      </c>
      <c r="V18" s="4">
        <f t="shared" si="7"/>
        <v>1</v>
      </c>
      <c r="W18" s="5">
        <f t="shared" si="1"/>
        <v>0</v>
      </c>
      <c r="X18" s="3">
        <f t="shared" si="2"/>
        <v>1</v>
      </c>
      <c r="Y18" s="10" t="s">
        <v>1234</v>
      </c>
    </row>
    <row r="19" spans="1:25" ht="18" x14ac:dyDescent="0.2">
      <c r="A19" s="50" t="s">
        <v>1651</v>
      </c>
      <c r="B19" s="31">
        <f>SUM(R:R)/B10</f>
        <v>20.32450331125828</v>
      </c>
      <c r="C19" s="51" t="s">
        <v>1668</v>
      </c>
      <c r="D19" s="1" t="s">
        <v>17</v>
      </c>
      <c r="E19" s="1">
        <v>18</v>
      </c>
      <c r="F19" s="1">
        <v>74</v>
      </c>
      <c r="G19" s="1" t="s">
        <v>314</v>
      </c>
      <c r="J19" s="8">
        <v>43848</v>
      </c>
      <c r="K19" s="8">
        <v>43851</v>
      </c>
      <c r="L19" s="8">
        <v>43873</v>
      </c>
      <c r="M19" s="7" t="s">
        <v>246</v>
      </c>
      <c r="N19" s="8" t="s">
        <v>285</v>
      </c>
      <c r="P19" s="21">
        <f t="shared" ca="1" si="3"/>
        <v>0</v>
      </c>
      <c r="Q19" s="21">
        <f t="shared" si="4"/>
        <v>23</v>
      </c>
      <c r="R19" s="21">
        <f t="shared" si="5"/>
        <v>26</v>
      </c>
      <c r="S19" s="6">
        <f t="shared" si="0"/>
        <v>1</v>
      </c>
      <c r="T19" s="6">
        <f t="shared" si="0"/>
        <v>1</v>
      </c>
      <c r="U19" s="6">
        <f t="shared" si="6"/>
        <v>2</v>
      </c>
      <c r="V19" s="4">
        <f t="shared" si="7"/>
        <v>1</v>
      </c>
      <c r="W19" s="5">
        <f t="shared" si="1"/>
        <v>0</v>
      </c>
      <c r="X19" s="3">
        <f t="shared" si="2"/>
        <v>1</v>
      </c>
      <c r="Y19" s="10" t="s">
        <v>1235</v>
      </c>
    </row>
    <row r="20" spans="1:25" ht="18" x14ac:dyDescent="0.2">
      <c r="A20" s="50" t="s">
        <v>1652</v>
      </c>
      <c r="B20" s="31">
        <f>LARGE(Q:Q,B10)</f>
        <v>6</v>
      </c>
      <c r="C20" s="51" t="s">
        <v>1669</v>
      </c>
      <c r="D20" s="1" t="s">
        <v>18</v>
      </c>
      <c r="E20" s="1">
        <v>19</v>
      </c>
      <c r="F20" s="1">
        <v>36</v>
      </c>
      <c r="G20" s="1" t="s">
        <v>314</v>
      </c>
      <c r="J20" s="8">
        <v>43849</v>
      </c>
      <c r="K20" s="8">
        <v>43852</v>
      </c>
      <c r="L20" s="8">
        <v>43867</v>
      </c>
      <c r="M20" s="7" t="s">
        <v>247</v>
      </c>
      <c r="N20" s="8" t="s">
        <v>285</v>
      </c>
      <c r="P20" s="21">
        <f t="shared" ca="1" si="3"/>
        <v>0</v>
      </c>
      <c r="Q20" s="21">
        <f t="shared" si="4"/>
        <v>16</v>
      </c>
      <c r="R20" s="21">
        <f t="shared" si="5"/>
        <v>19</v>
      </c>
      <c r="S20" s="6">
        <f t="shared" si="0"/>
        <v>0</v>
      </c>
      <c r="T20" s="6">
        <f t="shared" si="0"/>
        <v>0</v>
      </c>
      <c r="U20" s="6">
        <f t="shared" si="6"/>
        <v>0</v>
      </c>
      <c r="V20" s="4">
        <f t="shared" si="7"/>
        <v>1</v>
      </c>
      <c r="W20" s="5">
        <f t="shared" si="1"/>
        <v>0</v>
      </c>
      <c r="X20" s="3">
        <f t="shared" si="2"/>
        <v>1</v>
      </c>
      <c r="Y20" s="10" t="s">
        <v>1236</v>
      </c>
    </row>
    <row r="21" spans="1:25" ht="18" x14ac:dyDescent="0.2">
      <c r="A21" s="52" t="s">
        <v>1653</v>
      </c>
      <c r="B21" s="33">
        <f ca="1">MAX(P:P)</f>
        <v>41</v>
      </c>
      <c r="C21" s="53" t="s">
        <v>1664</v>
      </c>
      <c r="D21" s="1" t="s">
        <v>19</v>
      </c>
      <c r="E21" s="1">
        <v>20</v>
      </c>
      <c r="F21" s="1">
        <v>73</v>
      </c>
      <c r="G21" s="1" t="s">
        <v>314</v>
      </c>
      <c r="J21" s="8">
        <v>43850</v>
      </c>
      <c r="K21" s="8">
        <v>43852</v>
      </c>
      <c r="L21" s="8"/>
      <c r="M21" s="7" t="s">
        <v>248</v>
      </c>
      <c r="N21" s="8" t="s">
        <v>246</v>
      </c>
      <c r="P21" s="21">
        <f t="shared" ca="1" si="3"/>
        <v>28</v>
      </c>
      <c r="Q21" s="21">
        <f t="shared" si="4"/>
        <v>0</v>
      </c>
      <c r="R21" s="21">
        <f t="shared" si="5"/>
        <v>0</v>
      </c>
      <c r="S21" s="6">
        <f t="shared" si="0"/>
        <v>0</v>
      </c>
      <c r="T21" s="6">
        <f t="shared" si="0"/>
        <v>1</v>
      </c>
      <c r="U21" s="6">
        <f t="shared" si="6"/>
        <v>1</v>
      </c>
      <c r="V21" s="4">
        <f t="shared" si="7"/>
        <v>2</v>
      </c>
      <c r="W21" s="5">
        <f t="shared" si="1"/>
        <v>3</v>
      </c>
      <c r="X21" s="3">
        <f t="shared" si="2"/>
        <v>2</v>
      </c>
      <c r="Y21" s="10" t="s">
        <v>1237</v>
      </c>
    </row>
    <row r="22" spans="1:25" ht="14.25" customHeight="1" x14ac:dyDescent="0.2">
      <c r="A22" s="52" t="s">
        <v>1654</v>
      </c>
      <c r="B22" s="33">
        <f ca="1">SUM(P:P)/B12</f>
        <v>17.870722433460077</v>
      </c>
      <c r="C22" s="53" t="s">
        <v>1674</v>
      </c>
      <c r="D22" s="1" t="s">
        <v>20</v>
      </c>
      <c r="E22" s="1">
        <v>21</v>
      </c>
      <c r="F22" s="1">
        <v>42</v>
      </c>
      <c r="G22" s="1" t="s">
        <v>314</v>
      </c>
      <c r="J22" s="8">
        <v>43848</v>
      </c>
      <c r="K22" s="8">
        <v>43851</v>
      </c>
      <c r="L22" s="8">
        <v>43864</v>
      </c>
      <c r="M22" s="7" t="s">
        <v>249</v>
      </c>
      <c r="N22" s="8" t="s">
        <v>285</v>
      </c>
      <c r="P22" s="21">
        <f t="shared" ca="1" si="3"/>
        <v>0</v>
      </c>
      <c r="Q22" s="21">
        <f t="shared" si="4"/>
        <v>14</v>
      </c>
      <c r="R22" s="21">
        <f t="shared" si="5"/>
        <v>17</v>
      </c>
      <c r="S22" s="6">
        <f t="shared" ref="S22:T41" si="8">IF(ISNUMBER(FIND(S$1,$M22)),1,0)</f>
        <v>0</v>
      </c>
      <c r="T22" s="6">
        <f t="shared" si="8"/>
        <v>0</v>
      </c>
      <c r="U22" s="6">
        <f t="shared" si="6"/>
        <v>0</v>
      </c>
      <c r="V22" s="4">
        <f t="shared" si="7"/>
        <v>1</v>
      </c>
      <c r="W22" s="5">
        <f t="shared" si="1"/>
        <v>0</v>
      </c>
      <c r="X22" s="3">
        <f t="shared" si="2"/>
        <v>1</v>
      </c>
      <c r="Y22" s="10" t="s">
        <v>1238</v>
      </c>
    </row>
    <row r="23" spans="1:25" ht="18" x14ac:dyDescent="0.2">
      <c r="A23" s="54" t="s">
        <v>1638</v>
      </c>
      <c r="B23" s="32"/>
      <c r="C23" s="55"/>
      <c r="D23" s="1" t="s">
        <v>21</v>
      </c>
      <c r="E23" s="1">
        <v>22</v>
      </c>
      <c r="F23" s="1">
        <v>57</v>
      </c>
      <c r="G23" s="1" t="s">
        <v>314</v>
      </c>
      <c r="J23" s="8">
        <v>43849</v>
      </c>
      <c r="K23" s="8">
        <v>43852</v>
      </c>
      <c r="L23" s="8"/>
      <c r="M23" s="7" t="s">
        <v>246</v>
      </c>
      <c r="N23" s="8" t="s">
        <v>583</v>
      </c>
      <c r="P23" s="21">
        <f t="shared" ca="1" si="3"/>
        <v>28</v>
      </c>
      <c r="Q23" s="21">
        <f t="shared" si="4"/>
        <v>0</v>
      </c>
      <c r="R23" s="21">
        <f t="shared" si="5"/>
        <v>0</v>
      </c>
      <c r="S23" s="6">
        <f t="shared" si="8"/>
        <v>1</v>
      </c>
      <c r="T23" s="6">
        <f t="shared" si="8"/>
        <v>1</v>
      </c>
      <c r="U23" s="6">
        <f t="shared" si="6"/>
        <v>2</v>
      </c>
      <c r="V23" s="4">
        <f t="shared" si="7"/>
        <v>2</v>
      </c>
      <c r="W23" s="5">
        <f t="shared" si="1"/>
        <v>1</v>
      </c>
      <c r="X23" s="3">
        <f t="shared" si="2"/>
        <v>2</v>
      </c>
      <c r="Y23" s="10" t="s">
        <v>1239</v>
      </c>
    </row>
    <row r="24" spans="1:25" ht="18" x14ac:dyDescent="0.2">
      <c r="A24" s="54" t="s">
        <v>1655</v>
      </c>
      <c r="B24" s="32"/>
      <c r="C24" s="55"/>
      <c r="D24" s="1" t="s">
        <v>22</v>
      </c>
      <c r="E24" s="1">
        <v>23</v>
      </c>
      <c r="F24" s="1">
        <v>46</v>
      </c>
      <c r="G24" s="1" t="s">
        <v>314</v>
      </c>
      <c r="J24" s="8">
        <v>43851</v>
      </c>
      <c r="K24" s="8">
        <v>43852</v>
      </c>
      <c r="L24" s="8"/>
      <c r="M24" s="7" t="s">
        <v>246</v>
      </c>
      <c r="N24" s="8" t="s">
        <v>583</v>
      </c>
      <c r="P24" s="21">
        <f t="shared" ca="1" si="3"/>
        <v>28</v>
      </c>
      <c r="Q24" s="21">
        <f t="shared" si="4"/>
        <v>0</v>
      </c>
      <c r="R24" s="21">
        <f t="shared" si="5"/>
        <v>0</v>
      </c>
      <c r="S24" s="6">
        <f t="shared" si="8"/>
        <v>1</v>
      </c>
      <c r="T24" s="6">
        <f t="shared" si="8"/>
        <v>1</v>
      </c>
      <c r="U24" s="6">
        <f t="shared" si="6"/>
        <v>2</v>
      </c>
      <c r="V24" s="4">
        <f t="shared" si="7"/>
        <v>2</v>
      </c>
      <c r="W24" s="5">
        <f t="shared" si="1"/>
        <v>0</v>
      </c>
      <c r="X24" s="3">
        <f t="shared" si="2"/>
        <v>2</v>
      </c>
      <c r="Y24" s="10" t="s">
        <v>1240</v>
      </c>
    </row>
    <row r="25" spans="1:25" ht="18" x14ac:dyDescent="0.2">
      <c r="A25" s="54" t="s">
        <v>1656</v>
      </c>
      <c r="B25" s="32"/>
      <c r="C25" s="55"/>
      <c r="D25" s="1" t="s">
        <v>23</v>
      </c>
      <c r="E25" s="1">
        <v>24</v>
      </c>
      <c r="F25" s="1">
        <v>61</v>
      </c>
      <c r="G25" s="1" t="s">
        <v>314</v>
      </c>
      <c r="J25" s="8">
        <v>43848</v>
      </c>
      <c r="K25" s="8">
        <v>43852</v>
      </c>
      <c r="L25" s="8"/>
      <c r="M25" s="7" t="s">
        <v>246</v>
      </c>
      <c r="N25" s="8" t="s">
        <v>583</v>
      </c>
      <c r="P25" s="21">
        <f t="shared" ca="1" si="3"/>
        <v>28</v>
      </c>
      <c r="Q25" s="21">
        <f t="shared" si="4"/>
        <v>0</v>
      </c>
      <c r="R25" s="21">
        <f t="shared" si="5"/>
        <v>0</v>
      </c>
      <c r="S25" s="6">
        <f t="shared" si="8"/>
        <v>1</v>
      </c>
      <c r="T25" s="6">
        <f t="shared" si="8"/>
        <v>1</v>
      </c>
      <c r="U25" s="6">
        <f t="shared" si="6"/>
        <v>2</v>
      </c>
      <c r="V25" s="4">
        <f t="shared" si="7"/>
        <v>2</v>
      </c>
      <c r="W25" s="5">
        <f t="shared" si="1"/>
        <v>1</v>
      </c>
      <c r="X25" s="3">
        <f t="shared" si="2"/>
        <v>2</v>
      </c>
      <c r="Y25" s="10" t="s">
        <v>1241</v>
      </c>
    </row>
    <row r="26" spans="1:25" ht="18" x14ac:dyDescent="0.2">
      <c r="A26" s="54" t="s">
        <v>1672</v>
      </c>
      <c r="B26" s="32"/>
      <c r="C26" s="55"/>
      <c r="D26" s="1" t="s">
        <v>24</v>
      </c>
      <c r="E26" s="1">
        <v>25</v>
      </c>
      <c r="F26" s="1">
        <v>66</v>
      </c>
      <c r="G26" s="1" t="s">
        <v>314</v>
      </c>
      <c r="J26" s="8">
        <v>43850</v>
      </c>
      <c r="K26" s="8">
        <v>43850</v>
      </c>
      <c r="L26" s="8">
        <v>43878</v>
      </c>
      <c r="M26" s="7" t="s">
        <v>246</v>
      </c>
      <c r="N26" s="8" t="s">
        <v>583</v>
      </c>
      <c r="P26" s="21">
        <f t="shared" ca="1" si="3"/>
        <v>0</v>
      </c>
      <c r="Q26" s="21">
        <f t="shared" si="4"/>
        <v>29</v>
      </c>
      <c r="R26" s="21">
        <f t="shared" si="5"/>
        <v>29</v>
      </c>
      <c r="S26" s="6">
        <f t="shared" si="8"/>
        <v>1</v>
      </c>
      <c r="T26" s="6">
        <f t="shared" si="8"/>
        <v>1</v>
      </c>
      <c r="U26" s="6">
        <f t="shared" si="6"/>
        <v>2</v>
      </c>
      <c r="V26" s="4">
        <f t="shared" si="7"/>
        <v>2</v>
      </c>
      <c r="W26" s="5">
        <f t="shared" si="1"/>
        <v>2</v>
      </c>
      <c r="X26" s="3">
        <f t="shared" si="2"/>
        <v>2</v>
      </c>
      <c r="Y26" s="10" t="s">
        <v>1242</v>
      </c>
    </row>
    <row r="27" spans="1:25" ht="18.75" thickBot="1" x14ac:dyDescent="0.25">
      <c r="A27" s="56" t="s">
        <v>1663</v>
      </c>
      <c r="B27" s="57"/>
      <c r="C27" s="58"/>
      <c r="D27" s="1" t="s">
        <v>25</v>
      </c>
      <c r="E27" s="1">
        <v>26</v>
      </c>
      <c r="F27" s="1">
        <v>64</v>
      </c>
      <c r="G27" s="1" t="s">
        <v>315</v>
      </c>
      <c r="H27" s="7">
        <v>25</v>
      </c>
      <c r="I27" s="7" t="s">
        <v>322</v>
      </c>
      <c r="J27" s="8">
        <v>43852</v>
      </c>
      <c r="K27" s="8">
        <v>43852</v>
      </c>
      <c r="L27" s="8">
        <v>43877</v>
      </c>
      <c r="M27" s="7" t="s">
        <v>246</v>
      </c>
      <c r="N27" s="8" t="s">
        <v>583</v>
      </c>
      <c r="P27" s="21">
        <f t="shared" ca="1" si="3"/>
        <v>0</v>
      </c>
      <c r="Q27" s="21">
        <f t="shared" si="4"/>
        <v>26</v>
      </c>
      <c r="R27" s="21">
        <f t="shared" si="5"/>
        <v>26</v>
      </c>
      <c r="S27" s="6">
        <f t="shared" si="8"/>
        <v>1</v>
      </c>
      <c r="T27" s="6">
        <f t="shared" si="8"/>
        <v>1</v>
      </c>
      <c r="U27" s="6">
        <f t="shared" si="6"/>
        <v>2</v>
      </c>
      <c r="V27" s="4">
        <f t="shared" si="7"/>
        <v>2</v>
      </c>
      <c r="W27" s="5">
        <f t="shared" si="1"/>
        <v>0</v>
      </c>
      <c r="X27" s="3">
        <f t="shared" si="2"/>
        <v>4</v>
      </c>
      <c r="Y27" s="10" t="s">
        <v>1243</v>
      </c>
    </row>
    <row r="28" spans="1:25" x14ac:dyDescent="0.2">
      <c r="A28" s="22"/>
      <c r="B28" s="22"/>
      <c r="C28" s="22"/>
      <c r="D28" s="1" t="s">
        <v>26</v>
      </c>
      <c r="E28" s="1">
        <v>27</v>
      </c>
      <c r="F28" s="1">
        <v>62</v>
      </c>
      <c r="G28" s="1" t="s">
        <v>314</v>
      </c>
      <c r="J28" s="8">
        <v>43849</v>
      </c>
      <c r="K28" s="8">
        <v>43853</v>
      </c>
      <c r="L28" s="8">
        <v>43864</v>
      </c>
      <c r="M28" s="7" t="s">
        <v>250</v>
      </c>
      <c r="N28" s="8" t="s">
        <v>287</v>
      </c>
      <c r="P28" s="21">
        <f t="shared" ca="1" si="3"/>
        <v>0</v>
      </c>
      <c r="Q28" s="21">
        <f t="shared" si="4"/>
        <v>12</v>
      </c>
      <c r="R28" s="21">
        <f t="shared" si="5"/>
        <v>16</v>
      </c>
      <c r="S28" s="6">
        <f t="shared" si="8"/>
        <v>0</v>
      </c>
      <c r="T28" s="6">
        <f t="shared" si="8"/>
        <v>1</v>
      </c>
      <c r="U28" s="6">
        <f t="shared" si="6"/>
        <v>1</v>
      </c>
      <c r="V28" s="4">
        <f t="shared" si="7"/>
        <v>1</v>
      </c>
      <c r="W28" s="5">
        <f t="shared" si="1"/>
        <v>0</v>
      </c>
      <c r="X28" s="3">
        <f t="shared" si="2"/>
        <v>1</v>
      </c>
      <c r="Y28" s="10" t="s">
        <v>1244</v>
      </c>
    </row>
    <row r="29" spans="1:25" x14ac:dyDescent="0.2">
      <c r="A29" s="22"/>
      <c r="B29" s="22"/>
      <c r="C29" s="22"/>
      <c r="D29" s="1" t="s">
        <v>27</v>
      </c>
      <c r="E29" s="1">
        <v>28</v>
      </c>
      <c r="F29" s="1">
        <v>20</v>
      </c>
      <c r="G29" s="1" t="s">
        <v>315</v>
      </c>
      <c r="J29" s="8">
        <v>43847</v>
      </c>
      <c r="K29" s="8">
        <v>43854</v>
      </c>
      <c r="L29" s="8">
        <v>43877</v>
      </c>
      <c r="M29" s="7" t="s">
        <v>250</v>
      </c>
      <c r="N29" s="8" t="s">
        <v>287</v>
      </c>
      <c r="P29" s="21">
        <f t="shared" ca="1" si="3"/>
        <v>0</v>
      </c>
      <c r="Q29" s="21">
        <f t="shared" si="4"/>
        <v>24</v>
      </c>
      <c r="R29" s="21">
        <f t="shared" si="5"/>
        <v>31</v>
      </c>
      <c r="S29" s="6">
        <f t="shared" si="8"/>
        <v>0</v>
      </c>
      <c r="T29" s="6">
        <f t="shared" si="8"/>
        <v>1</v>
      </c>
      <c r="U29" s="6">
        <f t="shared" si="6"/>
        <v>1</v>
      </c>
      <c r="V29" s="4">
        <f t="shared" si="7"/>
        <v>1</v>
      </c>
      <c r="W29" s="5">
        <f t="shared" si="1"/>
        <v>0</v>
      </c>
      <c r="X29" s="3">
        <f t="shared" si="2"/>
        <v>1</v>
      </c>
      <c r="Y29" s="10" t="s">
        <v>1245</v>
      </c>
    </row>
    <row r="30" spans="1:25" x14ac:dyDescent="0.2">
      <c r="D30" s="1" t="s">
        <v>28</v>
      </c>
      <c r="E30" s="1">
        <v>29</v>
      </c>
      <c r="F30" s="1">
        <v>49</v>
      </c>
      <c r="G30" s="1" t="s">
        <v>315</v>
      </c>
      <c r="J30" s="8">
        <v>43851</v>
      </c>
      <c r="K30" s="8">
        <v>43852</v>
      </c>
      <c r="L30" s="8">
        <v>43869</v>
      </c>
      <c r="M30" s="7" t="s">
        <v>246</v>
      </c>
      <c r="N30" s="8" t="s">
        <v>583</v>
      </c>
      <c r="P30" s="21">
        <f t="shared" ca="1" si="3"/>
        <v>0</v>
      </c>
      <c r="Q30" s="21">
        <f t="shared" si="4"/>
        <v>18</v>
      </c>
      <c r="R30" s="21">
        <f t="shared" si="5"/>
        <v>19</v>
      </c>
      <c r="S30" s="6">
        <f t="shared" si="8"/>
        <v>1</v>
      </c>
      <c r="T30" s="6">
        <f t="shared" si="8"/>
        <v>1</v>
      </c>
      <c r="U30" s="6">
        <f t="shared" si="6"/>
        <v>2</v>
      </c>
      <c r="V30" s="4">
        <f t="shared" si="7"/>
        <v>2</v>
      </c>
      <c r="W30" s="5">
        <f t="shared" si="1"/>
        <v>2</v>
      </c>
      <c r="X30" s="3">
        <f t="shared" si="2"/>
        <v>2</v>
      </c>
      <c r="Y30" s="10" t="s">
        <v>1246</v>
      </c>
    </row>
    <row r="31" spans="1:25" x14ac:dyDescent="0.2">
      <c r="D31" s="1" t="s">
        <v>29</v>
      </c>
      <c r="E31" s="1">
        <v>30</v>
      </c>
      <c r="F31" s="1">
        <v>21</v>
      </c>
      <c r="G31" s="1" t="s">
        <v>315</v>
      </c>
      <c r="J31" s="8">
        <v>43852</v>
      </c>
      <c r="K31" s="8">
        <v>43854</v>
      </c>
      <c r="L31" s="8">
        <v>43870</v>
      </c>
      <c r="M31" s="7" t="s">
        <v>246</v>
      </c>
      <c r="N31" s="8" t="s">
        <v>246</v>
      </c>
      <c r="P31" s="21">
        <f t="shared" ca="1" si="3"/>
        <v>0</v>
      </c>
      <c r="Q31" s="21">
        <f t="shared" si="4"/>
        <v>17</v>
      </c>
      <c r="R31" s="21">
        <f t="shared" si="5"/>
        <v>19</v>
      </c>
      <c r="S31" s="6">
        <f t="shared" si="8"/>
        <v>1</v>
      </c>
      <c r="T31" s="6">
        <f t="shared" si="8"/>
        <v>1</v>
      </c>
      <c r="U31" s="6">
        <f t="shared" si="6"/>
        <v>2</v>
      </c>
      <c r="V31" s="4">
        <f t="shared" si="7"/>
        <v>2</v>
      </c>
      <c r="W31" s="5">
        <f t="shared" si="1"/>
        <v>0</v>
      </c>
      <c r="X31" s="3">
        <f t="shared" si="2"/>
        <v>2</v>
      </c>
      <c r="Y31" s="10" t="s">
        <v>1247</v>
      </c>
    </row>
    <row r="32" spans="1:25" x14ac:dyDescent="0.2">
      <c r="D32" s="1" t="s">
        <v>30</v>
      </c>
      <c r="E32" s="1">
        <v>31</v>
      </c>
      <c r="F32" s="1">
        <v>32</v>
      </c>
      <c r="G32" s="1" t="s">
        <v>315</v>
      </c>
      <c r="J32" s="8">
        <v>43850</v>
      </c>
      <c r="K32" s="8">
        <v>43852</v>
      </c>
      <c r="L32" s="8">
        <v>43870</v>
      </c>
      <c r="M32" s="7" t="s">
        <v>246</v>
      </c>
      <c r="N32" s="8" t="s">
        <v>246</v>
      </c>
      <c r="P32" s="21">
        <f t="shared" ca="1" si="3"/>
        <v>0</v>
      </c>
      <c r="Q32" s="21">
        <f t="shared" si="4"/>
        <v>19</v>
      </c>
      <c r="R32" s="21">
        <f t="shared" si="5"/>
        <v>21</v>
      </c>
      <c r="S32" s="6">
        <f t="shared" si="8"/>
        <v>1</v>
      </c>
      <c r="T32" s="6">
        <f t="shared" si="8"/>
        <v>1</v>
      </c>
      <c r="U32" s="6">
        <f t="shared" si="6"/>
        <v>2</v>
      </c>
      <c r="V32" s="4">
        <f t="shared" si="7"/>
        <v>2</v>
      </c>
      <c r="W32" s="5">
        <f t="shared" si="1"/>
        <v>0</v>
      </c>
      <c r="X32" s="3">
        <f t="shared" si="2"/>
        <v>2</v>
      </c>
      <c r="Y32" s="10" t="s">
        <v>1248</v>
      </c>
    </row>
    <row r="33" spans="4:25" x14ac:dyDescent="0.2">
      <c r="D33" s="1" t="s">
        <v>31</v>
      </c>
      <c r="E33" s="1">
        <v>32</v>
      </c>
      <c r="F33" s="1">
        <v>63</v>
      </c>
      <c r="G33" s="1" t="s">
        <v>314</v>
      </c>
      <c r="J33" s="8">
        <v>43850</v>
      </c>
      <c r="K33" s="8">
        <v>43853</v>
      </c>
      <c r="L33" s="8">
        <v>43875</v>
      </c>
      <c r="M33" s="7" t="s">
        <v>246</v>
      </c>
      <c r="N33" s="8" t="s">
        <v>246</v>
      </c>
      <c r="P33" s="21">
        <f t="shared" ca="1" si="3"/>
        <v>0</v>
      </c>
      <c r="Q33" s="21">
        <f t="shared" si="4"/>
        <v>23</v>
      </c>
      <c r="R33" s="21">
        <f t="shared" si="5"/>
        <v>26</v>
      </c>
      <c r="S33" s="6">
        <f t="shared" si="8"/>
        <v>1</v>
      </c>
      <c r="T33" s="6">
        <f t="shared" si="8"/>
        <v>1</v>
      </c>
      <c r="U33" s="6">
        <f t="shared" si="6"/>
        <v>2</v>
      </c>
      <c r="V33" s="4">
        <f t="shared" si="7"/>
        <v>2</v>
      </c>
      <c r="W33" s="5">
        <f t="shared" si="1"/>
        <v>0</v>
      </c>
      <c r="X33" s="3">
        <f t="shared" si="2"/>
        <v>2</v>
      </c>
      <c r="Y33" s="10" t="s">
        <v>1249</v>
      </c>
    </row>
    <row r="34" spans="4:25" x14ac:dyDescent="0.2">
      <c r="D34" s="1" t="s">
        <v>32</v>
      </c>
      <c r="E34" s="1">
        <v>33</v>
      </c>
      <c r="F34" s="1">
        <v>75</v>
      </c>
      <c r="G34" s="1" t="s">
        <v>315</v>
      </c>
      <c r="J34" s="8">
        <v>43849</v>
      </c>
      <c r="K34" s="8">
        <v>43853</v>
      </c>
      <c r="L34" s="8"/>
      <c r="M34" s="7" t="s">
        <v>246</v>
      </c>
      <c r="N34" s="8" t="s">
        <v>246</v>
      </c>
      <c r="P34" s="21">
        <f t="shared" ca="1" si="3"/>
        <v>27</v>
      </c>
      <c r="Q34" s="21">
        <f t="shared" si="4"/>
        <v>0</v>
      </c>
      <c r="R34" s="21">
        <f t="shared" si="5"/>
        <v>0</v>
      </c>
      <c r="S34" s="6">
        <f t="shared" si="8"/>
        <v>1</v>
      </c>
      <c r="T34" s="6">
        <f t="shared" si="8"/>
        <v>1</v>
      </c>
      <c r="U34" s="6">
        <f t="shared" si="6"/>
        <v>2</v>
      </c>
      <c r="V34" s="4">
        <f t="shared" si="7"/>
        <v>2</v>
      </c>
      <c r="W34" s="5">
        <f t="shared" si="1"/>
        <v>0</v>
      </c>
      <c r="X34" s="3">
        <f t="shared" si="2"/>
        <v>2</v>
      </c>
      <c r="Y34" s="10" t="s">
        <v>1250</v>
      </c>
    </row>
    <row r="35" spans="4:25" x14ac:dyDescent="0.2">
      <c r="D35" s="1" t="s">
        <v>33</v>
      </c>
      <c r="E35" s="1">
        <v>34</v>
      </c>
      <c r="F35" s="1">
        <v>34</v>
      </c>
      <c r="G35" s="1" t="s">
        <v>314</v>
      </c>
      <c r="J35" s="8">
        <v>43849</v>
      </c>
      <c r="K35" s="8">
        <v>43853</v>
      </c>
      <c r="L35" s="8">
        <v>43870</v>
      </c>
      <c r="M35" s="7" t="s">
        <v>246</v>
      </c>
      <c r="N35" s="8" t="s">
        <v>246</v>
      </c>
      <c r="P35" s="21">
        <f t="shared" ca="1" si="3"/>
        <v>0</v>
      </c>
      <c r="Q35" s="21">
        <f t="shared" si="4"/>
        <v>18</v>
      </c>
      <c r="R35" s="21">
        <f t="shared" si="5"/>
        <v>22</v>
      </c>
      <c r="S35" s="6">
        <f t="shared" si="8"/>
        <v>1</v>
      </c>
      <c r="T35" s="6">
        <f t="shared" si="8"/>
        <v>1</v>
      </c>
      <c r="U35" s="6">
        <f t="shared" si="6"/>
        <v>2</v>
      </c>
      <c r="V35" s="4">
        <f t="shared" si="7"/>
        <v>2</v>
      </c>
      <c r="W35" s="5">
        <f t="shared" si="1"/>
        <v>0</v>
      </c>
      <c r="X35" s="3">
        <f t="shared" si="2"/>
        <v>2</v>
      </c>
      <c r="Y35" s="10" t="s">
        <v>1251</v>
      </c>
    </row>
    <row r="36" spans="4:25" x14ac:dyDescent="0.2">
      <c r="D36" s="1" t="s">
        <v>34</v>
      </c>
      <c r="E36" s="1">
        <v>35</v>
      </c>
      <c r="F36" s="1">
        <v>47</v>
      </c>
      <c r="G36" s="1" t="s">
        <v>315</v>
      </c>
      <c r="J36" s="8">
        <v>43852</v>
      </c>
      <c r="K36" s="8">
        <v>43853</v>
      </c>
      <c r="L36" s="8">
        <v>43869</v>
      </c>
      <c r="M36" s="7" t="s">
        <v>251</v>
      </c>
      <c r="N36" s="8" t="s">
        <v>287</v>
      </c>
      <c r="P36" s="21">
        <f t="shared" ca="1" si="3"/>
        <v>0</v>
      </c>
      <c r="Q36" s="21">
        <f t="shared" si="4"/>
        <v>17</v>
      </c>
      <c r="R36" s="21">
        <f t="shared" si="5"/>
        <v>18</v>
      </c>
      <c r="S36" s="6">
        <f t="shared" si="8"/>
        <v>0</v>
      </c>
      <c r="T36" s="6">
        <f t="shared" si="8"/>
        <v>1</v>
      </c>
      <c r="U36" s="6">
        <f t="shared" si="6"/>
        <v>1</v>
      </c>
      <c r="V36" s="4">
        <f t="shared" si="7"/>
        <v>1</v>
      </c>
      <c r="W36" s="5">
        <f t="shared" si="1"/>
        <v>0</v>
      </c>
      <c r="X36" s="3">
        <f t="shared" si="2"/>
        <v>1</v>
      </c>
      <c r="Y36" s="10" t="s">
        <v>1252</v>
      </c>
    </row>
    <row r="37" spans="4:25" x14ac:dyDescent="0.2">
      <c r="D37" s="1" t="s">
        <v>35</v>
      </c>
      <c r="E37" s="1">
        <v>36</v>
      </c>
      <c r="F37" s="1">
        <v>61</v>
      </c>
      <c r="G37" s="1" t="s">
        <v>315</v>
      </c>
      <c r="J37" s="8">
        <v>43849</v>
      </c>
      <c r="K37" s="8">
        <v>43853</v>
      </c>
      <c r="L37" s="8"/>
      <c r="M37" s="7" t="s">
        <v>246</v>
      </c>
      <c r="N37" s="8" t="s">
        <v>246</v>
      </c>
      <c r="P37" s="21">
        <f t="shared" ca="1" si="3"/>
        <v>27</v>
      </c>
      <c r="Q37" s="21">
        <f t="shared" si="4"/>
        <v>0</v>
      </c>
      <c r="R37" s="21">
        <f t="shared" si="5"/>
        <v>0</v>
      </c>
      <c r="S37" s="6">
        <f t="shared" si="8"/>
        <v>1</v>
      </c>
      <c r="T37" s="6">
        <f t="shared" si="8"/>
        <v>1</v>
      </c>
      <c r="U37" s="6">
        <f t="shared" si="6"/>
        <v>2</v>
      </c>
      <c r="V37" s="4">
        <f t="shared" si="7"/>
        <v>2</v>
      </c>
      <c r="W37" s="5">
        <f t="shared" si="1"/>
        <v>0</v>
      </c>
      <c r="X37" s="3">
        <f t="shared" si="2"/>
        <v>2</v>
      </c>
      <c r="Y37" s="10" t="s">
        <v>1253</v>
      </c>
    </row>
    <row r="38" spans="4:25" x14ac:dyDescent="0.2">
      <c r="D38" s="1" t="s">
        <v>36</v>
      </c>
      <c r="E38" s="1">
        <v>37</v>
      </c>
      <c r="F38" s="1">
        <v>78</v>
      </c>
      <c r="G38" s="1" t="s">
        <v>315</v>
      </c>
      <c r="J38" s="8">
        <v>43853</v>
      </c>
      <c r="K38" s="8">
        <v>43853</v>
      </c>
      <c r="L38" s="8">
        <v>43872</v>
      </c>
      <c r="M38" s="7" t="s">
        <v>568</v>
      </c>
      <c r="N38" s="8" t="s">
        <v>582</v>
      </c>
      <c r="P38" s="21">
        <f t="shared" ca="1" si="3"/>
        <v>0</v>
      </c>
      <c r="Q38" s="21">
        <f t="shared" si="4"/>
        <v>20</v>
      </c>
      <c r="R38" s="21">
        <f t="shared" si="5"/>
        <v>20</v>
      </c>
      <c r="S38" s="6">
        <f t="shared" si="8"/>
        <v>0</v>
      </c>
      <c r="T38" s="6">
        <f t="shared" si="8"/>
        <v>0</v>
      </c>
      <c r="U38" s="6">
        <f t="shared" si="6"/>
        <v>0</v>
      </c>
      <c r="V38" s="4">
        <f t="shared" si="7"/>
        <v>1</v>
      </c>
      <c r="W38" s="5">
        <f t="shared" si="1"/>
        <v>0</v>
      </c>
      <c r="X38" s="3">
        <f t="shared" si="2"/>
        <v>1</v>
      </c>
      <c r="Y38" s="10" t="s">
        <v>1254</v>
      </c>
    </row>
    <row r="39" spans="4:25" x14ac:dyDescent="0.2">
      <c r="D39" s="1" t="s">
        <v>37</v>
      </c>
      <c r="E39" s="1">
        <v>38</v>
      </c>
      <c r="F39" s="1">
        <v>54</v>
      </c>
      <c r="G39" s="1" t="s">
        <v>315</v>
      </c>
      <c r="H39" s="7">
        <v>22</v>
      </c>
      <c r="I39" s="7" t="s">
        <v>298</v>
      </c>
      <c r="J39" s="8">
        <v>43850</v>
      </c>
      <c r="K39" s="8">
        <v>43853</v>
      </c>
      <c r="L39" s="8">
        <v>43865</v>
      </c>
      <c r="M39" s="7" t="s">
        <v>246</v>
      </c>
      <c r="N39" s="8" t="s">
        <v>583</v>
      </c>
      <c r="P39" s="21">
        <f t="shared" ca="1" si="3"/>
        <v>0</v>
      </c>
      <c r="Q39" s="21">
        <f t="shared" si="4"/>
        <v>13</v>
      </c>
      <c r="R39" s="21">
        <f t="shared" si="5"/>
        <v>16</v>
      </c>
      <c r="S39" s="6">
        <f t="shared" si="8"/>
        <v>1</v>
      </c>
      <c r="T39" s="6">
        <f t="shared" si="8"/>
        <v>1</v>
      </c>
      <c r="U39" s="6">
        <f t="shared" si="6"/>
        <v>2</v>
      </c>
      <c r="V39" s="4">
        <f t="shared" si="7"/>
        <v>2</v>
      </c>
      <c r="W39" s="5">
        <f t="shared" si="1"/>
        <v>0</v>
      </c>
      <c r="X39" s="3">
        <f t="shared" si="2"/>
        <v>4</v>
      </c>
      <c r="Y39" s="10" t="s">
        <v>1255</v>
      </c>
    </row>
    <row r="40" spans="4:25" x14ac:dyDescent="0.2">
      <c r="D40" s="1" t="s">
        <v>38</v>
      </c>
      <c r="E40" s="1">
        <v>39</v>
      </c>
      <c r="F40" s="1">
        <v>38</v>
      </c>
      <c r="G40" s="1" t="s">
        <v>315</v>
      </c>
      <c r="H40" s="7">
        <v>13</v>
      </c>
      <c r="I40" s="7" t="s">
        <v>302</v>
      </c>
      <c r="J40" s="8">
        <v>43852</v>
      </c>
      <c r="K40" s="8">
        <v>43852</v>
      </c>
      <c r="L40" s="8">
        <v>43868</v>
      </c>
      <c r="M40" s="7" t="s">
        <v>566</v>
      </c>
      <c r="N40" s="8"/>
      <c r="O40" t="s">
        <v>565</v>
      </c>
      <c r="P40" s="21">
        <f t="shared" ca="1" si="3"/>
        <v>0</v>
      </c>
      <c r="Q40" s="21">
        <f t="shared" si="4"/>
        <v>17</v>
      </c>
      <c r="R40" s="21">
        <f t="shared" si="5"/>
        <v>17</v>
      </c>
      <c r="S40" s="6">
        <f t="shared" si="8"/>
        <v>0</v>
      </c>
      <c r="T40" s="6">
        <f t="shared" si="8"/>
        <v>0</v>
      </c>
      <c r="U40" s="6">
        <f t="shared" si="6"/>
        <v>0</v>
      </c>
      <c r="V40" s="4">
        <f t="shared" si="7"/>
        <v>1</v>
      </c>
      <c r="W40" s="5">
        <f t="shared" si="1"/>
        <v>0</v>
      </c>
      <c r="X40" s="3">
        <f t="shared" si="2"/>
        <v>2</v>
      </c>
      <c r="Y40" s="10" t="s">
        <v>1256</v>
      </c>
    </row>
    <row r="41" spans="4:25" x14ac:dyDescent="0.2">
      <c r="D41" s="1" t="s">
        <v>39</v>
      </c>
      <c r="E41" s="1">
        <v>40</v>
      </c>
      <c r="F41" s="1">
        <v>67</v>
      </c>
      <c r="G41" s="1" t="s">
        <v>314</v>
      </c>
      <c r="J41" s="8">
        <v>43852</v>
      </c>
      <c r="K41" s="8">
        <v>43852</v>
      </c>
      <c r="L41" s="8"/>
      <c r="M41" s="7" t="s">
        <v>246</v>
      </c>
      <c r="N41" s="8" t="s">
        <v>583</v>
      </c>
      <c r="P41" s="21">
        <f t="shared" ca="1" si="3"/>
        <v>28</v>
      </c>
      <c r="Q41" s="21">
        <f t="shared" si="4"/>
        <v>0</v>
      </c>
      <c r="R41" s="21">
        <f t="shared" si="5"/>
        <v>0</v>
      </c>
      <c r="S41" s="6">
        <f t="shared" si="8"/>
        <v>1</v>
      </c>
      <c r="T41" s="6">
        <f t="shared" si="8"/>
        <v>1</v>
      </c>
      <c r="U41" s="6">
        <f t="shared" si="6"/>
        <v>2</v>
      </c>
      <c r="V41" s="4">
        <f t="shared" si="7"/>
        <v>2</v>
      </c>
      <c r="W41" s="5">
        <f t="shared" si="1"/>
        <v>0</v>
      </c>
      <c r="X41" s="3">
        <f t="shared" si="2"/>
        <v>2</v>
      </c>
      <c r="Y41" s="10" t="s">
        <v>1257</v>
      </c>
    </row>
    <row r="42" spans="4:25" x14ac:dyDescent="0.2">
      <c r="D42" s="1" t="s">
        <v>40</v>
      </c>
      <c r="E42" s="1">
        <v>41</v>
      </c>
      <c r="F42" s="1">
        <v>53</v>
      </c>
      <c r="G42" s="1" t="s">
        <v>314</v>
      </c>
      <c r="J42" s="8">
        <v>43844</v>
      </c>
      <c r="K42" s="8">
        <v>43854</v>
      </c>
      <c r="L42" s="8">
        <v>43868</v>
      </c>
      <c r="M42" s="7" t="s">
        <v>246</v>
      </c>
      <c r="N42" s="8" t="s">
        <v>584</v>
      </c>
      <c r="P42" s="21">
        <f t="shared" ca="1" si="3"/>
        <v>0</v>
      </c>
      <c r="Q42" s="21">
        <f t="shared" si="4"/>
        <v>15</v>
      </c>
      <c r="R42" s="21">
        <f t="shared" si="5"/>
        <v>25</v>
      </c>
      <c r="S42" s="6">
        <f t="shared" ref="S42:T61" si="9">IF(ISNUMBER(FIND(S$1,$M42)),1,0)</f>
        <v>1</v>
      </c>
      <c r="T42" s="6">
        <f t="shared" si="9"/>
        <v>1</v>
      </c>
      <c r="U42" s="6">
        <f t="shared" si="6"/>
        <v>2</v>
      </c>
      <c r="V42" s="4">
        <f t="shared" si="7"/>
        <v>2</v>
      </c>
      <c r="W42" s="5">
        <f t="shared" si="1"/>
        <v>0</v>
      </c>
      <c r="X42" s="3">
        <f t="shared" si="2"/>
        <v>2</v>
      </c>
      <c r="Y42" s="10" t="s">
        <v>1258</v>
      </c>
    </row>
    <row r="43" spans="4:25" x14ac:dyDescent="0.2">
      <c r="D43" s="1" t="s">
        <v>41</v>
      </c>
      <c r="E43" s="1">
        <v>42</v>
      </c>
      <c r="F43" s="1">
        <v>41</v>
      </c>
      <c r="G43" s="1" t="s">
        <v>314</v>
      </c>
      <c r="J43" s="8">
        <v>43852</v>
      </c>
      <c r="K43" s="8">
        <v>43853</v>
      </c>
      <c r="L43" s="8">
        <v>43877</v>
      </c>
      <c r="M43" s="7" t="s">
        <v>246</v>
      </c>
      <c r="N43" s="8" t="s">
        <v>583</v>
      </c>
      <c r="P43" s="21">
        <f t="shared" ca="1" si="3"/>
        <v>0</v>
      </c>
      <c r="Q43" s="21">
        <f t="shared" si="4"/>
        <v>25</v>
      </c>
      <c r="R43" s="21">
        <f t="shared" si="5"/>
        <v>26</v>
      </c>
      <c r="S43" s="6">
        <f t="shared" si="9"/>
        <v>1</v>
      </c>
      <c r="T43" s="6">
        <f t="shared" si="9"/>
        <v>1</v>
      </c>
      <c r="U43" s="6">
        <f t="shared" si="6"/>
        <v>2</v>
      </c>
      <c r="V43" s="4">
        <f t="shared" si="7"/>
        <v>2</v>
      </c>
      <c r="W43" s="5">
        <f t="shared" si="1"/>
        <v>0</v>
      </c>
      <c r="X43" s="3">
        <f t="shared" si="2"/>
        <v>2</v>
      </c>
      <c r="Y43" s="10" t="s">
        <v>1259</v>
      </c>
    </row>
    <row r="44" spans="4:25" x14ac:dyDescent="0.2">
      <c r="D44" s="1" t="s">
        <v>42</v>
      </c>
      <c r="E44" s="1">
        <v>43</v>
      </c>
      <c r="F44" s="1">
        <v>62</v>
      </c>
      <c r="G44" s="1" t="s">
        <v>315</v>
      </c>
      <c r="J44" s="8">
        <v>43849</v>
      </c>
      <c r="K44" s="8">
        <v>43854</v>
      </c>
      <c r="L44" s="8">
        <v>43873</v>
      </c>
      <c r="M44" s="7" t="s">
        <v>260</v>
      </c>
      <c r="N44" s="8" t="s">
        <v>582</v>
      </c>
      <c r="P44" s="21">
        <f t="shared" ca="1" si="3"/>
        <v>0</v>
      </c>
      <c r="Q44" s="21">
        <f t="shared" si="4"/>
        <v>20</v>
      </c>
      <c r="R44" s="21">
        <f t="shared" si="5"/>
        <v>25</v>
      </c>
      <c r="S44" s="6">
        <f t="shared" si="9"/>
        <v>0</v>
      </c>
      <c r="T44" s="6">
        <f t="shared" si="9"/>
        <v>0</v>
      </c>
      <c r="U44" s="6">
        <f t="shared" si="6"/>
        <v>0</v>
      </c>
      <c r="V44" s="4">
        <f t="shared" si="7"/>
        <v>1</v>
      </c>
      <c r="W44" s="5">
        <f t="shared" si="1"/>
        <v>1</v>
      </c>
      <c r="X44" s="3">
        <f t="shared" si="2"/>
        <v>1</v>
      </c>
      <c r="Y44" s="10" t="s">
        <v>1260</v>
      </c>
    </row>
    <row r="45" spans="4:25" x14ac:dyDescent="0.2">
      <c r="D45" s="1" t="s">
        <v>43</v>
      </c>
      <c r="E45" s="1">
        <v>44</v>
      </c>
      <c r="F45" s="1">
        <v>53</v>
      </c>
      <c r="G45" s="1" t="s">
        <v>315</v>
      </c>
      <c r="J45" s="8">
        <v>43847</v>
      </c>
      <c r="K45" s="8">
        <v>43854</v>
      </c>
      <c r="L45" s="8"/>
      <c r="M45" s="7" t="s">
        <v>252</v>
      </c>
      <c r="N45" s="8" t="s">
        <v>246</v>
      </c>
      <c r="P45" s="21">
        <f t="shared" ca="1" si="3"/>
        <v>26</v>
      </c>
      <c r="Q45" s="21">
        <f t="shared" si="4"/>
        <v>0</v>
      </c>
      <c r="R45" s="21">
        <f t="shared" si="5"/>
        <v>0</v>
      </c>
      <c r="S45" s="6">
        <f t="shared" si="9"/>
        <v>0</v>
      </c>
      <c r="T45" s="6">
        <f t="shared" si="9"/>
        <v>1</v>
      </c>
      <c r="U45" s="6">
        <f t="shared" si="6"/>
        <v>1</v>
      </c>
      <c r="V45" s="4">
        <f t="shared" si="7"/>
        <v>2</v>
      </c>
      <c r="W45" s="5">
        <f t="shared" si="1"/>
        <v>0</v>
      </c>
      <c r="X45" s="3">
        <f t="shared" si="2"/>
        <v>2</v>
      </c>
      <c r="Y45" s="10" t="s">
        <v>1261</v>
      </c>
    </row>
    <row r="46" spans="4:25" x14ac:dyDescent="0.2">
      <c r="D46" s="1" t="s">
        <v>44</v>
      </c>
      <c r="E46" s="1">
        <v>45</v>
      </c>
      <c r="F46" s="1">
        <v>40</v>
      </c>
      <c r="G46" s="1" t="s">
        <v>314</v>
      </c>
      <c r="J46" s="8">
        <v>43852</v>
      </c>
      <c r="K46" s="8">
        <v>43852</v>
      </c>
      <c r="L46" s="8"/>
      <c r="M46" s="7" t="s">
        <v>246</v>
      </c>
      <c r="N46" s="8" t="s">
        <v>583</v>
      </c>
      <c r="P46" s="21">
        <f t="shared" ca="1" si="3"/>
        <v>28</v>
      </c>
      <c r="Q46" s="21">
        <f t="shared" si="4"/>
        <v>0</v>
      </c>
      <c r="R46" s="21">
        <f t="shared" si="5"/>
        <v>0</v>
      </c>
      <c r="S46" s="6">
        <f t="shared" si="9"/>
        <v>1</v>
      </c>
      <c r="T46" s="6">
        <f t="shared" si="9"/>
        <v>1</v>
      </c>
      <c r="U46" s="6">
        <f t="shared" si="6"/>
        <v>2</v>
      </c>
      <c r="V46" s="4">
        <f t="shared" si="7"/>
        <v>2</v>
      </c>
      <c r="W46" s="5">
        <f t="shared" si="1"/>
        <v>0</v>
      </c>
      <c r="X46" s="3">
        <f t="shared" si="2"/>
        <v>2</v>
      </c>
      <c r="Y46" s="10" t="s">
        <v>1262</v>
      </c>
    </row>
    <row r="47" spans="4:25" x14ac:dyDescent="0.2">
      <c r="D47" s="1" t="s">
        <v>45</v>
      </c>
      <c r="E47" s="1">
        <v>46</v>
      </c>
      <c r="F47" s="1">
        <v>64</v>
      </c>
      <c r="G47" s="1" t="s">
        <v>315</v>
      </c>
      <c r="J47" s="8">
        <v>43851</v>
      </c>
      <c r="K47" s="8">
        <v>43854</v>
      </c>
      <c r="L47" s="8">
        <v>43870</v>
      </c>
      <c r="M47" s="7" t="s">
        <v>246</v>
      </c>
      <c r="N47" s="8" t="s">
        <v>583</v>
      </c>
      <c r="P47" s="21">
        <f t="shared" ca="1" si="3"/>
        <v>0</v>
      </c>
      <c r="Q47" s="21">
        <f t="shared" si="4"/>
        <v>17</v>
      </c>
      <c r="R47" s="21">
        <f t="shared" si="5"/>
        <v>20</v>
      </c>
      <c r="S47" s="6">
        <f t="shared" si="9"/>
        <v>1</v>
      </c>
      <c r="T47" s="6">
        <f t="shared" si="9"/>
        <v>1</v>
      </c>
      <c r="U47" s="6">
        <f t="shared" si="6"/>
        <v>2</v>
      </c>
      <c r="V47" s="4">
        <f t="shared" si="7"/>
        <v>2</v>
      </c>
      <c r="W47" s="5">
        <f t="shared" si="1"/>
        <v>0</v>
      </c>
      <c r="X47" s="3">
        <f t="shared" si="2"/>
        <v>2</v>
      </c>
      <c r="Y47" s="10" t="s">
        <v>1263</v>
      </c>
    </row>
    <row r="48" spans="4:25" x14ac:dyDescent="0.2">
      <c r="D48" s="1" t="s">
        <v>46</v>
      </c>
      <c r="E48" s="1">
        <v>47</v>
      </c>
      <c r="F48" s="1">
        <v>7</v>
      </c>
      <c r="G48" s="1" t="s">
        <v>315</v>
      </c>
      <c r="H48" s="7">
        <v>25</v>
      </c>
      <c r="I48" s="7" t="s">
        <v>594</v>
      </c>
      <c r="J48" s="8">
        <v>43854</v>
      </c>
      <c r="K48" s="8">
        <v>43854</v>
      </c>
      <c r="L48" s="8">
        <v>43877</v>
      </c>
      <c r="M48" s="7" t="s">
        <v>246</v>
      </c>
      <c r="N48" s="8" t="s">
        <v>583</v>
      </c>
      <c r="P48" s="21">
        <f t="shared" ca="1" si="3"/>
        <v>0</v>
      </c>
      <c r="Q48" s="21">
        <f t="shared" si="4"/>
        <v>24</v>
      </c>
      <c r="R48" s="21">
        <f t="shared" si="5"/>
        <v>24</v>
      </c>
      <c r="S48" s="6">
        <f t="shared" si="9"/>
        <v>1</v>
      </c>
      <c r="T48" s="6">
        <f t="shared" si="9"/>
        <v>1</v>
      </c>
      <c r="U48" s="6">
        <f t="shared" si="6"/>
        <v>2</v>
      </c>
      <c r="V48" s="4">
        <f t="shared" si="7"/>
        <v>2</v>
      </c>
      <c r="W48" s="5">
        <f t="shared" si="1"/>
        <v>1</v>
      </c>
      <c r="X48" s="3">
        <f t="shared" si="2"/>
        <v>4</v>
      </c>
      <c r="Y48" s="10" t="s">
        <v>1264</v>
      </c>
    </row>
    <row r="49" spans="4:25" x14ac:dyDescent="0.2">
      <c r="D49" s="1" t="s">
        <v>47</v>
      </c>
      <c r="E49" s="1">
        <v>48</v>
      </c>
      <c r="F49" s="1">
        <v>69</v>
      </c>
      <c r="G49" s="1" t="s">
        <v>314</v>
      </c>
      <c r="J49" s="8">
        <v>43851</v>
      </c>
      <c r="K49" s="8">
        <v>43853</v>
      </c>
      <c r="L49" s="8"/>
      <c r="M49" s="7" t="s">
        <v>246</v>
      </c>
      <c r="N49" s="8" t="s">
        <v>583</v>
      </c>
      <c r="P49" s="21">
        <f t="shared" ca="1" si="3"/>
        <v>27</v>
      </c>
      <c r="Q49" s="21">
        <f t="shared" si="4"/>
        <v>0</v>
      </c>
      <c r="R49" s="21">
        <f t="shared" si="5"/>
        <v>0</v>
      </c>
      <c r="S49" s="6">
        <f t="shared" si="9"/>
        <v>1</v>
      </c>
      <c r="T49" s="6">
        <f t="shared" si="9"/>
        <v>1</v>
      </c>
      <c r="U49" s="6">
        <f t="shared" si="6"/>
        <v>2</v>
      </c>
      <c r="V49" s="4">
        <f t="shared" si="7"/>
        <v>2</v>
      </c>
      <c r="W49" s="5">
        <f t="shared" si="1"/>
        <v>0</v>
      </c>
      <c r="X49" s="3">
        <f t="shared" si="2"/>
        <v>2</v>
      </c>
      <c r="Y49" s="10" t="s">
        <v>1265</v>
      </c>
    </row>
    <row r="50" spans="4:25" x14ac:dyDescent="0.2">
      <c r="D50" s="1" t="s">
        <v>48</v>
      </c>
      <c r="E50" s="1">
        <v>49</v>
      </c>
      <c r="F50" s="1">
        <v>55</v>
      </c>
      <c r="G50" s="1" t="s">
        <v>315</v>
      </c>
      <c r="J50" s="8">
        <v>43852</v>
      </c>
      <c r="K50" s="8">
        <v>43854</v>
      </c>
      <c r="L50" s="8">
        <v>43877</v>
      </c>
      <c r="M50" s="7" t="s">
        <v>260</v>
      </c>
      <c r="N50" s="8" t="s">
        <v>582</v>
      </c>
      <c r="P50" s="21">
        <f t="shared" ca="1" si="3"/>
        <v>0</v>
      </c>
      <c r="Q50" s="21">
        <f t="shared" si="4"/>
        <v>24</v>
      </c>
      <c r="R50" s="21">
        <f t="shared" si="5"/>
        <v>26</v>
      </c>
      <c r="S50" s="6">
        <f t="shared" si="9"/>
        <v>0</v>
      </c>
      <c r="T50" s="6">
        <f t="shared" si="9"/>
        <v>0</v>
      </c>
      <c r="U50" s="6">
        <f t="shared" si="6"/>
        <v>0</v>
      </c>
      <c r="V50" s="4">
        <f t="shared" si="7"/>
        <v>1</v>
      </c>
      <c r="W50" s="5">
        <f t="shared" si="1"/>
        <v>0</v>
      </c>
      <c r="X50" s="3">
        <f t="shared" si="2"/>
        <v>1</v>
      </c>
      <c r="Y50" s="10" t="s">
        <v>1266</v>
      </c>
    </row>
    <row r="51" spans="4:25" x14ac:dyDescent="0.2">
      <c r="D51" s="1" t="s">
        <v>49</v>
      </c>
      <c r="E51" s="1">
        <v>50</v>
      </c>
      <c r="F51" s="1">
        <v>52</v>
      </c>
      <c r="G51" s="1" t="s">
        <v>315</v>
      </c>
      <c r="J51" s="8">
        <v>43853</v>
      </c>
      <c r="K51" s="8">
        <v>43855</v>
      </c>
      <c r="L51" s="8">
        <v>43874</v>
      </c>
      <c r="M51" s="7" t="s">
        <v>246</v>
      </c>
      <c r="N51" s="8" t="s">
        <v>583</v>
      </c>
      <c r="P51" s="21">
        <f t="shared" ca="1" si="3"/>
        <v>0</v>
      </c>
      <c r="Q51" s="21">
        <f t="shared" si="4"/>
        <v>20</v>
      </c>
      <c r="R51" s="21">
        <f t="shared" si="5"/>
        <v>22</v>
      </c>
      <c r="S51" s="6">
        <f t="shared" si="9"/>
        <v>1</v>
      </c>
      <c r="T51" s="6">
        <f t="shared" si="9"/>
        <v>1</v>
      </c>
      <c r="U51" s="6">
        <f t="shared" si="6"/>
        <v>2</v>
      </c>
      <c r="V51" s="4">
        <f t="shared" si="7"/>
        <v>2</v>
      </c>
      <c r="W51" s="5">
        <f t="shared" si="1"/>
        <v>0</v>
      </c>
      <c r="X51" s="3">
        <f t="shared" si="2"/>
        <v>2</v>
      </c>
      <c r="Y51" s="10" t="s">
        <v>1267</v>
      </c>
    </row>
    <row r="52" spans="4:25" x14ac:dyDescent="0.2">
      <c r="D52" s="1" t="s">
        <v>50</v>
      </c>
      <c r="E52" s="1">
        <v>51</v>
      </c>
      <c r="F52" s="1">
        <v>69</v>
      </c>
      <c r="G52" s="1" t="s">
        <v>314</v>
      </c>
      <c r="J52" s="8">
        <v>43853</v>
      </c>
      <c r="K52" s="8">
        <v>43854</v>
      </c>
      <c r="L52" s="8"/>
      <c r="M52" s="7" t="s">
        <v>246</v>
      </c>
      <c r="N52" s="8" t="s">
        <v>583</v>
      </c>
      <c r="P52" s="21">
        <f t="shared" ca="1" si="3"/>
        <v>26</v>
      </c>
      <c r="Q52" s="21">
        <f t="shared" si="4"/>
        <v>0</v>
      </c>
      <c r="R52" s="21">
        <f t="shared" si="5"/>
        <v>0</v>
      </c>
      <c r="S52" s="6">
        <f t="shared" si="9"/>
        <v>1</v>
      </c>
      <c r="T52" s="6">
        <f t="shared" si="9"/>
        <v>1</v>
      </c>
      <c r="U52" s="6">
        <f t="shared" si="6"/>
        <v>2</v>
      </c>
      <c r="V52" s="4">
        <f t="shared" si="7"/>
        <v>2</v>
      </c>
      <c r="W52" s="5">
        <f t="shared" si="1"/>
        <v>0</v>
      </c>
      <c r="X52" s="3">
        <f t="shared" si="2"/>
        <v>2</v>
      </c>
      <c r="Y52" s="10" t="s">
        <v>1268</v>
      </c>
    </row>
    <row r="53" spans="4:25" x14ac:dyDescent="0.2">
      <c r="D53" s="1" t="s">
        <v>51</v>
      </c>
      <c r="E53" s="1">
        <v>52</v>
      </c>
      <c r="F53" s="1">
        <v>47</v>
      </c>
      <c r="G53" s="1" t="s">
        <v>315</v>
      </c>
      <c r="J53" s="8">
        <v>43848</v>
      </c>
      <c r="K53" s="8">
        <v>43855</v>
      </c>
      <c r="L53" s="8">
        <v>43873</v>
      </c>
      <c r="M53" s="7" t="s">
        <v>253</v>
      </c>
      <c r="N53" s="8" t="s">
        <v>583</v>
      </c>
      <c r="P53" s="21">
        <f t="shared" ca="1" si="3"/>
        <v>0</v>
      </c>
      <c r="Q53" s="21">
        <f t="shared" si="4"/>
        <v>19</v>
      </c>
      <c r="R53" s="21">
        <f t="shared" si="5"/>
        <v>26</v>
      </c>
      <c r="S53" s="6">
        <f t="shared" si="9"/>
        <v>0</v>
      </c>
      <c r="T53" s="6">
        <f t="shared" si="9"/>
        <v>1</v>
      </c>
      <c r="U53" s="6">
        <f t="shared" si="6"/>
        <v>1</v>
      </c>
      <c r="V53" s="4">
        <f t="shared" si="7"/>
        <v>2</v>
      </c>
      <c r="W53" s="5">
        <f t="shared" si="1"/>
        <v>0</v>
      </c>
      <c r="X53" s="3">
        <f t="shared" si="2"/>
        <v>2</v>
      </c>
      <c r="Y53" s="10" t="s">
        <v>1269</v>
      </c>
    </row>
    <row r="54" spans="4:25" x14ac:dyDescent="0.2">
      <c r="D54" s="1" t="s">
        <v>52</v>
      </c>
      <c r="E54" s="1">
        <v>53</v>
      </c>
      <c r="F54" s="1">
        <v>49</v>
      </c>
      <c r="G54" s="1" t="s">
        <v>315</v>
      </c>
      <c r="J54" s="8">
        <v>43846</v>
      </c>
      <c r="K54" s="8">
        <v>43851</v>
      </c>
      <c r="L54" s="8">
        <v>43868</v>
      </c>
      <c r="M54" s="7" t="s">
        <v>568</v>
      </c>
      <c r="N54" s="8" t="s">
        <v>285</v>
      </c>
      <c r="P54" s="21">
        <f t="shared" ca="1" si="3"/>
        <v>0</v>
      </c>
      <c r="Q54" s="21">
        <f t="shared" si="4"/>
        <v>18</v>
      </c>
      <c r="R54" s="21">
        <f t="shared" si="5"/>
        <v>23</v>
      </c>
      <c r="S54" s="6">
        <f t="shared" si="9"/>
        <v>0</v>
      </c>
      <c r="T54" s="6">
        <f t="shared" si="9"/>
        <v>0</v>
      </c>
      <c r="U54" s="6">
        <f t="shared" si="6"/>
        <v>0</v>
      </c>
      <c r="V54" s="4">
        <f t="shared" si="7"/>
        <v>1</v>
      </c>
      <c r="W54" s="5">
        <f t="shared" si="1"/>
        <v>0</v>
      </c>
      <c r="X54" s="3">
        <f t="shared" si="2"/>
        <v>1</v>
      </c>
      <c r="Y54" s="10" t="s">
        <v>1270</v>
      </c>
    </row>
    <row r="55" spans="4:25" x14ac:dyDescent="0.2">
      <c r="D55" s="1" t="s">
        <v>53</v>
      </c>
      <c r="E55" s="1">
        <v>54</v>
      </c>
      <c r="F55" s="1">
        <v>25</v>
      </c>
      <c r="G55" s="1" t="s">
        <v>314</v>
      </c>
      <c r="J55" s="8">
        <v>43849</v>
      </c>
      <c r="K55" s="8">
        <v>43854</v>
      </c>
      <c r="L55" s="8">
        <v>43866</v>
      </c>
      <c r="M55" s="7" t="s">
        <v>246</v>
      </c>
      <c r="N55" s="8" t="s">
        <v>583</v>
      </c>
      <c r="P55" s="21">
        <f t="shared" ca="1" si="3"/>
        <v>0</v>
      </c>
      <c r="Q55" s="21">
        <f t="shared" si="4"/>
        <v>13</v>
      </c>
      <c r="R55" s="21">
        <f t="shared" si="5"/>
        <v>18</v>
      </c>
      <c r="S55" s="6">
        <f t="shared" si="9"/>
        <v>1</v>
      </c>
      <c r="T55" s="6">
        <f t="shared" si="9"/>
        <v>1</v>
      </c>
      <c r="U55" s="6">
        <f t="shared" si="6"/>
        <v>2</v>
      </c>
      <c r="V55" s="4">
        <f t="shared" si="7"/>
        <v>2</v>
      </c>
      <c r="W55" s="5">
        <f t="shared" si="1"/>
        <v>0</v>
      </c>
      <c r="X55" s="3">
        <f t="shared" si="2"/>
        <v>2</v>
      </c>
      <c r="Y55" s="10" t="s">
        <v>1271</v>
      </c>
    </row>
    <row r="56" spans="4:25" x14ac:dyDescent="0.2">
      <c r="D56" s="1" t="s">
        <v>54</v>
      </c>
      <c r="E56" s="1">
        <v>55</v>
      </c>
      <c r="F56" s="1">
        <v>62</v>
      </c>
      <c r="G56" s="1" t="s">
        <v>315</v>
      </c>
      <c r="J56" s="8">
        <v>43853</v>
      </c>
      <c r="K56" s="8">
        <v>43854</v>
      </c>
      <c r="L56" s="8"/>
      <c r="M56" s="7" t="s">
        <v>246</v>
      </c>
      <c r="N56" s="8" t="s">
        <v>246</v>
      </c>
      <c r="P56" s="21">
        <f t="shared" ca="1" si="3"/>
        <v>26</v>
      </c>
      <c r="Q56" s="21">
        <f t="shared" si="4"/>
        <v>0</v>
      </c>
      <c r="R56" s="21">
        <f t="shared" si="5"/>
        <v>0</v>
      </c>
      <c r="S56" s="6">
        <f t="shared" si="9"/>
        <v>1</v>
      </c>
      <c r="T56" s="6">
        <f t="shared" si="9"/>
        <v>1</v>
      </c>
      <c r="U56" s="6">
        <f t="shared" si="6"/>
        <v>2</v>
      </c>
      <c r="V56" s="4">
        <f t="shared" si="7"/>
        <v>2</v>
      </c>
      <c r="W56" s="5">
        <f t="shared" si="1"/>
        <v>0</v>
      </c>
      <c r="X56" s="3">
        <f t="shared" si="2"/>
        <v>2</v>
      </c>
      <c r="Y56" s="10" t="s">
        <v>1272</v>
      </c>
    </row>
    <row r="57" spans="4:25" x14ac:dyDescent="0.2">
      <c r="D57" s="1" t="s">
        <v>55</v>
      </c>
      <c r="E57" s="1">
        <v>56</v>
      </c>
      <c r="F57" s="1">
        <v>22</v>
      </c>
      <c r="G57" s="1" t="s">
        <v>315</v>
      </c>
      <c r="J57" s="8">
        <v>43852</v>
      </c>
      <c r="K57" s="8">
        <v>43854</v>
      </c>
      <c r="L57" s="8">
        <v>43870</v>
      </c>
      <c r="M57" s="7" t="s">
        <v>246</v>
      </c>
      <c r="N57" s="8" t="s">
        <v>583</v>
      </c>
      <c r="P57" s="21">
        <f t="shared" ca="1" si="3"/>
        <v>0</v>
      </c>
      <c r="Q57" s="21">
        <f t="shared" si="4"/>
        <v>17</v>
      </c>
      <c r="R57" s="21">
        <f t="shared" si="5"/>
        <v>19</v>
      </c>
      <c r="S57" s="6">
        <f t="shared" si="9"/>
        <v>1</v>
      </c>
      <c r="T57" s="6">
        <f t="shared" si="9"/>
        <v>1</v>
      </c>
      <c r="U57" s="6">
        <f t="shared" si="6"/>
        <v>2</v>
      </c>
      <c r="V57" s="4">
        <f t="shared" si="7"/>
        <v>2</v>
      </c>
      <c r="W57" s="5">
        <f t="shared" si="1"/>
        <v>0</v>
      </c>
      <c r="X57" s="3">
        <f t="shared" si="2"/>
        <v>2</v>
      </c>
      <c r="Y57" s="10" t="s">
        <v>1273</v>
      </c>
    </row>
    <row r="58" spans="4:25" x14ac:dyDescent="0.2">
      <c r="D58" s="1" t="s">
        <v>56</v>
      </c>
      <c r="E58" s="1">
        <v>57</v>
      </c>
      <c r="F58" s="1">
        <v>20</v>
      </c>
      <c r="G58" s="1" t="s">
        <v>315</v>
      </c>
      <c r="J58" s="8">
        <v>43850</v>
      </c>
      <c r="K58" s="8">
        <v>43853</v>
      </c>
      <c r="L58" s="8">
        <v>43866</v>
      </c>
      <c r="M58" s="7" t="s">
        <v>260</v>
      </c>
      <c r="N58" s="8" t="s">
        <v>585</v>
      </c>
      <c r="P58" s="21">
        <f t="shared" ca="1" si="3"/>
        <v>0</v>
      </c>
      <c r="Q58" s="21">
        <f t="shared" si="4"/>
        <v>14</v>
      </c>
      <c r="R58" s="21">
        <f t="shared" si="5"/>
        <v>17</v>
      </c>
      <c r="S58" s="6">
        <f t="shared" si="9"/>
        <v>0</v>
      </c>
      <c r="T58" s="6">
        <f t="shared" si="9"/>
        <v>0</v>
      </c>
      <c r="U58" s="6">
        <f t="shared" si="6"/>
        <v>0</v>
      </c>
      <c r="V58" s="4">
        <f t="shared" si="7"/>
        <v>2</v>
      </c>
      <c r="W58" s="5">
        <f t="shared" si="1"/>
        <v>0</v>
      </c>
      <c r="X58" s="3">
        <f t="shared" si="2"/>
        <v>2</v>
      </c>
      <c r="Y58" s="10" t="s">
        <v>1274</v>
      </c>
    </row>
    <row r="59" spans="4:25" x14ac:dyDescent="0.2">
      <c r="D59" s="1" t="s">
        <v>57</v>
      </c>
      <c r="E59" s="1">
        <v>58</v>
      </c>
      <c r="F59" s="1">
        <v>51</v>
      </c>
      <c r="G59" s="1" t="s">
        <v>314</v>
      </c>
      <c r="J59" s="8">
        <v>43850</v>
      </c>
      <c r="K59" s="8">
        <v>43851</v>
      </c>
      <c r="L59" s="8">
        <v>43873</v>
      </c>
      <c r="M59" s="7" t="s">
        <v>254</v>
      </c>
      <c r="N59" s="8" t="s">
        <v>582</v>
      </c>
      <c r="P59" s="21">
        <f t="shared" ca="1" si="3"/>
        <v>0</v>
      </c>
      <c r="Q59" s="21">
        <f t="shared" si="4"/>
        <v>23</v>
      </c>
      <c r="R59" s="21">
        <f t="shared" si="5"/>
        <v>24</v>
      </c>
      <c r="S59" s="6">
        <f t="shared" si="9"/>
        <v>0</v>
      </c>
      <c r="T59" s="6">
        <f t="shared" si="9"/>
        <v>0</v>
      </c>
      <c r="U59" s="6">
        <f t="shared" si="6"/>
        <v>0</v>
      </c>
      <c r="V59" s="4">
        <f t="shared" si="7"/>
        <v>1</v>
      </c>
      <c r="W59" s="5">
        <f t="shared" si="1"/>
        <v>0</v>
      </c>
      <c r="X59" s="3">
        <f t="shared" si="2"/>
        <v>1</v>
      </c>
      <c r="Y59" s="10" t="s">
        <v>1275</v>
      </c>
    </row>
    <row r="60" spans="4:25" x14ac:dyDescent="0.2">
      <c r="D60" s="1" t="s">
        <v>58</v>
      </c>
      <c r="E60" s="1">
        <v>59</v>
      </c>
      <c r="F60" s="1">
        <v>66</v>
      </c>
      <c r="G60" s="1" t="s">
        <v>314</v>
      </c>
      <c r="J60" s="8">
        <v>43849</v>
      </c>
      <c r="K60" s="8">
        <v>43853</v>
      </c>
      <c r="L60" s="8"/>
      <c r="M60" s="7" t="s">
        <v>255</v>
      </c>
      <c r="N60" s="8" t="s">
        <v>287</v>
      </c>
      <c r="P60" s="21">
        <f t="shared" ca="1" si="3"/>
        <v>27</v>
      </c>
      <c r="Q60" s="21">
        <f t="shared" si="4"/>
        <v>0</v>
      </c>
      <c r="R60" s="21">
        <f t="shared" si="5"/>
        <v>0</v>
      </c>
      <c r="S60" s="6">
        <f t="shared" si="9"/>
        <v>0</v>
      </c>
      <c r="T60" s="6">
        <f t="shared" si="9"/>
        <v>1</v>
      </c>
      <c r="U60" s="6">
        <f t="shared" si="6"/>
        <v>1</v>
      </c>
      <c r="V60" s="4">
        <f t="shared" si="7"/>
        <v>1</v>
      </c>
      <c r="W60" s="5">
        <f t="shared" si="1"/>
        <v>0</v>
      </c>
      <c r="X60" s="3">
        <f t="shared" si="2"/>
        <v>1</v>
      </c>
      <c r="Y60" s="10" t="s">
        <v>1276</v>
      </c>
    </row>
    <row r="61" spans="4:25" x14ac:dyDescent="0.2">
      <c r="D61" s="1" t="s">
        <v>59</v>
      </c>
      <c r="E61" s="1">
        <v>60</v>
      </c>
      <c r="F61" s="1">
        <v>52</v>
      </c>
      <c r="G61" s="1" t="s">
        <v>314</v>
      </c>
      <c r="J61" s="8">
        <v>43847</v>
      </c>
      <c r="K61" s="8">
        <v>43853</v>
      </c>
      <c r="L61" s="8">
        <v>43873</v>
      </c>
      <c r="M61" s="7" t="s">
        <v>576</v>
      </c>
      <c r="N61" s="8" t="s">
        <v>582</v>
      </c>
      <c r="P61" s="21">
        <f t="shared" ca="1" si="3"/>
        <v>0</v>
      </c>
      <c r="Q61" s="21">
        <f t="shared" si="4"/>
        <v>21</v>
      </c>
      <c r="R61" s="21">
        <f t="shared" si="5"/>
        <v>27</v>
      </c>
      <c r="S61" s="6">
        <f t="shared" si="9"/>
        <v>1</v>
      </c>
      <c r="T61" s="6">
        <f t="shared" si="9"/>
        <v>1</v>
      </c>
      <c r="U61" s="6">
        <f t="shared" si="6"/>
        <v>2</v>
      </c>
      <c r="V61" s="4">
        <f t="shared" si="7"/>
        <v>1</v>
      </c>
      <c r="W61" s="5">
        <f t="shared" si="1"/>
        <v>0</v>
      </c>
      <c r="X61" s="3">
        <f t="shared" si="2"/>
        <v>1</v>
      </c>
      <c r="Y61" s="10" t="s">
        <v>1277</v>
      </c>
    </row>
    <row r="62" spans="4:25" x14ac:dyDescent="0.2">
      <c r="D62" s="1" t="s">
        <v>60</v>
      </c>
      <c r="E62" s="1">
        <v>61</v>
      </c>
      <c r="F62" s="1">
        <v>19</v>
      </c>
      <c r="G62" s="1" t="s">
        <v>314</v>
      </c>
      <c r="J62" s="8">
        <v>43851</v>
      </c>
      <c r="K62" s="8">
        <v>43853</v>
      </c>
      <c r="L62" s="8">
        <v>43873</v>
      </c>
      <c r="M62" s="7" t="s">
        <v>246</v>
      </c>
      <c r="N62" s="8" t="s">
        <v>583</v>
      </c>
      <c r="P62" s="21">
        <f t="shared" ca="1" si="3"/>
        <v>0</v>
      </c>
      <c r="Q62" s="21">
        <f t="shared" si="4"/>
        <v>21</v>
      </c>
      <c r="R62" s="21">
        <f t="shared" si="5"/>
        <v>23</v>
      </c>
      <c r="S62" s="6">
        <f t="shared" ref="S62:T81" si="10">IF(ISNUMBER(FIND(S$1,$M62)),1,0)</f>
        <v>1</v>
      </c>
      <c r="T62" s="6">
        <f t="shared" si="10"/>
        <v>1</v>
      </c>
      <c r="U62" s="6">
        <f t="shared" si="6"/>
        <v>2</v>
      </c>
      <c r="V62" s="4">
        <f t="shared" si="7"/>
        <v>2</v>
      </c>
      <c r="W62" s="5">
        <f t="shared" si="1"/>
        <v>0</v>
      </c>
      <c r="X62" s="3">
        <f t="shared" si="2"/>
        <v>2</v>
      </c>
      <c r="Y62" s="10" t="s">
        <v>1278</v>
      </c>
    </row>
    <row r="63" spans="4:25" x14ac:dyDescent="0.2">
      <c r="D63" s="1" t="s">
        <v>61</v>
      </c>
      <c r="E63" s="1">
        <v>62</v>
      </c>
      <c r="F63" s="1">
        <v>61</v>
      </c>
      <c r="G63" s="1" t="s">
        <v>314</v>
      </c>
      <c r="J63" s="8">
        <v>43846</v>
      </c>
      <c r="K63" s="8">
        <v>43853</v>
      </c>
      <c r="L63" s="8"/>
      <c r="M63" s="7" t="s">
        <v>246</v>
      </c>
      <c r="N63" s="8" t="s">
        <v>583</v>
      </c>
      <c r="P63" s="21">
        <f t="shared" ca="1" si="3"/>
        <v>27</v>
      </c>
      <c r="Q63" s="21">
        <f t="shared" si="4"/>
        <v>0</v>
      </c>
      <c r="R63" s="21">
        <f t="shared" si="5"/>
        <v>0</v>
      </c>
      <c r="S63" s="6">
        <f t="shared" si="10"/>
        <v>1</v>
      </c>
      <c r="T63" s="6">
        <f t="shared" si="10"/>
        <v>1</v>
      </c>
      <c r="U63" s="6">
        <f t="shared" si="6"/>
        <v>2</v>
      </c>
      <c r="V63" s="4">
        <f t="shared" si="7"/>
        <v>2</v>
      </c>
      <c r="W63" s="5">
        <f t="shared" si="1"/>
        <v>1</v>
      </c>
      <c r="X63" s="3">
        <f t="shared" si="2"/>
        <v>2</v>
      </c>
      <c r="Y63" s="10" t="s">
        <v>1279</v>
      </c>
    </row>
    <row r="64" spans="4:25" x14ac:dyDescent="0.2">
      <c r="D64" s="1" t="s">
        <v>62</v>
      </c>
      <c r="E64" s="1">
        <v>63</v>
      </c>
      <c r="F64" s="1">
        <v>58</v>
      </c>
      <c r="G64" s="1" t="s">
        <v>315</v>
      </c>
      <c r="H64" s="7">
        <v>62</v>
      </c>
      <c r="I64" s="7" t="s">
        <v>298</v>
      </c>
      <c r="J64" s="8">
        <v>43846</v>
      </c>
      <c r="K64" s="8">
        <v>43853</v>
      </c>
      <c r="L64" s="8"/>
      <c r="M64" s="7" t="s">
        <v>246</v>
      </c>
      <c r="N64" s="8" t="s">
        <v>583</v>
      </c>
      <c r="P64" s="21">
        <f t="shared" ca="1" si="3"/>
        <v>27</v>
      </c>
      <c r="Q64" s="21">
        <f t="shared" si="4"/>
        <v>0</v>
      </c>
      <c r="R64" s="21">
        <f t="shared" si="5"/>
        <v>0</v>
      </c>
      <c r="S64" s="6">
        <f t="shared" si="10"/>
        <v>1</v>
      </c>
      <c r="T64" s="6">
        <f t="shared" si="10"/>
        <v>1</v>
      </c>
      <c r="U64" s="6">
        <f t="shared" si="6"/>
        <v>2</v>
      </c>
      <c r="V64" s="4">
        <f t="shared" si="7"/>
        <v>2</v>
      </c>
      <c r="W64" s="5">
        <f t="shared" si="1"/>
        <v>0</v>
      </c>
      <c r="X64" s="3">
        <f t="shared" si="2"/>
        <v>4</v>
      </c>
      <c r="Y64" s="10" t="s">
        <v>1280</v>
      </c>
    </row>
    <row r="65" spans="4:25" x14ac:dyDescent="0.2">
      <c r="D65" s="1" t="s">
        <v>63</v>
      </c>
      <c r="E65" s="1">
        <v>64</v>
      </c>
      <c r="F65" s="1">
        <v>64</v>
      </c>
      <c r="G65" s="1" t="s">
        <v>315</v>
      </c>
      <c r="J65" s="8">
        <v>43854</v>
      </c>
      <c r="K65" s="8">
        <v>43855</v>
      </c>
      <c r="L65" s="8">
        <v>43870</v>
      </c>
      <c r="M65" s="7" t="s">
        <v>246</v>
      </c>
      <c r="N65" s="8" t="s">
        <v>583</v>
      </c>
      <c r="P65" s="21">
        <f t="shared" ca="1" si="3"/>
        <v>0</v>
      </c>
      <c r="Q65" s="21">
        <f t="shared" si="4"/>
        <v>16</v>
      </c>
      <c r="R65" s="21">
        <f t="shared" si="5"/>
        <v>17</v>
      </c>
      <c r="S65" s="6">
        <f t="shared" si="10"/>
        <v>1</v>
      </c>
      <c r="T65" s="6">
        <f t="shared" si="10"/>
        <v>1</v>
      </c>
      <c r="U65" s="6">
        <f t="shared" si="6"/>
        <v>2</v>
      </c>
      <c r="V65" s="4">
        <f t="shared" si="7"/>
        <v>2</v>
      </c>
      <c r="W65" s="5">
        <f t="shared" si="1"/>
        <v>0</v>
      </c>
      <c r="X65" s="3">
        <f t="shared" si="2"/>
        <v>2</v>
      </c>
      <c r="Y65" s="10" t="s">
        <v>1281</v>
      </c>
    </row>
    <row r="66" spans="4:25" x14ac:dyDescent="0.2">
      <c r="D66" s="1" t="s">
        <v>64</v>
      </c>
      <c r="E66" s="1">
        <v>65</v>
      </c>
      <c r="F66" s="1">
        <v>38</v>
      </c>
      <c r="G66" s="1" t="s">
        <v>314</v>
      </c>
      <c r="J66" s="8">
        <v>43854</v>
      </c>
      <c r="K66" s="8">
        <v>43855</v>
      </c>
      <c r="L66" s="8"/>
      <c r="M66" s="7" t="s">
        <v>256</v>
      </c>
      <c r="N66" s="8" t="s">
        <v>582</v>
      </c>
      <c r="P66" s="21">
        <f t="shared" ca="1" si="3"/>
        <v>25</v>
      </c>
      <c r="Q66" s="21">
        <f t="shared" si="4"/>
        <v>0</v>
      </c>
      <c r="R66" s="21">
        <f t="shared" si="5"/>
        <v>0</v>
      </c>
      <c r="S66" s="6">
        <f t="shared" si="10"/>
        <v>0</v>
      </c>
      <c r="T66" s="6">
        <f t="shared" si="10"/>
        <v>0</v>
      </c>
      <c r="U66" s="6">
        <f t="shared" si="6"/>
        <v>0</v>
      </c>
      <c r="V66" s="4">
        <f t="shared" si="7"/>
        <v>1</v>
      </c>
      <c r="W66" s="5">
        <f t="shared" ref="W66:W129" si="11">COUNTIFS(H:H,E66)</f>
        <v>0</v>
      </c>
      <c r="X66" s="3">
        <f t="shared" ref="X66:X129" si="12">V66+IF(ISBLANK(H66)=FALSE,SUMIFS(V:V,E:E,H66),0)</f>
        <v>1</v>
      </c>
      <c r="Y66" s="10" t="s">
        <v>1282</v>
      </c>
    </row>
    <row r="67" spans="4:25" x14ac:dyDescent="0.2">
      <c r="D67" s="1" t="s">
        <v>65</v>
      </c>
      <c r="E67" s="1">
        <v>66</v>
      </c>
      <c r="F67" s="1">
        <v>64</v>
      </c>
      <c r="G67" s="1" t="s">
        <v>315</v>
      </c>
      <c r="H67" s="7">
        <v>6</v>
      </c>
      <c r="I67" s="7" t="s">
        <v>298</v>
      </c>
      <c r="J67" s="8">
        <v>43853</v>
      </c>
      <c r="K67" s="8">
        <v>43854</v>
      </c>
      <c r="L67" s="8">
        <v>43868</v>
      </c>
      <c r="M67" s="7" t="s">
        <v>256</v>
      </c>
      <c r="N67" s="8" t="s">
        <v>285</v>
      </c>
      <c r="P67" s="21">
        <f t="shared" ref="P67:P130" ca="1" si="13">IF(ISBLANK(L67),TODAY()-K67+1,0)</f>
        <v>0</v>
      </c>
      <c r="Q67" s="21">
        <f t="shared" ref="Q67:Q130" si="14">IF(ISBLANK(L67),0,L67-K67+1)</f>
        <v>15</v>
      </c>
      <c r="R67" s="21">
        <f t="shared" ref="R67:R130" si="15">IF(ISBLANK(L67),0,IF(ISBLANK(J67),L67-K67+1,L67-J67+1))</f>
        <v>16</v>
      </c>
      <c r="S67" s="6">
        <f t="shared" si="10"/>
        <v>0</v>
      </c>
      <c r="T67" s="6">
        <f t="shared" si="10"/>
        <v>0</v>
      </c>
      <c r="U67" s="6">
        <f t="shared" ref="U67:U130" si="16">S67+T67</f>
        <v>0</v>
      </c>
      <c r="V67" s="4">
        <f t="shared" ref="V67:V130" si="17">IF(ISNUMBER(FIND("武汉",Y67)),1,0)+IF(ISNUMBER(FIND("湖北",Y67)),1,0)</f>
        <v>1</v>
      </c>
      <c r="W67" s="5">
        <f t="shared" si="11"/>
        <v>0</v>
      </c>
      <c r="X67" s="3">
        <f t="shared" si="12"/>
        <v>2</v>
      </c>
      <c r="Y67" s="10" t="s">
        <v>1283</v>
      </c>
    </row>
    <row r="68" spans="4:25" x14ac:dyDescent="0.2">
      <c r="D68" s="1" t="s">
        <v>66</v>
      </c>
      <c r="E68" s="1">
        <v>67</v>
      </c>
      <c r="F68" s="1">
        <v>66</v>
      </c>
      <c r="G68" s="1" t="s">
        <v>315</v>
      </c>
      <c r="H68" s="7">
        <v>20</v>
      </c>
      <c r="I68" s="7" t="s">
        <v>298</v>
      </c>
      <c r="J68" s="8">
        <v>43854</v>
      </c>
      <c r="K68" s="8">
        <v>43856</v>
      </c>
      <c r="L68" s="8"/>
      <c r="M68" s="7" t="s">
        <v>257</v>
      </c>
      <c r="N68" s="8" t="s">
        <v>586</v>
      </c>
      <c r="P68" s="21">
        <f t="shared" ca="1" si="13"/>
        <v>24</v>
      </c>
      <c r="Q68" s="21">
        <f t="shared" si="14"/>
        <v>0</v>
      </c>
      <c r="R68" s="21">
        <f t="shared" si="15"/>
        <v>0</v>
      </c>
      <c r="S68" s="6">
        <f t="shared" si="10"/>
        <v>0</v>
      </c>
      <c r="T68" s="6">
        <f t="shared" si="10"/>
        <v>1</v>
      </c>
      <c r="U68" s="6">
        <f t="shared" si="16"/>
        <v>1</v>
      </c>
      <c r="V68" s="4">
        <f t="shared" si="17"/>
        <v>2</v>
      </c>
      <c r="W68" s="5">
        <f t="shared" si="11"/>
        <v>0</v>
      </c>
      <c r="X68" s="3">
        <f t="shared" si="12"/>
        <v>4</v>
      </c>
      <c r="Y68" s="10" t="s">
        <v>1284</v>
      </c>
    </row>
    <row r="69" spans="4:25" x14ac:dyDescent="0.2">
      <c r="D69" s="1" t="s">
        <v>67</v>
      </c>
      <c r="E69" s="1">
        <v>68</v>
      </c>
      <c r="F69" s="1">
        <v>49</v>
      </c>
      <c r="G69" s="1" t="s">
        <v>314</v>
      </c>
      <c r="H69" s="7">
        <v>20</v>
      </c>
      <c r="I69" s="7" t="s">
        <v>296</v>
      </c>
      <c r="J69" s="8">
        <v>43854</v>
      </c>
      <c r="K69" s="8">
        <v>43856</v>
      </c>
      <c r="L69" s="8">
        <v>43870</v>
      </c>
      <c r="M69" s="7" t="s">
        <v>258</v>
      </c>
      <c r="N69" s="8"/>
      <c r="P69" s="21">
        <f t="shared" ca="1" si="13"/>
        <v>0</v>
      </c>
      <c r="Q69" s="21">
        <f t="shared" si="14"/>
        <v>15</v>
      </c>
      <c r="R69" s="21">
        <f t="shared" si="15"/>
        <v>17</v>
      </c>
      <c r="S69" s="6">
        <f t="shared" si="10"/>
        <v>0</v>
      </c>
      <c r="T69" s="6">
        <f t="shared" si="10"/>
        <v>0</v>
      </c>
      <c r="U69" s="6">
        <f t="shared" si="16"/>
        <v>0</v>
      </c>
      <c r="V69" s="4">
        <f t="shared" si="17"/>
        <v>0</v>
      </c>
      <c r="W69" s="5">
        <f t="shared" si="11"/>
        <v>0</v>
      </c>
      <c r="X69" s="3">
        <f t="shared" si="12"/>
        <v>2</v>
      </c>
      <c r="Y69" s="10" t="s">
        <v>1285</v>
      </c>
    </row>
    <row r="70" spans="4:25" x14ac:dyDescent="0.2">
      <c r="D70" s="1" t="s">
        <v>68</v>
      </c>
      <c r="E70" s="1">
        <v>69</v>
      </c>
      <c r="F70" s="1">
        <v>49</v>
      </c>
      <c r="G70" s="1" t="s">
        <v>315</v>
      </c>
      <c r="H70" s="7">
        <v>20</v>
      </c>
      <c r="I70" s="7" t="s">
        <v>302</v>
      </c>
      <c r="J70" s="8">
        <v>43852</v>
      </c>
      <c r="K70" s="8">
        <v>43856</v>
      </c>
      <c r="L70" s="8"/>
      <c r="M70" s="7" t="s">
        <v>258</v>
      </c>
      <c r="N70" s="8"/>
      <c r="P70" s="21">
        <f t="shared" ca="1" si="13"/>
        <v>24</v>
      </c>
      <c r="Q70" s="21">
        <f t="shared" si="14"/>
        <v>0</v>
      </c>
      <c r="R70" s="21">
        <f t="shared" si="15"/>
        <v>0</v>
      </c>
      <c r="S70" s="6">
        <f t="shared" si="10"/>
        <v>0</v>
      </c>
      <c r="T70" s="6">
        <f t="shared" si="10"/>
        <v>0</v>
      </c>
      <c r="U70" s="6">
        <f t="shared" si="16"/>
        <v>0</v>
      </c>
      <c r="V70" s="4">
        <f t="shared" si="17"/>
        <v>0</v>
      </c>
      <c r="W70" s="5">
        <f t="shared" si="11"/>
        <v>0</v>
      </c>
      <c r="X70" s="3">
        <f t="shared" si="12"/>
        <v>2</v>
      </c>
      <c r="Y70" s="10" t="s">
        <v>1286</v>
      </c>
    </row>
    <row r="71" spans="4:25" x14ac:dyDescent="0.2">
      <c r="D71" s="1" t="s">
        <v>69</v>
      </c>
      <c r="E71" s="1">
        <v>70</v>
      </c>
      <c r="F71" s="1">
        <v>29</v>
      </c>
      <c r="G71" s="1" t="s">
        <v>314</v>
      </c>
      <c r="J71" s="8">
        <v>43853</v>
      </c>
      <c r="K71" s="8">
        <v>43855</v>
      </c>
      <c r="L71" s="8">
        <v>43873</v>
      </c>
      <c r="M71" s="7" t="s">
        <v>246</v>
      </c>
      <c r="N71" s="8" t="s">
        <v>583</v>
      </c>
      <c r="P71" s="21">
        <f t="shared" ca="1" si="13"/>
        <v>0</v>
      </c>
      <c r="Q71" s="21">
        <f t="shared" si="14"/>
        <v>19</v>
      </c>
      <c r="R71" s="21">
        <f t="shared" si="15"/>
        <v>21</v>
      </c>
      <c r="S71" s="6">
        <f t="shared" si="10"/>
        <v>1</v>
      </c>
      <c r="T71" s="6">
        <f t="shared" si="10"/>
        <v>1</v>
      </c>
      <c r="U71" s="6">
        <f t="shared" si="16"/>
        <v>2</v>
      </c>
      <c r="V71" s="4">
        <f t="shared" si="17"/>
        <v>2</v>
      </c>
      <c r="W71" s="5">
        <f t="shared" si="11"/>
        <v>0</v>
      </c>
      <c r="X71" s="3">
        <f t="shared" si="12"/>
        <v>2</v>
      </c>
      <c r="Y71" s="10" t="s">
        <v>1287</v>
      </c>
    </row>
    <row r="72" spans="4:25" x14ac:dyDescent="0.2">
      <c r="D72" s="1" t="s">
        <v>70</v>
      </c>
      <c r="E72" s="1">
        <v>71</v>
      </c>
      <c r="F72" s="1">
        <v>35</v>
      </c>
      <c r="G72" s="1" t="s">
        <v>315</v>
      </c>
      <c r="J72" s="8">
        <v>43855</v>
      </c>
      <c r="K72" s="8">
        <v>43855</v>
      </c>
      <c r="L72" s="8"/>
      <c r="M72" s="7" t="s">
        <v>256</v>
      </c>
      <c r="N72" s="8" t="s">
        <v>587</v>
      </c>
      <c r="P72" s="21">
        <f t="shared" ca="1" si="13"/>
        <v>25</v>
      </c>
      <c r="Q72" s="21">
        <f t="shared" si="14"/>
        <v>0</v>
      </c>
      <c r="R72" s="21">
        <f t="shared" si="15"/>
        <v>0</v>
      </c>
      <c r="S72" s="6">
        <f t="shared" si="10"/>
        <v>0</v>
      </c>
      <c r="T72" s="6">
        <f t="shared" si="10"/>
        <v>0</v>
      </c>
      <c r="U72" s="6">
        <f t="shared" si="16"/>
        <v>0</v>
      </c>
      <c r="V72" s="4">
        <f t="shared" si="17"/>
        <v>2</v>
      </c>
      <c r="W72" s="5">
        <f t="shared" si="11"/>
        <v>0</v>
      </c>
      <c r="X72" s="3">
        <f t="shared" si="12"/>
        <v>2</v>
      </c>
      <c r="Y72" s="10" t="s">
        <v>1288</v>
      </c>
    </row>
    <row r="73" spans="4:25" x14ac:dyDescent="0.2">
      <c r="D73" s="1" t="s">
        <v>71</v>
      </c>
      <c r="E73" s="1">
        <v>72</v>
      </c>
      <c r="F73" s="1">
        <v>51</v>
      </c>
      <c r="G73" s="1" t="s">
        <v>315</v>
      </c>
      <c r="J73" s="8">
        <v>43853</v>
      </c>
      <c r="K73" s="8">
        <v>43855</v>
      </c>
      <c r="L73" s="8"/>
      <c r="M73" s="7" t="s">
        <v>246</v>
      </c>
      <c r="N73" s="8" t="s">
        <v>583</v>
      </c>
      <c r="P73" s="21">
        <f t="shared" ca="1" si="13"/>
        <v>25</v>
      </c>
      <c r="Q73" s="21">
        <f t="shared" si="14"/>
        <v>0</v>
      </c>
      <c r="R73" s="21">
        <f t="shared" si="15"/>
        <v>0</v>
      </c>
      <c r="S73" s="6">
        <f t="shared" si="10"/>
        <v>1</v>
      </c>
      <c r="T73" s="6">
        <f t="shared" si="10"/>
        <v>1</v>
      </c>
      <c r="U73" s="6">
        <f t="shared" si="16"/>
        <v>2</v>
      </c>
      <c r="V73" s="4">
        <f t="shared" si="17"/>
        <v>2</v>
      </c>
      <c r="W73" s="5">
        <f t="shared" si="11"/>
        <v>0</v>
      </c>
      <c r="X73" s="3">
        <f t="shared" si="12"/>
        <v>2</v>
      </c>
      <c r="Y73" s="10" t="s">
        <v>1289</v>
      </c>
    </row>
    <row r="74" spans="4:25" x14ac:dyDescent="0.2">
      <c r="D74" s="1" t="s">
        <v>72</v>
      </c>
      <c r="E74" s="1">
        <v>73</v>
      </c>
      <c r="F74" s="1">
        <v>51</v>
      </c>
      <c r="G74" s="1" t="s">
        <v>314</v>
      </c>
      <c r="J74" s="8">
        <v>43850</v>
      </c>
      <c r="K74" s="8">
        <v>43853</v>
      </c>
      <c r="L74" s="8">
        <v>43867</v>
      </c>
      <c r="M74" s="7" t="s">
        <v>246</v>
      </c>
      <c r="N74" s="8" t="s">
        <v>583</v>
      </c>
      <c r="P74" s="21">
        <f t="shared" ca="1" si="13"/>
        <v>0</v>
      </c>
      <c r="Q74" s="21">
        <f t="shared" si="14"/>
        <v>15</v>
      </c>
      <c r="R74" s="21">
        <f t="shared" si="15"/>
        <v>18</v>
      </c>
      <c r="S74" s="6">
        <f t="shared" si="10"/>
        <v>1</v>
      </c>
      <c r="T74" s="6">
        <f t="shared" si="10"/>
        <v>1</v>
      </c>
      <c r="U74" s="6">
        <f t="shared" si="16"/>
        <v>2</v>
      </c>
      <c r="V74" s="4">
        <f t="shared" si="17"/>
        <v>2</v>
      </c>
      <c r="W74" s="5">
        <f t="shared" si="11"/>
        <v>1</v>
      </c>
      <c r="X74" s="3">
        <f t="shared" si="12"/>
        <v>2</v>
      </c>
      <c r="Y74" s="10" t="s">
        <v>1290</v>
      </c>
    </row>
    <row r="75" spans="4:25" x14ac:dyDescent="0.2">
      <c r="D75" s="1" t="s">
        <v>73</v>
      </c>
      <c r="E75" s="1">
        <v>74</v>
      </c>
      <c r="F75" s="1">
        <v>52</v>
      </c>
      <c r="G75" s="1" t="s">
        <v>315</v>
      </c>
      <c r="H75" s="7">
        <v>73</v>
      </c>
      <c r="I75" s="7" t="s">
        <v>298</v>
      </c>
      <c r="J75" s="8">
        <v>43851</v>
      </c>
      <c r="K75" s="8">
        <v>43853</v>
      </c>
      <c r="L75" s="8">
        <v>43869</v>
      </c>
      <c r="M75" s="7" t="s">
        <v>259</v>
      </c>
      <c r="N75" s="8" t="s">
        <v>285</v>
      </c>
      <c r="P75" s="21">
        <f t="shared" ca="1" si="13"/>
        <v>0</v>
      </c>
      <c r="Q75" s="21">
        <f t="shared" si="14"/>
        <v>17</v>
      </c>
      <c r="R75" s="21">
        <f t="shared" si="15"/>
        <v>19</v>
      </c>
      <c r="S75" s="6">
        <f t="shared" si="10"/>
        <v>0</v>
      </c>
      <c r="T75" s="6">
        <f t="shared" si="10"/>
        <v>0</v>
      </c>
      <c r="U75" s="6">
        <f t="shared" si="16"/>
        <v>0</v>
      </c>
      <c r="V75" s="4">
        <f t="shared" si="17"/>
        <v>1</v>
      </c>
      <c r="W75" s="5">
        <f t="shared" si="11"/>
        <v>0</v>
      </c>
      <c r="X75" s="3">
        <f t="shared" si="12"/>
        <v>3</v>
      </c>
      <c r="Y75" s="10" t="s">
        <v>1291</v>
      </c>
    </row>
    <row r="76" spans="4:25" x14ac:dyDescent="0.2">
      <c r="D76" s="1" t="s">
        <v>74</v>
      </c>
      <c r="E76" s="1">
        <v>75</v>
      </c>
      <c r="F76" s="1">
        <v>32</v>
      </c>
      <c r="G76" s="1" t="s">
        <v>314</v>
      </c>
      <c r="J76" s="8">
        <v>43850</v>
      </c>
      <c r="K76" s="8">
        <v>43855</v>
      </c>
      <c r="L76" s="8">
        <v>43871</v>
      </c>
      <c r="M76" s="7" t="s">
        <v>254</v>
      </c>
      <c r="N76" s="8" t="s">
        <v>285</v>
      </c>
      <c r="P76" s="21">
        <f t="shared" ca="1" si="13"/>
        <v>0</v>
      </c>
      <c r="Q76" s="21">
        <f t="shared" si="14"/>
        <v>17</v>
      </c>
      <c r="R76" s="21">
        <f t="shared" si="15"/>
        <v>22</v>
      </c>
      <c r="S76" s="6">
        <f t="shared" si="10"/>
        <v>0</v>
      </c>
      <c r="T76" s="6">
        <f t="shared" si="10"/>
        <v>0</v>
      </c>
      <c r="U76" s="6">
        <f t="shared" si="16"/>
        <v>0</v>
      </c>
      <c r="V76" s="4">
        <f t="shared" si="17"/>
        <v>1</v>
      </c>
      <c r="W76" s="5">
        <f t="shared" si="11"/>
        <v>0</v>
      </c>
      <c r="X76" s="3">
        <f t="shared" si="12"/>
        <v>1</v>
      </c>
      <c r="Y76" s="10" t="s">
        <v>1292</v>
      </c>
    </row>
    <row r="77" spans="4:25" x14ac:dyDescent="0.2">
      <c r="D77" s="1" t="s">
        <v>75</v>
      </c>
      <c r="E77" s="1">
        <v>76</v>
      </c>
      <c r="F77" s="1">
        <v>30</v>
      </c>
      <c r="G77" s="1" t="s">
        <v>315</v>
      </c>
      <c r="J77" s="8">
        <v>43852</v>
      </c>
      <c r="K77" s="8">
        <v>43854</v>
      </c>
      <c r="L77" s="8"/>
      <c r="M77" s="7" t="s">
        <v>246</v>
      </c>
      <c r="N77" s="8" t="s">
        <v>246</v>
      </c>
      <c r="P77" s="21">
        <f t="shared" ca="1" si="13"/>
        <v>26</v>
      </c>
      <c r="Q77" s="21">
        <f t="shared" si="14"/>
        <v>0</v>
      </c>
      <c r="R77" s="21">
        <f t="shared" si="15"/>
        <v>0</v>
      </c>
      <c r="S77" s="6">
        <f t="shared" si="10"/>
        <v>1</v>
      </c>
      <c r="T77" s="6">
        <f t="shared" si="10"/>
        <v>1</v>
      </c>
      <c r="U77" s="6">
        <f t="shared" si="16"/>
        <v>2</v>
      </c>
      <c r="V77" s="4">
        <f t="shared" si="17"/>
        <v>2</v>
      </c>
      <c r="W77" s="5">
        <f t="shared" si="11"/>
        <v>3</v>
      </c>
      <c r="X77" s="3">
        <f t="shared" si="12"/>
        <v>2</v>
      </c>
      <c r="Y77" s="10" t="s">
        <v>1293</v>
      </c>
    </row>
    <row r="78" spans="4:25" x14ac:dyDescent="0.2">
      <c r="D78" s="1" t="s">
        <v>76</v>
      </c>
      <c r="E78" s="1">
        <v>77</v>
      </c>
      <c r="F78" s="1">
        <v>50</v>
      </c>
      <c r="G78" s="1" t="s">
        <v>314</v>
      </c>
      <c r="J78" s="8">
        <v>43853</v>
      </c>
      <c r="K78" s="8">
        <v>43855</v>
      </c>
      <c r="L78" s="8">
        <v>43878</v>
      </c>
      <c r="M78" s="7" t="s">
        <v>258</v>
      </c>
      <c r="N78" s="8" t="s">
        <v>582</v>
      </c>
      <c r="P78" s="21">
        <f t="shared" ca="1" si="13"/>
        <v>0</v>
      </c>
      <c r="Q78" s="21">
        <f t="shared" si="14"/>
        <v>24</v>
      </c>
      <c r="R78" s="21">
        <f t="shared" si="15"/>
        <v>26</v>
      </c>
      <c r="S78" s="6">
        <f t="shared" si="10"/>
        <v>0</v>
      </c>
      <c r="T78" s="6">
        <f t="shared" si="10"/>
        <v>0</v>
      </c>
      <c r="U78" s="6">
        <f t="shared" si="16"/>
        <v>0</v>
      </c>
      <c r="V78" s="4">
        <f t="shared" si="17"/>
        <v>1</v>
      </c>
      <c r="W78" s="5">
        <f t="shared" si="11"/>
        <v>0</v>
      </c>
      <c r="X78" s="3">
        <f t="shared" si="12"/>
        <v>1</v>
      </c>
      <c r="Y78" s="10" t="s">
        <v>1294</v>
      </c>
    </row>
    <row r="79" spans="4:25" x14ac:dyDescent="0.2">
      <c r="D79" s="1" t="s">
        <v>77</v>
      </c>
      <c r="E79" s="1">
        <v>78</v>
      </c>
      <c r="F79" s="1">
        <v>78</v>
      </c>
      <c r="G79" s="1" t="s">
        <v>314</v>
      </c>
      <c r="J79" s="8">
        <v>43853</v>
      </c>
      <c r="K79" s="8">
        <v>43855</v>
      </c>
      <c r="L79" s="8"/>
      <c r="M79" s="7" t="s">
        <v>246</v>
      </c>
      <c r="N79" s="8" t="s">
        <v>583</v>
      </c>
      <c r="P79" s="21">
        <f t="shared" ca="1" si="13"/>
        <v>25</v>
      </c>
      <c r="Q79" s="21">
        <f t="shared" si="14"/>
        <v>0</v>
      </c>
      <c r="R79" s="21">
        <f t="shared" si="15"/>
        <v>0</v>
      </c>
      <c r="S79" s="6">
        <f t="shared" si="10"/>
        <v>1</v>
      </c>
      <c r="T79" s="6">
        <f t="shared" si="10"/>
        <v>1</v>
      </c>
      <c r="U79" s="6">
        <f t="shared" si="16"/>
        <v>2</v>
      </c>
      <c r="V79" s="4">
        <f t="shared" si="17"/>
        <v>2</v>
      </c>
      <c r="W79" s="5">
        <f t="shared" si="11"/>
        <v>1</v>
      </c>
      <c r="X79" s="3">
        <f t="shared" si="12"/>
        <v>2</v>
      </c>
      <c r="Y79" s="10" t="s">
        <v>1295</v>
      </c>
    </row>
    <row r="80" spans="4:25" x14ac:dyDescent="0.2">
      <c r="D80" s="1" t="s">
        <v>78</v>
      </c>
      <c r="E80" s="1">
        <v>79</v>
      </c>
      <c r="F80" s="1">
        <v>32</v>
      </c>
      <c r="G80" s="1" t="s">
        <v>315</v>
      </c>
      <c r="J80" s="8">
        <v>43852</v>
      </c>
      <c r="K80" s="8">
        <v>43853</v>
      </c>
      <c r="L80" s="8">
        <v>43876</v>
      </c>
      <c r="M80" s="7" t="s">
        <v>259</v>
      </c>
      <c r="N80" s="8" t="s">
        <v>583</v>
      </c>
      <c r="P80" s="21">
        <f t="shared" ca="1" si="13"/>
        <v>0</v>
      </c>
      <c r="Q80" s="21">
        <f t="shared" si="14"/>
        <v>24</v>
      </c>
      <c r="R80" s="21">
        <f t="shared" si="15"/>
        <v>25</v>
      </c>
      <c r="S80" s="6">
        <f t="shared" si="10"/>
        <v>0</v>
      </c>
      <c r="T80" s="6">
        <f t="shared" si="10"/>
        <v>0</v>
      </c>
      <c r="U80" s="6">
        <f t="shared" si="16"/>
        <v>0</v>
      </c>
      <c r="V80" s="4">
        <f t="shared" si="17"/>
        <v>2</v>
      </c>
      <c r="W80" s="5">
        <f t="shared" si="11"/>
        <v>0</v>
      </c>
      <c r="X80" s="3">
        <f t="shared" si="12"/>
        <v>2</v>
      </c>
      <c r="Y80" s="10" t="s">
        <v>1296</v>
      </c>
    </row>
    <row r="81" spans="4:25" x14ac:dyDescent="0.2">
      <c r="D81" s="1" t="s">
        <v>79</v>
      </c>
      <c r="E81" s="1">
        <v>80</v>
      </c>
      <c r="F81" s="1">
        <v>26</v>
      </c>
      <c r="G81" s="1" t="s">
        <v>315</v>
      </c>
      <c r="H81" s="7">
        <v>29</v>
      </c>
      <c r="I81" s="7" t="s">
        <v>303</v>
      </c>
      <c r="J81" s="8">
        <v>43851</v>
      </c>
      <c r="K81" s="8">
        <v>43852</v>
      </c>
      <c r="L81" s="8">
        <v>43867</v>
      </c>
      <c r="M81" s="7" t="s">
        <v>246</v>
      </c>
      <c r="N81" s="8" t="s">
        <v>246</v>
      </c>
      <c r="P81" s="21">
        <f t="shared" ca="1" si="13"/>
        <v>0</v>
      </c>
      <c r="Q81" s="21">
        <f t="shared" si="14"/>
        <v>16</v>
      </c>
      <c r="R81" s="21">
        <f t="shared" si="15"/>
        <v>17</v>
      </c>
      <c r="S81" s="6">
        <f t="shared" si="10"/>
        <v>1</v>
      </c>
      <c r="T81" s="6">
        <f t="shared" si="10"/>
        <v>1</v>
      </c>
      <c r="U81" s="6">
        <f t="shared" si="16"/>
        <v>2</v>
      </c>
      <c r="V81" s="4">
        <f t="shared" si="17"/>
        <v>2</v>
      </c>
      <c r="W81" s="5">
        <f t="shared" si="11"/>
        <v>0</v>
      </c>
      <c r="X81" s="3">
        <f t="shared" si="12"/>
        <v>4</v>
      </c>
      <c r="Y81" s="10" t="s">
        <v>1297</v>
      </c>
    </row>
    <row r="82" spans="4:25" x14ac:dyDescent="0.2">
      <c r="D82" s="1" t="s">
        <v>80</v>
      </c>
      <c r="E82" s="1">
        <v>81</v>
      </c>
      <c r="F82" s="1">
        <v>56</v>
      </c>
      <c r="G82" s="1" t="s">
        <v>315</v>
      </c>
      <c r="J82" s="8">
        <v>43849</v>
      </c>
      <c r="K82" s="8">
        <v>43854</v>
      </c>
      <c r="L82" s="8">
        <v>43867</v>
      </c>
      <c r="M82" s="7" t="s">
        <v>246</v>
      </c>
      <c r="N82" s="8" t="s">
        <v>583</v>
      </c>
      <c r="P82" s="21">
        <f t="shared" ca="1" si="13"/>
        <v>0</v>
      </c>
      <c r="Q82" s="21">
        <f t="shared" si="14"/>
        <v>14</v>
      </c>
      <c r="R82" s="21">
        <f t="shared" si="15"/>
        <v>19</v>
      </c>
      <c r="S82" s="6">
        <f t="shared" ref="S82:T101" si="18">IF(ISNUMBER(FIND(S$1,$M82)),1,0)</f>
        <v>1</v>
      </c>
      <c r="T82" s="6">
        <f t="shared" si="18"/>
        <v>1</v>
      </c>
      <c r="U82" s="6">
        <f t="shared" si="16"/>
        <v>2</v>
      </c>
      <c r="V82" s="4">
        <f t="shared" si="17"/>
        <v>2</v>
      </c>
      <c r="W82" s="5">
        <f t="shared" si="11"/>
        <v>0</v>
      </c>
      <c r="X82" s="3">
        <f t="shared" si="12"/>
        <v>2</v>
      </c>
      <c r="Y82" s="10" t="s">
        <v>1298</v>
      </c>
    </row>
    <row r="83" spans="4:25" x14ac:dyDescent="0.2">
      <c r="D83" s="1" t="s">
        <v>81</v>
      </c>
      <c r="E83" s="1">
        <v>82</v>
      </c>
      <c r="F83" s="1">
        <v>26</v>
      </c>
      <c r="G83" s="1" t="s">
        <v>314</v>
      </c>
      <c r="J83" s="8">
        <v>43852</v>
      </c>
      <c r="K83" s="8">
        <v>43855</v>
      </c>
      <c r="L83" s="8"/>
      <c r="M83" s="7" t="s">
        <v>260</v>
      </c>
      <c r="N83" s="8" t="s">
        <v>285</v>
      </c>
      <c r="P83" s="21">
        <f t="shared" ca="1" si="13"/>
        <v>25</v>
      </c>
      <c r="Q83" s="21">
        <f t="shared" si="14"/>
        <v>0</v>
      </c>
      <c r="R83" s="21">
        <f t="shared" si="15"/>
        <v>0</v>
      </c>
      <c r="S83" s="6">
        <f t="shared" si="18"/>
        <v>0</v>
      </c>
      <c r="T83" s="6">
        <f t="shared" si="18"/>
        <v>0</v>
      </c>
      <c r="U83" s="6">
        <f t="shared" si="16"/>
        <v>0</v>
      </c>
      <c r="V83" s="4">
        <f t="shared" si="17"/>
        <v>1</v>
      </c>
      <c r="W83" s="5">
        <f t="shared" si="11"/>
        <v>0</v>
      </c>
      <c r="X83" s="3">
        <f t="shared" si="12"/>
        <v>1</v>
      </c>
      <c r="Y83" s="10" t="s">
        <v>1299</v>
      </c>
    </row>
    <row r="84" spans="4:25" x14ac:dyDescent="0.2">
      <c r="D84" s="1" t="s">
        <v>82</v>
      </c>
      <c r="E84" s="1">
        <v>83</v>
      </c>
      <c r="F84" s="1">
        <v>39</v>
      </c>
      <c r="G84" s="1" t="s">
        <v>314</v>
      </c>
      <c r="J84" s="8">
        <v>43856</v>
      </c>
      <c r="K84" s="8">
        <v>43857</v>
      </c>
      <c r="L84" s="8">
        <v>43871</v>
      </c>
      <c r="M84" s="7" t="s">
        <v>260</v>
      </c>
      <c r="N84" s="8" t="s">
        <v>582</v>
      </c>
      <c r="P84" s="21">
        <f t="shared" ca="1" si="13"/>
        <v>0</v>
      </c>
      <c r="Q84" s="21">
        <f t="shared" si="14"/>
        <v>15</v>
      </c>
      <c r="R84" s="21">
        <f t="shared" si="15"/>
        <v>16</v>
      </c>
      <c r="S84" s="6">
        <f t="shared" si="18"/>
        <v>0</v>
      </c>
      <c r="T84" s="6">
        <f t="shared" si="18"/>
        <v>0</v>
      </c>
      <c r="U84" s="6">
        <f t="shared" si="16"/>
        <v>0</v>
      </c>
      <c r="V84" s="4">
        <f t="shared" si="17"/>
        <v>1</v>
      </c>
      <c r="W84" s="5">
        <f t="shared" si="11"/>
        <v>0</v>
      </c>
      <c r="X84" s="3">
        <f t="shared" si="12"/>
        <v>1</v>
      </c>
      <c r="Y84" s="10" t="s">
        <v>1300</v>
      </c>
    </row>
    <row r="85" spans="4:25" x14ac:dyDescent="0.2">
      <c r="D85" s="1" t="s">
        <v>83</v>
      </c>
      <c r="E85" s="1">
        <v>84</v>
      </c>
      <c r="F85" s="1">
        <v>52</v>
      </c>
      <c r="G85" s="1" t="s">
        <v>315</v>
      </c>
      <c r="J85" s="8">
        <v>43853</v>
      </c>
      <c r="K85" s="8">
        <v>43855</v>
      </c>
      <c r="L85" s="8">
        <v>43876</v>
      </c>
      <c r="M85" s="7" t="s">
        <v>256</v>
      </c>
      <c r="N85" s="8" t="s">
        <v>582</v>
      </c>
      <c r="P85" s="21">
        <f t="shared" ca="1" si="13"/>
        <v>0</v>
      </c>
      <c r="Q85" s="21">
        <f t="shared" si="14"/>
        <v>22</v>
      </c>
      <c r="R85" s="21">
        <f t="shared" si="15"/>
        <v>24</v>
      </c>
      <c r="S85" s="6">
        <f t="shared" si="18"/>
        <v>0</v>
      </c>
      <c r="T85" s="6">
        <f t="shared" si="18"/>
        <v>0</v>
      </c>
      <c r="U85" s="6">
        <f t="shared" si="16"/>
        <v>0</v>
      </c>
      <c r="V85" s="4">
        <f t="shared" si="17"/>
        <v>1</v>
      </c>
      <c r="W85" s="5">
        <f t="shared" si="11"/>
        <v>1</v>
      </c>
      <c r="X85" s="3">
        <f t="shared" si="12"/>
        <v>1</v>
      </c>
      <c r="Y85" s="10" t="s">
        <v>1301</v>
      </c>
    </row>
    <row r="86" spans="4:25" x14ac:dyDescent="0.2">
      <c r="D86" s="1" t="s">
        <v>84</v>
      </c>
      <c r="E86" s="1">
        <v>85</v>
      </c>
      <c r="F86" s="1">
        <v>59</v>
      </c>
      <c r="G86" s="1" t="s">
        <v>315</v>
      </c>
      <c r="J86" s="8">
        <v>43853</v>
      </c>
      <c r="K86" s="8">
        <v>43856</v>
      </c>
      <c r="L86" s="8"/>
      <c r="M86" s="7" t="s">
        <v>260</v>
      </c>
      <c r="N86" s="8" t="s">
        <v>586</v>
      </c>
      <c r="P86" s="21">
        <f t="shared" ca="1" si="13"/>
        <v>24</v>
      </c>
      <c r="Q86" s="21">
        <f t="shared" si="14"/>
        <v>0</v>
      </c>
      <c r="R86" s="21">
        <f t="shared" si="15"/>
        <v>0</v>
      </c>
      <c r="S86" s="6">
        <f t="shared" si="18"/>
        <v>0</v>
      </c>
      <c r="T86" s="6">
        <f t="shared" si="18"/>
        <v>0</v>
      </c>
      <c r="U86" s="6">
        <f t="shared" si="16"/>
        <v>0</v>
      </c>
      <c r="V86" s="4">
        <f t="shared" si="17"/>
        <v>1</v>
      </c>
      <c r="W86" s="5">
        <f t="shared" si="11"/>
        <v>0</v>
      </c>
      <c r="X86" s="3">
        <f t="shared" si="12"/>
        <v>1</v>
      </c>
      <c r="Y86" s="10" t="s">
        <v>1302</v>
      </c>
    </row>
    <row r="87" spans="4:25" x14ac:dyDescent="0.2">
      <c r="D87" s="1" t="s">
        <v>85</v>
      </c>
      <c r="E87" s="1">
        <v>86</v>
      </c>
      <c r="F87" s="1">
        <v>53</v>
      </c>
      <c r="G87" s="1" t="s">
        <v>314</v>
      </c>
      <c r="J87" s="8">
        <v>43849</v>
      </c>
      <c r="K87" s="8">
        <v>43854</v>
      </c>
      <c r="L87" s="8">
        <v>43868</v>
      </c>
      <c r="M87" s="7" t="s">
        <v>255</v>
      </c>
      <c r="N87" s="8" t="s">
        <v>586</v>
      </c>
      <c r="P87" s="21">
        <f t="shared" ca="1" si="13"/>
        <v>0</v>
      </c>
      <c r="Q87" s="21">
        <f t="shared" si="14"/>
        <v>15</v>
      </c>
      <c r="R87" s="21">
        <f t="shared" si="15"/>
        <v>20</v>
      </c>
      <c r="S87" s="6">
        <f t="shared" si="18"/>
        <v>0</v>
      </c>
      <c r="T87" s="6">
        <f t="shared" si="18"/>
        <v>1</v>
      </c>
      <c r="U87" s="6">
        <f t="shared" si="16"/>
        <v>1</v>
      </c>
      <c r="V87" s="4">
        <f t="shared" si="17"/>
        <v>1</v>
      </c>
      <c r="W87" s="5">
        <f t="shared" si="11"/>
        <v>0</v>
      </c>
      <c r="X87" s="3">
        <f t="shared" si="12"/>
        <v>1</v>
      </c>
      <c r="Y87" s="10" t="s">
        <v>1303</v>
      </c>
    </row>
    <row r="88" spans="4:25" x14ac:dyDescent="0.2">
      <c r="D88" s="1" t="s">
        <v>86</v>
      </c>
      <c r="E88" s="1">
        <v>87</v>
      </c>
      <c r="F88" s="1">
        <v>61</v>
      </c>
      <c r="G88" s="1" t="s">
        <v>314</v>
      </c>
      <c r="J88" s="8">
        <v>43854</v>
      </c>
      <c r="K88" s="8">
        <v>43855</v>
      </c>
      <c r="L88" s="8"/>
      <c r="M88" s="7" t="s">
        <v>261</v>
      </c>
      <c r="N88" s="8" t="s">
        <v>246</v>
      </c>
      <c r="P88" s="21">
        <f t="shared" ca="1" si="13"/>
        <v>25</v>
      </c>
      <c r="Q88" s="21">
        <f t="shared" si="14"/>
        <v>0</v>
      </c>
      <c r="R88" s="21">
        <f t="shared" si="15"/>
        <v>0</v>
      </c>
      <c r="S88" s="6">
        <f t="shared" si="18"/>
        <v>1</v>
      </c>
      <c r="T88" s="6">
        <f t="shared" si="18"/>
        <v>1</v>
      </c>
      <c r="U88" s="6">
        <f t="shared" si="16"/>
        <v>2</v>
      </c>
      <c r="V88" s="4">
        <f t="shared" si="17"/>
        <v>2</v>
      </c>
      <c r="W88" s="5">
        <f t="shared" si="11"/>
        <v>4</v>
      </c>
      <c r="X88" s="3">
        <f t="shared" si="12"/>
        <v>2</v>
      </c>
      <c r="Y88" s="10" t="s">
        <v>1304</v>
      </c>
    </row>
    <row r="89" spans="4:25" x14ac:dyDescent="0.2">
      <c r="D89" s="1" t="s">
        <v>87</v>
      </c>
      <c r="E89" s="1">
        <v>88</v>
      </c>
      <c r="F89" s="1">
        <v>46</v>
      </c>
      <c r="G89" s="1" t="s">
        <v>314</v>
      </c>
      <c r="J89" s="8">
        <v>43842</v>
      </c>
      <c r="K89" s="8">
        <v>43849</v>
      </c>
      <c r="L89" s="8">
        <v>43874</v>
      </c>
      <c r="M89" s="7" t="s">
        <v>262</v>
      </c>
      <c r="N89" s="8" t="s">
        <v>285</v>
      </c>
      <c r="P89" s="21">
        <f t="shared" ca="1" si="13"/>
        <v>0</v>
      </c>
      <c r="Q89" s="21">
        <f t="shared" si="14"/>
        <v>26</v>
      </c>
      <c r="R89" s="21">
        <f t="shared" si="15"/>
        <v>33</v>
      </c>
      <c r="S89" s="6">
        <f t="shared" si="18"/>
        <v>0</v>
      </c>
      <c r="T89" s="6">
        <f t="shared" si="18"/>
        <v>0</v>
      </c>
      <c r="U89" s="6">
        <f t="shared" si="16"/>
        <v>0</v>
      </c>
      <c r="V89" s="4">
        <f t="shared" si="17"/>
        <v>1</v>
      </c>
      <c r="W89" s="5">
        <f t="shared" si="11"/>
        <v>0</v>
      </c>
      <c r="X89" s="3">
        <f t="shared" si="12"/>
        <v>1</v>
      </c>
      <c r="Y89" s="10" t="s">
        <v>1305</v>
      </c>
    </row>
    <row r="90" spans="4:25" x14ac:dyDescent="0.2">
      <c r="D90" s="1" t="s">
        <v>88</v>
      </c>
      <c r="E90" s="1">
        <v>89</v>
      </c>
      <c r="F90" s="1">
        <v>64</v>
      </c>
      <c r="G90" s="1" t="s">
        <v>315</v>
      </c>
      <c r="J90" s="8">
        <v>43847</v>
      </c>
      <c r="K90" s="8">
        <v>43854</v>
      </c>
      <c r="L90" s="8"/>
      <c r="M90" s="7" t="s">
        <v>246</v>
      </c>
      <c r="N90" s="8" t="s">
        <v>588</v>
      </c>
      <c r="P90" s="21">
        <f t="shared" ca="1" si="13"/>
        <v>26</v>
      </c>
      <c r="Q90" s="21">
        <f t="shared" si="14"/>
        <v>0</v>
      </c>
      <c r="R90" s="21">
        <f t="shared" si="15"/>
        <v>0</v>
      </c>
      <c r="S90" s="6">
        <f t="shared" si="18"/>
        <v>1</v>
      </c>
      <c r="T90" s="6">
        <f t="shared" si="18"/>
        <v>1</v>
      </c>
      <c r="U90" s="6">
        <f t="shared" si="16"/>
        <v>2</v>
      </c>
      <c r="V90" s="4">
        <f t="shared" si="17"/>
        <v>2</v>
      </c>
      <c r="W90" s="5">
        <f t="shared" si="11"/>
        <v>1</v>
      </c>
      <c r="X90" s="3">
        <f t="shared" si="12"/>
        <v>2</v>
      </c>
      <c r="Y90" s="10" t="s">
        <v>1306</v>
      </c>
    </row>
    <row r="91" spans="4:25" x14ac:dyDescent="0.2">
      <c r="D91" s="1" t="s">
        <v>89</v>
      </c>
      <c r="E91" s="1">
        <v>90</v>
      </c>
      <c r="F91" s="1">
        <v>69</v>
      </c>
      <c r="G91" s="1" t="s">
        <v>314</v>
      </c>
      <c r="J91" s="8">
        <v>43848</v>
      </c>
      <c r="K91" s="8">
        <v>43855</v>
      </c>
      <c r="L91" s="8"/>
      <c r="M91" s="7" t="s">
        <v>258</v>
      </c>
      <c r="N91" s="8" t="s">
        <v>285</v>
      </c>
      <c r="O91" t="s">
        <v>297</v>
      </c>
      <c r="P91" s="21">
        <f t="shared" ca="1" si="13"/>
        <v>25</v>
      </c>
      <c r="Q91" s="21">
        <f t="shared" si="14"/>
        <v>0</v>
      </c>
      <c r="R91" s="21">
        <f t="shared" si="15"/>
        <v>0</v>
      </c>
      <c r="S91" s="6">
        <f t="shared" si="18"/>
        <v>0</v>
      </c>
      <c r="T91" s="6">
        <f t="shared" si="18"/>
        <v>0</v>
      </c>
      <c r="U91" s="6">
        <f t="shared" si="16"/>
        <v>0</v>
      </c>
      <c r="V91" s="4">
        <f t="shared" si="17"/>
        <v>1</v>
      </c>
      <c r="W91" s="5">
        <f t="shared" si="11"/>
        <v>0</v>
      </c>
      <c r="X91" s="3">
        <f t="shared" si="12"/>
        <v>1</v>
      </c>
      <c r="Y91" s="10" t="s">
        <v>1307</v>
      </c>
    </row>
    <row r="92" spans="4:25" x14ac:dyDescent="0.2">
      <c r="D92" s="1" t="s">
        <v>90</v>
      </c>
      <c r="E92" s="1">
        <v>91</v>
      </c>
      <c r="F92" s="1">
        <v>64</v>
      </c>
      <c r="G92" s="1" t="s">
        <v>315</v>
      </c>
      <c r="J92" s="8">
        <v>43850</v>
      </c>
      <c r="K92" s="8">
        <v>43853</v>
      </c>
      <c r="L92" s="8"/>
      <c r="M92" s="7" t="s">
        <v>259</v>
      </c>
      <c r="N92" s="8"/>
      <c r="O92" s="11" t="s">
        <v>1217</v>
      </c>
      <c r="P92" s="21">
        <f t="shared" ca="1" si="13"/>
        <v>27</v>
      </c>
      <c r="Q92" s="21">
        <f t="shared" si="14"/>
        <v>0</v>
      </c>
      <c r="R92" s="21">
        <f t="shared" si="15"/>
        <v>0</v>
      </c>
      <c r="S92" s="6">
        <f t="shared" si="18"/>
        <v>0</v>
      </c>
      <c r="T92" s="6">
        <f t="shared" si="18"/>
        <v>0</v>
      </c>
      <c r="U92" s="6">
        <f t="shared" si="16"/>
        <v>0</v>
      </c>
      <c r="V92" s="4">
        <f t="shared" si="17"/>
        <v>0</v>
      </c>
      <c r="W92" s="5">
        <f t="shared" si="11"/>
        <v>0</v>
      </c>
      <c r="X92" s="3">
        <f t="shared" si="12"/>
        <v>0</v>
      </c>
      <c r="Y92" s="10" t="s">
        <v>1308</v>
      </c>
    </row>
    <row r="93" spans="4:25" x14ac:dyDescent="0.2">
      <c r="D93" s="1" t="s">
        <v>91</v>
      </c>
      <c r="E93" s="1">
        <v>92</v>
      </c>
      <c r="F93" s="1">
        <v>63</v>
      </c>
      <c r="G93" s="1" t="s">
        <v>315</v>
      </c>
      <c r="J93" s="8">
        <v>43856</v>
      </c>
      <c r="K93" s="8">
        <v>43856</v>
      </c>
      <c r="L93" s="8"/>
      <c r="M93" s="7" t="s">
        <v>259</v>
      </c>
      <c r="N93" s="8" t="s">
        <v>285</v>
      </c>
      <c r="O93" t="s">
        <v>1643</v>
      </c>
      <c r="P93" s="21">
        <f t="shared" ca="1" si="13"/>
        <v>24</v>
      </c>
      <c r="Q93" s="21">
        <f t="shared" si="14"/>
        <v>0</v>
      </c>
      <c r="R93" s="21">
        <f t="shared" si="15"/>
        <v>0</v>
      </c>
      <c r="S93" s="6">
        <f t="shared" si="18"/>
        <v>0</v>
      </c>
      <c r="T93" s="6">
        <f t="shared" si="18"/>
        <v>0</v>
      </c>
      <c r="U93" s="6">
        <f t="shared" si="16"/>
        <v>0</v>
      </c>
      <c r="V93" s="4">
        <f t="shared" si="17"/>
        <v>1</v>
      </c>
      <c r="W93" s="5">
        <f t="shared" si="11"/>
        <v>0</v>
      </c>
      <c r="X93" s="3">
        <f t="shared" si="12"/>
        <v>1</v>
      </c>
      <c r="Y93" s="10" t="s">
        <v>1309</v>
      </c>
    </row>
    <row r="94" spans="4:25" x14ac:dyDescent="0.2">
      <c r="D94" s="1" t="s">
        <v>92</v>
      </c>
      <c r="E94" s="1">
        <v>93</v>
      </c>
      <c r="F94" s="1">
        <v>56</v>
      </c>
      <c r="G94" s="1" t="s">
        <v>315</v>
      </c>
      <c r="J94" s="8">
        <v>43853</v>
      </c>
      <c r="K94" s="8">
        <v>43855</v>
      </c>
      <c r="L94" s="8"/>
      <c r="M94" s="7" t="s">
        <v>246</v>
      </c>
      <c r="N94" s="8" t="s">
        <v>246</v>
      </c>
      <c r="P94" s="21">
        <f t="shared" ca="1" si="13"/>
        <v>25</v>
      </c>
      <c r="Q94" s="21">
        <f t="shared" si="14"/>
        <v>0</v>
      </c>
      <c r="R94" s="21">
        <f t="shared" si="15"/>
        <v>0</v>
      </c>
      <c r="S94" s="6">
        <f t="shared" si="18"/>
        <v>1</v>
      </c>
      <c r="T94" s="6">
        <f t="shared" si="18"/>
        <v>1</v>
      </c>
      <c r="U94" s="6">
        <f t="shared" si="16"/>
        <v>2</v>
      </c>
      <c r="V94" s="4">
        <f t="shared" si="17"/>
        <v>2</v>
      </c>
      <c r="W94" s="5">
        <f t="shared" si="11"/>
        <v>0</v>
      </c>
      <c r="X94" s="3">
        <f t="shared" si="12"/>
        <v>2</v>
      </c>
      <c r="Y94" s="10" t="s">
        <v>1310</v>
      </c>
    </row>
    <row r="95" spans="4:25" x14ac:dyDescent="0.2">
      <c r="D95" s="1" t="s">
        <v>93</v>
      </c>
      <c r="E95" s="1">
        <v>94</v>
      </c>
      <c r="F95" s="1">
        <v>65</v>
      </c>
      <c r="G95" s="1" t="s">
        <v>314</v>
      </c>
      <c r="J95" s="8">
        <v>43853</v>
      </c>
      <c r="K95" s="8">
        <v>43855</v>
      </c>
      <c r="L95" s="8"/>
      <c r="M95" s="7" t="s">
        <v>259</v>
      </c>
      <c r="N95" s="8" t="s">
        <v>285</v>
      </c>
      <c r="P95" s="21">
        <f t="shared" ca="1" si="13"/>
        <v>25</v>
      </c>
      <c r="Q95" s="21">
        <f t="shared" si="14"/>
        <v>0</v>
      </c>
      <c r="R95" s="21">
        <f t="shared" si="15"/>
        <v>0</v>
      </c>
      <c r="S95" s="6">
        <f t="shared" si="18"/>
        <v>0</v>
      </c>
      <c r="T95" s="6">
        <f t="shared" si="18"/>
        <v>0</v>
      </c>
      <c r="U95" s="6">
        <f t="shared" si="16"/>
        <v>0</v>
      </c>
      <c r="V95" s="4">
        <f t="shared" si="17"/>
        <v>1</v>
      </c>
      <c r="W95" s="5">
        <f t="shared" si="11"/>
        <v>2</v>
      </c>
      <c r="X95" s="3">
        <f t="shared" si="12"/>
        <v>1</v>
      </c>
      <c r="Y95" s="10" t="s">
        <v>1311</v>
      </c>
    </row>
    <row r="96" spans="4:25" x14ac:dyDescent="0.2">
      <c r="D96" s="1" t="s">
        <v>94</v>
      </c>
      <c r="E96" s="1">
        <v>95</v>
      </c>
      <c r="F96" s="1">
        <v>38</v>
      </c>
      <c r="G96" s="1" t="s">
        <v>315</v>
      </c>
      <c r="H96" s="7">
        <v>94</v>
      </c>
      <c r="I96" s="7" t="s">
        <v>303</v>
      </c>
      <c r="J96" s="8">
        <v>43854</v>
      </c>
      <c r="K96" s="8">
        <v>43856</v>
      </c>
      <c r="L96" s="8">
        <v>43874</v>
      </c>
      <c r="M96" s="7" t="s">
        <v>259</v>
      </c>
      <c r="N96" s="8" t="s">
        <v>285</v>
      </c>
      <c r="P96" s="21">
        <f t="shared" ca="1" si="13"/>
        <v>0</v>
      </c>
      <c r="Q96" s="21">
        <f t="shared" si="14"/>
        <v>19</v>
      </c>
      <c r="R96" s="21">
        <f t="shared" si="15"/>
        <v>21</v>
      </c>
      <c r="S96" s="6">
        <f t="shared" si="18"/>
        <v>0</v>
      </c>
      <c r="T96" s="6">
        <f t="shared" si="18"/>
        <v>0</v>
      </c>
      <c r="U96" s="6">
        <f t="shared" si="16"/>
        <v>0</v>
      </c>
      <c r="V96" s="4">
        <f t="shared" si="17"/>
        <v>1</v>
      </c>
      <c r="W96" s="5">
        <f t="shared" si="11"/>
        <v>0</v>
      </c>
      <c r="X96" s="3">
        <f t="shared" si="12"/>
        <v>2</v>
      </c>
      <c r="Y96" s="10" t="s">
        <v>1312</v>
      </c>
    </row>
    <row r="97" spans="4:25" x14ac:dyDescent="0.2">
      <c r="D97" s="1" t="s">
        <v>95</v>
      </c>
      <c r="E97" s="1">
        <v>96</v>
      </c>
      <c r="F97" s="1">
        <v>52</v>
      </c>
      <c r="G97" s="1" t="s">
        <v>315</v>
      </c>
      <c r="J97" s="8">
        <v>43853</v>
      </c>
      <c r="K97" s="8">
        <v>43856</v>
      </c>
      <c r="L97" s="8"/>
      <c r="M97" s="7" t="s">
        <v>246</v>
      </c>
      <c r="N97" s="8" t="s">
        <v>583</v>
      </c>
      <c r="P97" s="21">
        <f t="shared" ca="1" si="13"/>
        <v>24</v>
      </c>
      <c r="Q97" s="21">
        <f t="shared" si="14"/>
        <v>0</v>
      </c>
      <c r="R97" s="21">
        <f t="shared" si="15"/>
        <v>0</v>
      </c>
      <c r="S97" s="6">
        <f t="shared" si="18"/>
        <v>1</v>
      </c>
      <c r="T97" s="6">
        <f t="shared" si="18"/>
        <v>1</v>
      </c>
      <c r="U97" s="6">
        <f t="shared" si="16"/>
        <v>2</v>
      </c>
      <c r="V97" s="4">
        <f t="shared" si="17"/>
        <v>2</v>
      </c>
      <c r="W97" s="5">
        <f t="shared" si="11"/>
        <v>0</v>
      </c>
      <c r="X97" s="3">
        <f t="shared" si="12"/>
        <v>2</v>
      </c>
      <c r="Y97" s="10" t="s">
        <v>1313</v>
      </c>
    </row>
    <row r="98" spans="4:25" x14ac:dyDescent="0.2">
      <c r="D98" s="1" t="s">
        <v>96</v>
      </c>
      <c r="E98" s="1">
        <v>97</v>
      </c>
      <c r="F98" s="1">
        <v>64</v>
      </c>
      <c r="G98" s="1" t="s">
        <v>314</v>
      </c>
      <c r="J98" s="8">
        <v>43854</v>
      </c>
      <c r="K98" s="8">
        <v>43856</v>
      </c>
      <c r="L98" s="8"/>
      <c r="M98" s="7" t="s">
        <v>263</v>
      </c>
      <c r="N98" s="8" t="s">
        <v>287</v>
      </c>
      <c r="P98" s="21">
        <f t="shared" ca="1" si="13"/>
        <v>24</v>
      </c>
      <c r="Q98" s="21">
        <f t="shared" si="14"/>
        <v>0</v>
      </c>
      <c r="R98" s="21">
        <f t="shared" si="15"/>
        <v>0</v>
      </c>
      <c r="S98" s="6">
        <f t="shared" si="18"/>
        <v>0</v>
      </c>
      <c r="T98" s="6">
        <f t="shared" si="18"/>
        <v>1</v>
      </c>
      <c r="U98" s="6">
        <f t="shared" si="16"/>
        <v>1</v>
      </c>
      <c r="V98" s="4">
        <f t="shared" si="17"/>
        <v>1</v>
      </c>
      <c r="W98" s="5">
        <f t="shared" si="11"/>
        <v>2</v>
      </c>
      <c r="X98" s="3">
        <f t="shared" si="12"/>
        <v>1</v>
      </c>
      <c r="Y98" s="10" t="s">
        <v>1314</v>
      </c>
    </row>
    <row r="99" spans="4:25" x14ac:dyDescent="0.2">
      <c r="D99" s="1" t="s">
        <v>97</v>
      </c>
      <c r="E99" s="1">
        <v>98</v>
      </c>
      <c r="F99" s="1">
        <v>40</v>
      </c>
      <c r="G99" s="1" t="s">
        <v>314</v>
      </c>
      <c r="H99" s="7">
        <v>97</v>
      </c>
      <c r="I99" s="7" t="s">
        <v>296</v>
      </c>
      <c r="J99" s="8">
        <v>43854</v>
      </c>
      <c r="K99" s="8">
        <v>43856</v>
      </c>
      <c r="L99" s="8">
        <v>43874</v>
      </c>
      <c r="M99" s="7" t="s">
        <v>258</v>
      </c>
      <c r="N99" s="8" t="s">
        <v>287</v>
      </c>
      <c r="P99" s="21">
        <f t="shared" ca="1" si="13"/>
        <v>0</v>
      </c>
      <c r="Q99" s="21">
        <f t="shared" si="14"/>
        <v>19</v>
      </c>
      <c r="R99" s="21">
        <f t="shared" si="15"/>
        <v>21</v>
      </c>
      <c r="S99" s="6">
        <f t="shared" si="18"/>
        <v>0</v>
      </c>
      <c r="T99" s="6">
        <f t="shared" si="18"/>
        <v>0</v>
      </c>
      <c r="U99" s="6">
        <f t="shared" si="16"/>
        <v>0</v>
      </c>
      <c r="V99" s="4">
        <f t="shared" si="17"/>
        <v>1</v>
      </c>
      <c r="W99" s="5">
        <f t="shared" si="11"/>
        <v>3</v>
      </c>
      <c r="X99" s="3">
        <f t="shared" si="12"/>
        <v>2</v>
      </c>
      <c r="Y99" s="10" t="s">
        <v>1315</v>
      </c>
    </row>
    <row r="100" spans="4:25" x14ac:dyDescent="0.2">
      <c r="D100" s="1" t="s">
        <v>98</v>
      </c>
      <c r="E100" s="1">
        <v>99</v>
      </c>
      <c r="F100" s="1">
        <v>34</v>
      </c>
      <c r="G100" s="1" t="s">
        <v>314</v>
      </c>
      <c r="J100" s="8">
        <v>43850</v>
      </c>
      <c r="K100" s="8">
        <v>43857</v>
      </c>
      <c r="L100" s="8">
        <v>43871</v>
      </c>
      <c r="M100" s="7" t="s">
        <v>246</v>
      </c>
      <c r="N100" s="8" t="s">
        <v>583</v>
      </c>
      <c r="P100" s="21">
        <f t="shared" ca="1" si="13"/>
        <v>0</v>
      </c>
      <c r="Q100" s="21">
        <f t="shared" si="14"/>
        <v>15</v>
      </c>
      <c r="R100" s="21">
        <f t="shared" si="15"/>
        <v>22</v>
      </c>
      <c r="S100" s="6">
        <f t="shared" si="18"/>
        <v>1</v>
      </c>
      <c r="T100" s="6">
        <f t="shared" si="18"/>
        <v>1</v>
      </c>
      <c r="U100" s="6">
        <f t="shared" si="16"/>
        <v>2</v>
      </c>
      <c r="V100" s="4">
        <f t="shared" si="17"/>
        <v>2</v>
      </c>
      <c r="W100" s="5">
        <f t="shared" si="11"/>
        <v>3</v>
      </c>
      <c r="X100" s="3">
        <f t="shared" si="12"/>
        <v>2</v>
      </c>
      <c r="Y100" s="10" t="s">
        <v>1316</v>
      </c>
    </row>
    <row r="101" spans="4:25" x14ac:dyDescent="0.2">
      <c r="D101" s="1" t="s">
        <v>99</v>
      </c>
      <c r="E101" s="1">
        <v>100</v>
      </c>
      <c r="F101" s="1">
        <v>32</v>
      </c>
      <c r="G101" s="1" t="s">
        <v>314</v>
      </c>
      <c r="H101" s="7">
        <v>99</v>
      </c>
      <c r="I101" s="7" t="s">
        <v>304</v>
      </c>
      <c r="J101" s="8">
        <v>43853</v>
      </c>
      <c r="K101" s="8">
        <v>43857</v>
      </c>
      <c r="L101" s="8">
        <v>43872</v>
      </c>
      <c r="M101" s="7" t="s">
        <v>260</v>
      </c>
      <c r="N101" s="8"/>
      <c r="P101" s="21">
        <f t="shared" ca="1" si="13"/>
        <v>0</v>
      </c>
      <c r="Q101" s="21">
        <f t="shared" si="14"/>
        <v>16</v>
      </c>
      <c r="R101" s="21">
        <f t="shared" si="15"/>
        <v>20</v>
      </c>
      <c r="S101" s="6">
        <f t="shared" si="18"/>
        <v>0</v>
      </c>
      <c r="T101" s="6">
        <f t="shared" si="18"/>
        <v>0</v>
      </c>
      <c r="U101" s="6">
        <f t="shared" si="16"/>
        <v>0</v>
      </c>
      <c r="V101" s="4">
        <f t="shared" si="17"/>
        <v>0</v>
      </c>
      <c r="W101" s="5">
        <f t="shared" si="11"/>
        <v>0</v>
      </c>
      <c r="X101" s="3">
        <f t="shared" si="12"/>
        <v>2</v>
      </c>
      <c r="Y101" s="10" t="s">
        <v>1317</v>
      </c>
    </row>
    <row r="102" spans="4:25" x14ac:dyDescent="0.2">
      <c r="D102" s="1" t="s">
        <v>100</v>
      </c>
      <c r="E102" s="1">
        <v>101</v>
      </c>
      <c r="F102" s="1">
        <v>32</v>
      </c>
      <c r="G102" s="1" t="s">
        <v>314</v>
      </c>
      <c r="H102" s="7">
        <v>99</v>
      </c>
      <c r="I102" s="7" t="s">
        <v>304</v>
      </c>
      <c r="J102" s="8">
        <v>43855</v>
      </c>
      <c r="K102" s="8">
        <v>43857</v>
      </c>
      <c r="L102" s="8">
        <v>43876</v>
      </c>
      <c r="M102" s="7" t="s">
        <v>260</v>
      </c>
      <c r="N102" s="8"/>
      <c r="P102" s="21">
        <f t="shared" ca="1" si="13"/>
        <v>0</v>
      </c>
      <c r="Q102" s="21">
        <f t="shared" si="14"/>
        <v>20</v>
      </c>
      <c r="R102" s="21">
        <f t="shared" si="15"/>
        <v>22</v>
      </c>
      <c r="S102" s="6">
        <f t="shared" ref="S102:T121" si="19">IF(ISNUMBER(FIND(S$1,$M102)),1,0)</f>
        <v>0</v>
      </c>
      <c r="T102" s="6">
        <f t="shared" si="19"/>
        <v>0</v>
      </c>
      <c r="U102" s="6">
        <f t="shared" si="16"/>
        <v>0</v>
      </c>
      <c r="V102" s="4">
        <f t="shared" si="17"/>
        <v>0</v>
      </c>
      <c r="W102" s="5">
        <f t="shared" si="11"/>
        <v>0</v>
      </c>
      <c r="X102" s="3">
        <f t="shared" si="12"/>
        <v>2</v>
      </c>
      <c r="Y102" s="10" t="s">
        <v>1318</v>
      </c>
    </row>
    <row r="103" spans="4:25" x14ac:dyDescent="0.2">
      <c r="D103" s="1" t="s">
        <v>101</v>
      </c>
      <c r="E103" s="1">
        <v>102</v>
      </c>
      <c r="F103" s="1">
        <v>34</v>
      </c>
      <c r="G103" s="1" t="s">
        <v>314</v>
      </c>
      <c r="H103" s="7">
        <v>99</v>
      </c>
      <c r="I103" s="7" t="s">
        <v>304</v>
      </c>
      <c r="J103" s="8">
        <v>43856</v>
      </c>
      <c r="K103" s="8">
        <v>43857</v>
      </c>
      <c r="L103" s="8">
        <v>43871</v>
      </c>
      <c r="M103" s="7" t="s">
        <v>260</v>
      </c>
      <c r="N103" s="8"/>
      <c r="P103" s="21">
        <f t="shared" ca="1" si="13"/>
        <v>0</v>
      </c>
      <c r="Q103" s="21">
        <f t="shared" si="14"/>
        <v>15</v>
      </c>
      <c r="R103" s="21">
        <f t="shared" si="15"/>
        <v>16</v>
      </c>
      <c r="S103" s="6">
        <f t="shared" si="19"/>
        <v>0</v>
      </c>
      <c r="T103" s="6">
        <f t="shared" si="19"/>
        <v>0</v>
      </c>
      <c r="U103" s="6">
        <f t="shared" si="16"/>
        <v>0</v>
      </c>
      <c r="V103" s="4">
        <f t="shared" si="17"/>
        <v>0</v>
      </c>
      <c r="W103" s="5">
        <f t="shared" si="11"/>
        <v>0</v>
      </c>
      <c r="X103" s="3">
        <f t="shared" si="12"/>
        <v>2</v>
      </c>
      <c r="Y103" s="10" t="s">
        <v>1319</v>
      </c>
    </row>
    <row r="104" spans="4:25" x14ac:dyDescent="0.2">
      <c r="D104" s="1" t="s">
        <v>102</v>
      </c>
      <c r="E104" s="1">
        <v>103</v>
      </c>
      <c r="F104" s="1">
        <v>56</v>
      </c>
      <c r="G104" s="1" t="s">
        <v>315</v>
      </c>
      <c r="J104" s="8">
        <v>43853</v>
      </c>
      <c r="K104" s="8">
        <v>43853</v>
      </c>
      <c r="L104" s="8">
        <v>43869</v>
      </c>
      <c r="M104" s="7" t="s">
        <v>259</v>
      </c>
      <c r="N104" s="8" t="s">
        <v>285</v>
      </c>
      <c r="P104" s="21">
        <f t="shared" ca="1" si="13"/>
        <v>0</v>
      </c>
      <c r="Q104" s="21">
        <f t="shared" si="14"/>
        <v>17</v>
      </c>
      <c r="R104" s="21">
        <f t="shared" si="15"/>
        <v>17</v>
      </c>
      <c r="S104" s="6">
        <f t="shared" si="19"/>
        <v>0</v>
      </c>
      <c r="T104" s="6">
        <f t="shared" si="19"/>
        <v>0</v>
      </c>
      <c r="U104" s="6">
        <f t="shared" si="16"/>
        <v>0</v>
      </c>
      <c r="V104" s="4">
        <f t="shared" si="17"/>
        <v>1</v>
      </c>
      <c r="W104" s="5">
        <f t="shared" si="11"/>
        <v>0</v>
      </c>
      <c r="X104" s="3">
        <f t="shared" si="12"/>
        <v>1</v>
      </c>
      <c r="Y104" s="10" t="s">
        <v>1320</v>
      </c>
    </row>
    <row r="105" spans="4:25" x14ac:dyDescent="0.2">
      <c r="D105" s="1" t="s">
        <v>103</v>
      </c>
      <c r="E105" s="1">
        <v>104</v>
      </c>
      <c r="F105" s="1">
        <v>67</v>
      </c>
      <c r="G105" s="1" t="s">
        <v>315</v>
      </c>
      <c r="J105" s="8">
        <v>43853</v>
      </c>
      <c r="K105" s="8">
        <v>43855</v>
      </c>
      <c r="L105" s="8">
        <v>43869</v>
      </c>
      <c r="M105" s="7" t="s">
        <v>260</v>
      </c>
      <c r="N105" s="8" t="s">
        <v>285</v>
      </c>
      <c r="P105" s="21">
        <f t="shared" ca="1" si="13"/>
        <v>0</v>
      </c>
      <c r="Q105" s="21">
        <f t="shared" si="14"/>
        <v>15</v>
      </c>
      <c r="R105" s="21">
        <f t="shared" si="15"/>
        <v>17</v>
      </c>
      <c r="S105" s="6">
        <f t="shared" si="19"/>
        <v>0</v>
      </c>
      <c r="T105" s="6">
        <f t="shared" si="19"/>
        <v>0</v>
      </c>
      <c r="U105" s="6">
        <f t="shared" si="16"/>
        <v>0</v>
      </c>
      <c r="V105" s="4">
        <f t="shared" si="17"/>
        <v>1</v>
      </c>
      <c r="W105" s="5">
        <f t="shared" si="11"/>
        <v>0</v>
      </c>
      <c r="X105" s="3">
        <f t="shared" si="12"/>
        <v>1</v>
      </c>
      <c r="Y105" s="10" t="s">
        <v>1321</v>
      </c>
    </row>
    <row r="106" spans="4:25" x14ac:dyDescent="0.2">
      <c r="D106" s="1" t="s">
        <v>104</v>
      </c>
      <c r="E106" s="1">
        <v>105</v>
      </c>
      <c r="F106" s="1">
        <v>35</v>
      </c>
      <c r="G106" s="1" t="s">
        <v>314</v>
      </c>
      <c r="J106" s="8">
        <v>43853</v>
      </c>
      <c r="K106" s="8">
        <v>43855</v>
      </c>
      <c r="L106" s="8">
        <v>43868</v>
      </c>
      <c r="M106" s="7" t="s">
        <v>264</v>
      </c>
      <c r="N106" s="8" t="s">
        <v>582</v>
      </c>
      <c r="P106" s="21">
        <f t="shared" ca="1" si="13"/>
        <v>0</v>
      </c>
      <c r="Q106" s="21">
        <f t="shared" si="14"/>
        <v>14</v>
      </c>
      <c r="R106" s="21">
        <f t="shared" si="15"/>
        <v>16</v>
      </c>
      <c r="S106" s="6">
        <f t="shared" si="19"/>
        <v>0</v>
      </c>
      <c r="T106" s="6">
        <f t="shared" si="19"/>
        <v>0</v>
      </c>
      <c r="U106" s="6">
        <f t="shared" si="16"/>
        <v>0</v>
      </c>
      <c r="V106" s="4">
        <f t="shared" si="17"/>
        <v>1</v>
      </c>
      <c r="W106" s="5">
        <f t="shared" si="11"/>
        <v>3</v>
      </c>
      <c r="X106" s="3">
        <f t="shared" si="12"/>
        <v>1</v>
      </c>
      <c r="Y106" s="10" t="s">
        <v>1322</v>
      </c>
    </row>
    <row r="107" spans="4:25" x14ac:dyDescent="0.2">
      <c r="D107" s="1" t="s">
        <v>105</v>
      </c>
      <c r="E107" s="1">
        <v>106</v>
      </c>
      <c r="F107" s="1">
        <v>36</v>
      </c>
      <c r="G107" s="1" t="s">
        <v>315</v>
      </c>
      <c r="H107" s="7">
        <v>105</v>
      </c>
      <c r="I107" s="7" t="s">
        <v>298</v>
      </c>
      <c r="J107" s="8">
        <v>43854</v>
      </c>
      <c r="K107" s="8">
        <v>43855</v>
      </c>
      <c r="L107" s="8"/>
      <c r="M107" s="7" t="s">
        <v>264</v>
      </c>
      <c r="N107" s="8" t="s">
        <v>582</v>
      </c>
      <c r="P107" s="21">
        <f t="shared" ca="1" si="13"/>
        <v>25</v>
      </c>
      <c r="Q107" s="21">
        <f t="shared" si="14"/>
        <v>0</v>
      </c>
      <c r="R107" s="21">
        <f t="shared" si="15"/>
        <v>0</v>
      </c>
      <c r="S107" s="6">
        <f t="shared" si="19"/>
        <v>0</v>
      </c>
      <c r="T107" s="6">
        <f t="shared" si="19"/>
        <v>0</v>
      </c>
      <c r="U107" s="6">
        <f t="shared" si="16"/>
        <v>0</v>
      </c>
      <c r="V107" s="4">
        <f t="shared" si="17"/>
        <v>1</v>
      </c>
      <c r="W107" s="5">
        <f t="shared" si="11"/>
        <v>1</v>
      </c>
      <c r="X107" s="3">
        <f t="shared" si="12"/>
        <v>2</v>
      </c>
      <c r="Y107" s="10" t="s">
        <v>1323</v>
      </c>
    </row>
    <row r="108" spans="4:25" x14ac:dyDescent="0.2">
      <c r="D108" s="1" t="s">
        <v>106</v>
      </c>
      <c r="E108" s="1">
        <v>107</v>
      </c>
      <c r="F108" s="1">
        <v>61</v>
      </c>
      <c r="G108" s="1" t="s">
        <v>315</v>
      </c>
      <c r="H108" s="7">
        <v>105</v>
      </c>
      <c r="I108" s="7" t="s">
        <v>305</v>
      </c>
      <c r="J108" s="8">
        <v>43854</v>
      </c>
      <c r="K108" s="8">
        <v>43855</v>
      </c>
      <c r="L108" s="8"/>
      <c r="M108" s="7" t="s">
        <v>264</v>
      </c>
      <c r="N108" s="8" t="s">
        <v>582</v>
      </c>
      <c r="P108" s="21">
        <f t="shared" ca="1" si="13"/>
        <v>25</v>
      </c>
      <c r="Q108" s="21">
        <f t="shared" si="14"/>
        <v>0</v>
      </c>
      <c r="R108" s="21">
        <f t="shared" si="15"/>
        <v>0</v>
      </c>
      <c r="S108" s="6">
        <f t="shared" si="19"/>
        <v>0</v>
      </c>
      <c r="T108" s="6">
        <f t="shared" si="19"/>
        <v>0</v>
      </c>
      <c r="U108" s="6">
        <f t="shared" si="16"/>
        <v>0</v>
      </c>
      <c r="V108" s="4">
        <f t="shared" si="17"/>
        <v>1</v>
      </c>
      <c r="W108" s="5">
        <f t="shared" si="11"/>
        <v>0</v>
      </c>
      <c r="X108" s="3">
        <f t="shared" si="12"/>
        <v>2</v>
      </c>
      <c r="Y108" s="10" t="s">
        <v>1324</v>
      </c>
    </row>
    <row r="109" spans="4:25" x14ac:dyDescent="0.2">
      <c r="D109" s="1" t="s">
        <v>107</v>
      </c>
      <c r="E109" s="1">
        <v>108</v>
      </c>
      <c r="F109" s="1">
        <v>38</v>
      </c>
      <c r="G109" s="1" t="s">
        <v>315</v>
      </c>
      <c r="H109" s="7">
        <v>76</v>
      </c>
      <c r="I109" s="7" t="s">
        <v>306</v>
      </c>
      <c r="J109" s="8">
        <v>43858</v>
      </c>
      <c r="K109" s="8">
        <v>43859</v>
      </c>
      <c r="L109" s="8">
        <v>43873</v>
      </c>
      <c r="M109" s="7" t="s">
        <v>254</v>
      </c>
      <c r="N109" s="8"/>
      <c r="P109" s="21">
        <f t="shared" ca="1" si="13"/>
        <v>0</v>
      </c>
      <c r="Q109" s="21">
        <f t="shared" si="14"/>
        <v>15</v>
      </c>
      <c r="R109" s="21">
        <f t="shared" si="15"/>
        <v>16</v>
      </c>
      <c r="S109" s="6">
        <f t="shared" si="19"/>
        <v>0</v>
      </c>
      <c r="T109" s="6">
        <f t="shared" si="19"/>
        <v>0</v>
      </c>
      <c r="U109" s="6">
        <f t="shared" si="16"/>
        <v>0</v>
      </c>
      <c r="V109" s="4">
        <f t="shared" si="17"/>
        <v>2</v>
      </c>
      <c r="W109" s="5">
        <f t="shared" si="11"/>
        <v>0</v>
      </c>
      <c r="X109" s="3">
        <f t="shared" si="12"/>
        <v>4</v>
      </c>
      <c r="Y109" s="10" t="s">
        <v>1325</v>
      </c>
    </row>
    <row r="110" spans="4:25" x14ac:dyDescent="0.2">
      <c r="D110" s="1" t="s">
        <v>108</v>
      </c>
      <c r="E110" s="1">
        <v>109</v>
      </c>
      <c r="F110" s="1">
        <v>62</v>
      </c>
      <c r="G110" s="1" t="s">
        <v>315</v>
      </c>
      <c r="H110" s="7">
        <v>76</v>
      </c>
      <c r="I110" s="7" t="s">
        <v>307</v>
      </c>
      <c r="J110" s="8"/>
      <c r="K110" s="8">
        <v>43859</v>
      </c>
      <c r="L110" s="8">
        <v>43873</v>
      </c>
      <c r="M110" s="7" t="s">
        <v>265</v>
      </c>
      <c r="N110" s="8" t="s">
        <v>287</v>
      </c>
      <c r="O110" t="s">
        <v>1643</v>
      </c>
      <c r="P110" s="21">
        <f t="shared" ca="1" si="13"/>
        <v>0</v>
      </c>
      <c r="Q110" s="21">
        <f t="shared" si="14"/>
        <v>15</v>
      </c>
      <c r="R110" s="21">
        <f t="shared" si="15"/>
        <v>15</v>
      </c>
      <c r="S110" s="6">
        <f t="shared" si="19"/>
        <v>0</v>
      </c>
      <c r="T110" s="6">
        <f t="shared" si="19"/>
        <v>1</v>
      </c>
      <c r="U110" s="6">
        <f t="shared" si="16"/>
        <v>1</v>
      </c>
      <c r="V110" s="4">
        <f t="shared" si="17"/>
        <v>1</v>
      </c>
      <c r="W110" s="5">
        <f t="shared" si="11"/>
        <v>0</v>
      </c>
      <c r="X110" s="3">
        <f t="shared" si="12"/>
        <v>3</v>
      </c>
      <c r="Y110" s="10" t="s">
        <v>1326</v>
      </c>
    </row>
    <row r="111" spans="4:25" x14ac:dyDescent="0.2">
      <c r="D111" s="1" t="s">
        <v>109</v>
      </c>
      <c r="E111" s="1">
        <v>110</v>
      </c>
      <c r="F111" s="1">
        <v>2</v>
      </c>
      <c r="G111" s="1" t="s">
        <v>315</v>
      </c>
      <c r="H111" s="7">
        <v>76</v>
      </c>
      <c r="I111" s="7" t="s">
        <v>303</v>
      </c>
      <c r="J111" s="8"/>
      <c r="K111" s="8">
        <v>43859</v>
      </c>
      <c r="L111" s="8">
        <v>43872</v>
      </c>
      <c r="M111" s="7" t="s">
        <v>246</v>
      </c>
      <c r="N111" s="8" t="s">
        <v>246</v>
      </c>
      <c r="O111" t="s">
        <v>1643</v>
      </c>
      <c r="P111" s="21">
        <f t="shared" ca="1" si="13"/>
        <v>0</v>
      </c>
      <c r="Q111" s="21">
        <f t="shared" si="14"/>
        <v>14</v>
      </c>
      <c r="R111" s="21">
        <f t="shared" si="15"/>
        <v>14</v>
      </c>
      <c r="S111" s="6">
        <f t="shared" si="19"/>
        <v>1</v>
      </c>
      <c r="T111" s="6">
        <f t="shared" si="19"/>
        <v>1</v>
      </c>
      <c r="U111" s="6">
        <f t="shared" si="16"/>
        <v>2</v>
      </c>
      <c r="V111" s="4">
        <f t="shared" si="17"/>
        <v>2</v>
      </c>
      <c r="W111" s="5">
        <f t="shared" si="11"/>
        <v>0</v>
      </c>
      <c r="X111" s="3">
        <f t="shared" si="12"/>
        <v>4</v>
      </c>
      <c r="Y111" s="10" t="s">
        <v>1327</v>
      </c>
    </row>
    <row r="112" spans="4:25" x14ac:dyDescent="0.2">
      <c r="D112" s="1" t="s">
        <v>110</v>
      </c>
      <c r="E112" s="1">
        <v>111</v>
      </c>
      <c r="F112" s="1">
        <v>54</v>
      </c>
      <c r="G112" s="1" t="s">
        <v>314</v>
      </c>
      <c r="J112" s="8">
        <v>43843</v>
      </c>
      <c r="K112" s="8">
        <v>43857</v>
      </c>
      <c r="L112" s="8">
        <v>43878</v>
      </c>
      <c r="M112" s="7" t="s">
        <v>246</v>
      </c>
      <c r="N112" s="8" t="s">
        <v>583</v>
      </c>
      <c r="P112" s="21">
        <f t="shared" ca="1" si="13"/>
        <v>0</v>
      </c>
      <c r="Q112" s="21">
        <f t="shared" si="14"/>
        <v>22</v>
      </c>
      <c r="R112" s="21">
        <f t="shared" si="15"/>
        <v>36</v>
      </c>
      <c r="S112" s="6">
        <f t="shared" si="19"/>
        <v>1</v>
      </c>
      <c r="T112" s="6">
        <f t="shared" si="19"/>
        <v>1</v>
      </c>
      <c r="U112" s="6">
        <f t="shared" si="16"/>
        <v>2</v>
      </c>
      <c r="V112" s="4">
        <f t="shared" si="17"/>
        <v>2</v>
      </c>
      <c r="W112" s="5">
        <f t="shared" si="11"/>
        <v>0</v>
      </c>
      <c r="X112" s="3">
        <f t="shared" si="12"/>
        <v>2</v>
      </c>
      <c r="Y112" s="10" t="s">
        <v>1328</v>
      </c>
    </row>
    <row r="113" spans="4:25" x14ac:dyDescent="0.2">
      <c r="D113" s="1" t="s">
        <v>111</v>
      </c>
      <c r="E113" s="1">
        <v>112</v>
      </c>
      <c r="F113" s="1">
        <v>60</v>
      </c>
      <c r="G113" s="1" t="s">
        <v>315</v>
      </c>
      <c r="J113" s="8">
        <v>43854</v>
      </c>
      <c r="K113" s="8">
        <v>43856</v>
      </c>
      <c r="L113" s="8">
        <v>43877</v>
      </c>
      <c r="M113" s="7" t="s">
        <v>246</v>
      </c>
      <c r="N113" s="8" t="s">
        <v>583</v>
      </c>
      <c r="P113" s="21">
        <f t="shared" ca="1" si="13"/>
        <v>0</v>
      </c>
      <c r="Q113" s="21">
        <f t="shared" si="14"/>
        <v>22</v>
      </c>
      <c r="R113" s="21">
        <f t="shared" si="15"/>
        <v>24</v>
      </c>
      <c r="S113" s="6">
        <f t="shared" si="19"/>
        <v>1</v>
      </c>
      <c r="T113" s="6">
        <f t="shared" si="19"/>
        <v>1</v>
      </c>
      <c r="U113" s="6">
        <f t="shared" si="16"/>
        <v>2</v>
      </c>
      <c r="V113" s="4">
        <f t="shared" si="17"/>
        <v>2</v>
      </c>
      <c r="W113" s="5">
        <f t="shared" si="11"/>
        <v>0</v>
      </c>
      <c r="X113" s="3">
        <f t="shared" si="12"/>
        <v>2</v>
      </c>
      <c r="Y113" s="10" t="s">
        <v>1329</v>
      </c>
    </row>
    <row r="114" spans="4:25" x14ac:dyDescent="0.2">
      <c r="D114" s="1" t="s">
        <v>112</v>
      </c>
      <c r="E114" s="1">
        <v>113</v>
      </c>
      <c r="F114" s="1">
        <v>53</v>
      </c>
      <c r="G114" s="1" t="s">
        <v>314</v>
      </c>
      <c r="J114" s="8"/>
      <c r="K114" s="8">
        <v>43857</v>
      </c>
      <c r="L114" s="8">
        <v>43875</v>
      </c>
      <c r="M114" s="7" t="s">
        <v>246</v>
      </c>
      <c r="N114" s="8" t="s">
        <v>583</v>
      </c>
      <c r="O114" t="s">
        <v>1644</v>
      </c>
      <c r="P114" s="21">
        <f t="shared" ca="1" si="13"/>
        <v>0</v>
      </c>
      <c r="Q114" s="21">
        <f t="shared" si="14"/>
        <v>19</v>
      </c>
      <c r="R114" s="21">
        <f t="shared" si="15"/>
        <v>19</v>
      </c>
      <c r="S114" s="6">
        <f t="shared" si="19"/>
        <v>1</v>
      </c>
      <c r="T114" s="6">
        <f t="shared" si="19"/>
        <v>1</v>
      </c>
      <c r="U114" s="6">
        <f t="shared" si="16"/>
        <v>2</v>
      </c>
      <c r="V114" s="4">
        <f t="shared" si="17"/>
        <v>2</v>
      </c>
      <c r="W114" s="5">
        <f t="shared" si="11"/>
        <v>0</v>
      </c>
      <c r="X114" s="3">
        <f t="shared" si="12"/>
        <v>2</v>
      </c>
      <c r="Y114" s="10" t="s">
        <v>1330</v>
      </c>
    </row>
    <row r="115" spans="4:25" x14ac:dyDescent="0.2">
      <c r="D115" s="1" t="s">
        <v>113</v>
      </c>
      <c r="E115" s="1">
        <v>114</v>
      </c>
      <c r="F115" s="1">
        <v>36</v>
      </c>
      <c r="G115" s="1" t="s">
        <v>314</v>
      </c>
      <c r="J115" s="8">
        <v>43849</v>
      </c>
      <c r="K115" s="8">
        <v>43857</v>
      </c>
      <c r="L115" s="8"/>
      <c r="M115" s="7" t="s">
        <v>256</v>
      </c>
      <c r="N115" s="8"/>
      <c r="P115" s="21">
        <f t="shared" ca="1" si="13"/>
        <v>23</v>
      </c>
      <c r="Q115" s="21">
        <f t="shared" si="14"/>
        <v>0</v>
      </c>
      <c r="R115" s="21">
        <f t="shared" si="15"/>
        <v>0</v>
      </c>
      <c r="S115" s="6">
        <f t="shared" si="19"/>
        <v>0</v>
      </c>
      <c r="T115" s="6">
        <f t="shared" si="19"/>
        <v>0</v>
      </c>
      <c r="U115" s="6">
        <f t="shared" si="16"/>
        <v>0</v>
      </c>
      <c r="V115" s="4">
        <f t="shared" si="17"/>
        <v>0</v>
      </c>
      <c r="W115" s="5">
        <f t="shared" si="11"/>
        <v>3</v>
      </c>
      <c r="X115" s="3">
        <f t="shared" si="12"/>
        <v>0</v>
      </c>
      <c r="Y115" s="10" t="s">
        <v>1331</v>
      </c>
    </row>
    <row r="116" spans="4:25" x14ac:dyDescent="0.2">
      <c r="D116" s="1" t="s">
        <v>114</v>
      </c>
      <c r="E116" s="1">
        <v>115</v>
      </c>
      <c r="F116" s="1">
        <v>64</v>
      </c>
      <c r="G116" s="1" t="s">
        <v>314</v>
      </c>
      <c r="J116" s="8">
        <v>43848</v>
      </c>
      <c r="K116" s="8">
        <v>43852</v>
      </c>
      <c r="L116" s="8"/>
      <c r="M116" s="7" t="s">
        <v>246</v>
      </c>
      <c r="N116" s="8" t="s">
        <v>583</v>
      </c>
      <c r="P116" s="21">
        <f t="shared" ca="1" si="13"/>
        <v>28</v>
      </c>
      <c r="Q116" s="21">
        <f t="shared" si="14"/>
        <v>0</v>
      </c>
      <c r="R116" s="21">
        <f t="shared" si="15"/>
        <v>0</v>
      </c>
      <c r="S116" s="6">
        <f t="shared" si="19"/>
        <v>1</v>
      </c>
      <c r="T116" s="6">
        <f t="shared" si="19"/>
        <v>1</v>
      </c>
      <c r="U116" s="6">
        <f t="shared" si="16"/>
        <v>2</v>
      </c>
      <c r="V116" s="4">
        <f t="shared" si="17"/>
        <v>2</v>
      </c>
      <c r="W116" s="5">
        <f t="shared" si="11"/>
        <v>2</v>
      </c>
      <c r="X116" s="3">
        <f t="shared" si="12"/>
        <v>2</v>
      </c>
      <c r="Y116" s="10" t="s">
        <v>1332</v>
      </c>
    </row>
    <row r="117" spans="4:25" x14ac:dyDescent="0.2">
      <c r="D117" s="1" t="s">
        <v>115</v>
      </c>
      <c r="E117" s="1">
        <v>116</v>
      </c>
      <c r="F117" s="1">
        <v>49</v>
      </c>
      <c r="G117" s="1" t="s">
        <v>314</v>
      </c>
      <c r="J117" s="8"/>
      <c r="K117" s="8">
        <v>43857</v>
      </c>
      <c r="L117" s="8">
        <v>43871</v>
      </c>
      <c r="M117" s="7" t="s">
        <v>246</v>
      </c>
      <c r="N117" s="8" t="s">
        <v>585</v>
      </c>
      <c r="O117" t="s">
        <v>295</v>
      </c>
      <c r="P117" s="21">
        <f t="shared" ca="1" si="13"/>
        <v>0</v>
      </c>
      <c r="Q117" s="21">
        <f t="shared" si="14"/>
        <v>15</v>
      </c>
      <c r="R117" s="21">
        <f t="shared" si="15"/>
        <v>15</v>
      </c>
      <c r="S117" s="6">
        <f t="shared" si="19"/>
        <v>1</v>
      </c>
      <c r="T117" s="6">
        <f t="shared" si="19"/>
        <v>1</v>
      </c>
      <c r="U117" s="6">
        <f t="shared" si="16"/>
        <v>2</v>
      </c>
      <c r="V117" s="4">
        <f t="shared" si="17"/>
        <v>2</v>
      </c>
      <c r="W117" s="5">
        <f t="shared" si="11"/>
        <v>0</v>
      </c>
      <c r="X117" s="3">
        <f t="shared" si="12"/>
        <v>2</v>
      </c>
      <c r="Y117" s="10" t="s">
        <v>1333</v>
      </c>
    </row>
    <row r="118" spans="4:25" x14ac:dyDescent="0.2">
      <c r="D118" s="1" t="s">
        <v>116</v>
      </c>
      <c r="E118" s="1">
        <v>117</v>
      </c>
      <c r="F118" s="1">
        <v>64</v>
      </c>
      <c r="G118" s="1" t="s">
        <v>315</v>
      </c>
      <c r="J118" s="8">
        <v>43853</v>
      </c>
      <c r="K118" s="8">
        <v>43857</v>
      </c>
      <c r="L118" s="8"/>
      <c r="M118" s="7" t="s">
        <v>266</v>
      </c>
      <c r="N118" s="8" t="s">
        <v>582</v>
      </c>
      <c r="P118" s="21">
        <f t="shared" ca="1" si="13"/>
        <v>23</v>
      </c>
      <c r="Q118" s="21">
        <f t="shared" si="14"/>
        <v>0</v>
      </c>
      <c r="R118" s="21">
        <f t="shared" si="15"/>
        <v>0</v>
      </c>
      <c r="S118" s="6">
        <f t="shared" si="19"/>
        <v>0</v>
      </c>
      <c r="T118" s="6">
        <f t="shared" si="19"/>
        <v>0</v>
      </c>
      <c r="U118" s="6">
        <f t="shared" si="16"/>
        <v>0</v>
      </c>
      <c r="V118" s="4">
        <f t="shared" si="17"/>
        <v>1</v>
      </c>
      <c r="W118" s="5">
        <f t="shared" si="11"/>
        <v>0</v>
      </c>
      <c r="X118" s="3">
        <f t="shared" si="12"/>
        <v>1</v>
      </c>
      <c r="Y118" s="10" t="s">
        <v>1334</v>
      </c>
    </row>
    <row r="119" spans="4:25" x14ac:dyDescent="0.2">
      <c r="D119" s="1" t="s">
        <v>117</v>
      </c>
      <c r="E119" s="1">
        <v>118</v>
      </c>
      <c r="F119" s="1">
        <v>39</v>
      </c>
      <c r="G119" s="1" t="s">
        <v>315</v>
      </c>
      <c r="J119" s="8">
        <v>43850</v>
      </c>
      <c r="K119" s="8">
        <v>43853</v>
      </c>
      <c r="L119" s="8">
        <v>43864</v>
      </c>
      <c r="M119" s="7" t="s">
        <v>267</v>
      </c>
      <c r="N119" s="8" t="s">
        <v>582</v>
      </c>
      <c r="P119" s="21">
        <f t="shared" ca="1" si="13"/>
        <v>0</v>
      </c>
      <c r="Q119" s="21">
        <f t="shared" si="14"/>
        <v>12</v>
      </c>
      <c r="R119" s="21">
        <f t="shared" si="15"/>
        <v>15</v>
      </c>
      <c r="S119" s="6">
        <f t="shared" si="19"/>
        <v>0</v>
      </c>
      <c r="T119" s="6">
        <f t="shared" si="19"/>
        <v>0</v>
      </c>
      <c r="U119" s="6">
        <f t="shared" si="16"/>
        <v>0</v>
      </c>
      <c r="V119" s="4">
        <f t="shared" si="17"/>
        <v>1</v>
      </c>
      <c r="W119" s="5">
        <f t="shared" si="11"/>
        <v>0</v>
      </c>
      <c r="X119" s="3">
        <f t="shared" si="12"/>
        <v>1</v>
      </c>
      <c r="Y119" s="10" t="s">
        <v>1335</v>
      </c>
    </row>
    <row r="120" spans="4:25" x14ac:dyDescent="0.2">
      <c r="D120" s="1" t="s">
        <v>118</v>
      </c>
      <c r="E120" s="1">
        <v>119</v>
      </c>
      <c r="F120" s="1">
        <v>73</v>
      </c>
      <c r="G120" s="1" t="s">
        <v>315</v>
      </c>
      <c r="J120" s="8">
        <v>43850</v>
      </c>
      <c r="K120" s="8">
        <v>43853</v>
      </c>
      <c r="L120" s="8">
        <v>43867</v>
      </c>
      <c r="M120" s="7" t="s">
        <v>246</v>
      </c>
      <c r="N120" s="8" t="s">
        <v>583</v>
      </c>
      <c r="P120" s="21">
        <f t="shared" ca="1" si="13"/>
        <v>0</v>
      </c>
      <c r="Q120" s="21">
        <f t="shared" si="14"/>
        <v>15</v>
      </c>
      <c r="R120" s="21">
        <f t="shared" si="15"/>
        <v>18</v>
      </c>
      <c r="S120" s="6">
        <f t="shared" si="19"/>
        <v>1</v>
      </c>
      <c r="T120" s="6">
        <f t="shared" si="19"/>
        <v>1</v>
      </c>
      <c r="U120" s="6">
        <f t="shared" si="16"/>
        <v>2</v>
      </c>
      <c r="V120" s="4">
        <f t="shared" si="17"/>
        <v>2</v>
      </c>
      <c r="W120" s="5">
        <f t="shared" si="11"/>
        <v>0</v>
      </c>
      <c r="X120" s="3">
        <f t="shared" si="12"/>
        <v>2</v>
      </c>
      <c r="Y120" s="10" t="s">
        <v>1336</v>
      </c>
    </row>
    <row r="121" spans="4:25" x14ac:dyDescent="0.2">
      <c r="D121" s="1" t="s">
        <v>119</v>
      </c>
      <c r="E121" s="1">
        <v>120</v>
      </c>
      <c r="F121" s="1">
        <v>35</v>
      </c>
      <c r="G121" s="1" t="s">
        <v>315</v>
      </c>
      <c r="H121" s="7">
        <v>87</v>
      </c>
      <c r="I121" s="7" t="s">
        <v>303</v>
      </c>
      <c r="J121" s="8">
        <v>43856</v>
      </c>
      <c r="K121" s="8">
        <v>43856</v>
      </c>
      <c r="L121" s="8"/>
      <c r="M121" s="7" t="s">
        <v>260</v>
      </c>
      <c r="N121" s="8" t="s">
        <v>285</v>
      </c>
      <c r="O121" t="s">
        <v>291</v>
      </c>
      <c r="P121" s="21">
        <f t="shared" ca="1" si="13"/>
        <v>24</v>
      </c>
      <c r="Q121" s="21">
        <f t="shared" si="14"/>
        <v>0</v>
      </c>
      <c r="R121" s="21">
        <f t="shared" si="15"/>
        <v>0</v>
      </c>
      <c r="S121" s="6">
        <f t="shared" si="19"/>
        <v>0</v>
      </c>
      <c r="T121" s="6">
        <f t="shared" si="19"/>
        <v>0</v>
      </c>
      <c r="U121" s="6">
        <f t="shared" si="16"/>
        <v>0</v>
      </c>
      <c r="V121" s="4">
        <f t="shared" si="17"/>
        <v>2</v>
      </c>
      <c r="W121" s="5">
        <f t="shared" si="11"/>
        <v>0</v>
      </c>
      <c r="X121" s="3">
        <f t="shared" si="12"/>
        <v>4</v>
      </c>
      <c r="Y121" s="10" t="s">
        <v>1337</v>
      </c>
    </row>
    <row r="122" spans="4:25" x14ac:dyDescent="0.2">
      <c r="D122" s="1" t="s">
        <v>120</v>
      </c>
      <c r="E122" s="1">
        <v>121</v>
      </c>
      <c r="F122" s="1">
        <v>39</v>
      </c>
      <c r="G122" s="1" t="s">
        <v>314</v>
      </c>
      <c r="H122" s="7">
        <v>87</v>
      </c>
      <c r="I122" s="7" t="s">
        <v>299</v>
      </c>
      <c r="J122" s="8">
        <v>43856</v>
      </c>
      <c r="K122" s="8">
        <v>43857</v>
      </c>
      <c r="L122" s="8">
        <v>43878</v>
      </c>
      <c r="M122" s="7" t="s">
        <v>260</v>
      </c>
      <c r="N122" s="8"/>
      <c r="P122" s="21">
        <f t="shared" ca="1" si="13"/>
        <v>0</v>
      </c>
      <c r="Q122" s="21">
        <f t="shared" si="14"/>
        <v>22</v>
      </c>
      <c r="R122" s="21">
        <f t="shared" si="15"/>
        <v>23</v>
      </c>
      <c r="S122" s="6">
        <f t="shared" ref="S122:T141" si="20">IF(ISNUMBER(FIND(S$1,$M122)),1,0)</f>
        <v>0</v>
      </c>
      <c r="T122" s="6">
        <f t="shared" si="20"/>
        <v>0</v>
      </c>
      <c r="U122" s="6">
        <f t="shared" si="16"/>
        <v>0</v>
      </c>
      <c r="V122" s="4">
        <f t="shared" si="17"/>
        <v>0</v>
      </c>
      <c r="W122" s="5">
        <f t="shared" si="11"/>
        <v>0</v>
      </c>
      <c r="X122" s="3">
        <f t="shared" si="12"/>
        <v>2</v>
      </c>
      <c r="Y122" s="10" t="s">
        <v>1338</v>
      </c>
    </row>
    <row r="123" spans="4:25" x14ac:dyDescent="0.2">
      <c r="D123" s="1" t="s">
        <v>121</v>
      </c>
      <c r="E123" s="1">
        <v>122</v>
      </c>
      <c r="F123" s="1">
        <v>57</v>
      </c>
      <c r="G123" s="1" t="s">
        <v>314</v>
      </c>
      <c r="J123" s="8">
        <v>43849</v>
      </c>
      <c r="K123" s="8">
        <v>43860</v>
      </c>
      <c r="L123" s="8">
        <v>43865</v>
      </c>
      <c r="M123" s="7" t="s">
        <v>268</v>
      </c>
      <c r="N123" s="8" t="s">
        <v>287</v>
      </c>
      <c r="P123" s="21">
        <f t="shared" ca="1" si="13"/>
        <v>0</v>
      </c>
      <c r="Q123" s="21">
        <f t="shared" si="14"/>
        <v>6</v>
      </c>
      <c r="R123" s="21">
        <f t="shared" si="15"/>
        <v>17</v>
      </c>
      <c r="S123" s="6">
        <f t="shared" si="20"/>
        <v>0</v>
      </c>
      <c r="T123" s="6">
        <f t="shared" si="20"/>
        <v>1</v>
      </c>
      <c r="U123" s="6">
        <f t="shared" si="16"/>
        <v>1</v>
      </c>
      <c r="V123" s="4">
        <f t="shared" si="17"/>
        <v>1</v>
      </c>
      <c r="W123" s="5">
        <f t="shared" si="11"/>
        <v>0</v>
      </c>
      <c r="X123" s="3">
        <f t="shared" si="12"/>
        <v>1</v>
      </c>
      <c r="Y123" s="10" t="s">
        <v>1339</v>
      </c>
    </row>
    <row r="124" spans="4:25" x14ac:dyDescent="0.2">
      <c r="D124" s="1" t="s">
        <v>122</v>
      </c>
      <c r="E124" s="1">
        <v>123</v>
      </c>
      <c r="F124" s="1">
        <v>64</v>
      </c>
      <c r="G124" s="1" t="s">
        <v>315</v>
      </c>
      <c r="H124" s="7">
        <v>97</v>
      </c>
      <c r="I124" s="7" t="s">
        <v>298</v>
      </c>
      <c r="J124" s="8"/>
      <c r="K124" s="8">
        <v>43857</v>
      </c>
      <c r="L124" s="8"/>
      <c r="M124" s="7" t="s">
        <v>269</v>
      </c>
      <c r="N124" s="8" t="s">
        <v>287</v>
      </c>
      <c r="O124" t="s">
        <v>1643</v>
      </c>
      <c r="P124" s="21">
        <f t="shared" ca="1" si="13"/>
        <v>23</v>
      </c>
      <c r="Q124" s="21">
        <f t="shared" si="14"/>
        <v>0</v>
      </c>
      <c r="R124" s="21">
        <f t="shared" si="15"/>
        <v>0</v>
      </c>
      <c r="S124" s="6">
        <f t="shared" si="20"/>
        <v>0</v>
      </c>
      <c r="T124" s="6">
        <f t="shared" si="20"/>
        <v>1</v>
      </c>
      <c r="U124" s="6">
        <f t="shared" si="16"/>
        <v>1</v>
      </c>
      <c r="V124" s="4">
        <f t="shared" si="17"/>
        <v>1</v>
      </c>
      <c r="W124" s="5">
        <f t="shared" si="11"/>
        <v>0</v>
      </c>
      <c r="X124" s="3">
        <f t="shared" si="12"/>
        <v>2</v>
      </c>
      <c r="Y124" s="10" t="s">
        <v>1340</v>
      </c>
    </row>
    <row r="125" spans="4:25" x14ac:dyDescent="0.2">
      <c r="D125" s="1" t="s">
        <v>123</v>
      </c>
      <c r="E125" s="1">
        <v>124</v>
      </c>
      <c r="F125" s="1">
        <v>10</v>
      </c>
      <c r="G125" s="1" t="s">
        <v>315</v>
      </c>
      <c r="H125" s="7">
        <v>98</v>
      </c>
      <c r="I125" s="7" t="s">
        <v>303</v>
      </c>
      <c r="J125" s="8"/>
      <c r="K125" s="8">
        <v>43857</v>
      </c>
      <c r="L125" s="8">
        <v>43872</v>
      </c>
      <c r="M125" s="7" t="s">
        <v>258</v>
      </c>
      <c r="N125" s="8"/>
      <c r="O125" t="s">
        <v>1643</v>
      </c>
      <c r="P125" s="21">
        <f t="shared" ca="1" si="13"/>
        <v>0</v>
      </c>
      <c r="Q125" s="21">
        <f t="shared" si="14"/>
        <v>16</v>
      </c>
      <c r="R125" s="21">
        <f t="shared" si="15"/>
        <v>16</v>
      </c>
      <c r="S125" s="6">
        <f t="shared" si="20"/>
        <v>0</v>
      </c>
      <c r="T125" s="6">
        <f t="shared" si="20"/>
        <v>0</v>
      </c>
      <c r="U125" s="6">
        <f t="shared" si="16"/>
        <v>0</v>
      </c>
      <c r="V125" s="4">
        <f t="shared" si="17"/>
        <v>1</v>
      </c>
      <c r="W125" s="5">
        <f t="shared" si="11"/>
        <v>0</v>
      </c>
      <c r="X125" s="3">
        <f t="shared" si="12"/>
        <v>2</v>
      </c>
      <c r="Y125" s="10" t="s">
        <v>1341</v>
      </c>
    </row>
    <row r="126" spans="4:25" x14ac:dyDescent="0.2">
      <c r="D126" s="1" t="s">
        <v>124</v>
      </c>
      <c r="E126" s="1">
        <v>125</v>
      </c>
      <c r="F126" s="1">
        <v>35</v>
      </c>
      <c r="G126" s="1" t="s">
        <v>315</v>
      </c>
      <c r="H126" s="7">
        <v>98</v>
      </c>
      <c r="I126" s="7" t="s">
        <v>298</v>
      </c>
      <c r="J126" s="8"/>
      <c r="K126" s="8">
        <v>43857</v>
      </c>
      <c r="L126" s="8">
        <v>43874</v>
      </c>
      <c r="M126" s="7" t="s">
        <v>258</v>
      </c>
      <c r="N126" s="8"/>
      <c r="O126" t="s">
        <v>1643</v>
      </c>
      <c r="P126" s="21">
        <f t="shared" ca="1" si="13"/>
        <v>0</v>
      </c>
      <c r="Q126" s="21">
        <f t="shared" si="14"/>
        <v>18</v>
      </c>
      <c r="R126" s="21">
        <f t="shared" si="15"/>
        <v>18</v>
      </c>
      <c r="S126" s="6">
        <f t="shared" si="20"/>
        <v>0</v>
      </c>
      <c r="T126" s="6">
        <f t="shared" si="20"/>
        <v>0</v>
      </c>
      <c r="U126" s="6">
        <f t="shared" si="16"/>
        <v>0</v>
      </c>
      <c r="V126" s="4">
        <f t="shared" si="17"/>
        <v>0</v>
      </c>
      <c r="W126" s="5">
        <f t="shared" si="11"/>
        <v>0</v>
      </c>
      <c r="X126" s="3">
        <f t="shared" si="12"/>
        <v>1</v>
      </c>
      <c r="Y126" s="10" t="s">
        <v>1342</v>
      </c>
    </row>
    <row r="127" spans="4:25" x14ac:dyDescent="0.2">
      <c r="D127" s="1" t="s">
        <v>125</v>
      </c>
      <c r="E127" s="1">
        <v>126</v>
      </c>
      <c r="F127" s="1">
        <v>86</v>
      </c>
      <c r="G127" s="1" t="s">
        <v>314</v>
      </c>
      <c r="J127" s="8">
        <v>43855</v>
      </c>
      <c r="K127" s="8">
        <v>43855</v>
      </c>
      <c r="L127" s="8">
        <v>43878</v>
      </c>
      <c r="M127" s="7" t="s">
        <v>270</v>
      </c>
      <c r="N127" s="8" t="s">
        <v>246</v>
      </c>
      <c r="P127" s="21">
        <f t="shared" ca="1" si="13"/>
        <v>0</v>
      </c>
      <c r="Q127" s="21">
        <f t="shared" si="14"/>
        <v>24</v>
      </c>
      <c r="R127" s="21">
        <f t="shared" si="15"/>
        <v>24</v>
      </c>
      <c r="S127" s="6">
        <f t="shared" si="20"/>
        <v>0</v>
      </c>
      <c r="T127" s="6">
        <f t="shared" si="20"/>
        <v>1</v>
      </c>
      <c r="U127" s="6">
        <f t="shared" si="16"/>
        <v>1</v>
      </c>
      <c r="V127" s="4">
        <f t="shared" si="17"/>
        <v>2</v>
      </c>
      <c r="W127" s="5">
        <f t="shared" si="11"/>
        <v>1</v>
      </c>
      <c r="X127" s="3">
        <f t="shared" si="12"/>
        <v>2</v>
      </c>
      <c r="Y127" s="10" t="s">
        <v>1343</v>
      </c>
    </row>
    <row r="128" spans="4:25" x14ac:dyDescent="0.2">
      <c r="D128" s="1" t="s">
        <v>126</v>
      </c>
      <c r="E128" s="1">
        <v>127</v>
      </c>
      <c r="F128" s="1">
        <v>66</v>
      </c>
      <c r="G128" s="1" t="s">
        <v>315</v>
      </c>
      <c r="J128" s="8">
        <v>43853</v>
      </c>
      <c r="K128" s="8">
        <v>43855</v>
      </c>
      <c r="L128" s="8"/>
      <c r="M128" s="7" t="s">
        <v>246</v>
      </c>
      <c r="N128" s="8" t="s">
        <v>285</v>
      </c>
      <c r="P128" s="21">
        <f t="shared" ca="1" si="13"/>
        <v>25</v>
      </c>
      <c r="Q128" s="21">
        <f t="shared" si="14"/>
        <v>0</v>
      </c>
      <c r="R128" s="21">
        <f t="shared" si="15"/>
        <v>0</v>
      </c>
      <c r="S128" s="6">
        <f t="shared" si="20"/>
        <v>1</v>
      </c>
      <c r="T128" s="6">
        <f t="shared" si="20"/>
        <v>1</v>
      </c>
      <c r="U128" s="6">
        <f t="shared" si="16"/>
        <v>2</v>
      </c>
      <c r="V128" s="4">
        <f t="shared" si="17"/>
        <v>1</v>
      </c>
      <c r="W128" s="5">
        <f t="shared" si="11"/>
        <v>1</v>
      </c>
      <c r="X128" s="3">
        <f t="shared" si="12"/>
        <v>1</v>
      </c>
      <c r="Y128" s="10" t="s">
        <v>1344</v>
      </c>
    </row>
    <row r="129" spans="4:25" x14ac:dyDescent="0.2">
      <c r="D129" s="1" t="s">
        <v>127</v>
      </c>
      <c r="E129" s="1">
        <v>128</v>
      </c>
      <c r="F129" s="1">
        <v>37</v>
      </c>
      <c r="G129" s="1" t="s">
        <v>314</v>
      </c>
      <c r="J129" s="8">
        <v>43856</v>
      </c>
      <c r="K129" s="8">
        <v>43857</v>
      </c>
      <c r="L129" s="8">
        <v>43872</v>
      </c>
      <c r="M129" s="7" t="s">
        <v>259</v>
      </c>
      <c r="N129" s="8" t="s">
        <v>287</v>
      </c>
      <c r="P129" s="21">
        <f t="shared" ca="1" si="13"/>
        <v>0</v>
      </c>
      <c r="Q129" s="21">
        <f t="shared" si="14"/>
        <v>16</v>
      </c>
      <c r="R129" s="21">
        <f t="shared" si="15"/>
        <v>17</v>
      </c>
      <c r="S129" s="6">
        <f t="shared" si="20"/>
        <v>0</v>
      </c>
      <c r="T129" s="6">
        <f t="shared" si="20"/>
        <v>0</v>
      </c>
      <c r="U129" s="6">
        <f t="shared" si="16"/>
        <v>0</v>
      </c>
      <c r="V129" s="4">
        <f t="shared" si="17"/>
        <v>1</v>
      </c>
      <c r="W129" s="5">
        <f t="shared" si="11"/>
        <v>0</v>
      </c>
      <c r="X129" s="3">
        <f t="shared" si="12"/>
        <v>1</v>
      </c>
      <c r="Y129" s="10" t="s">
        <v>1345</v>
      </c>
    </row>
    <row r="130" spans="4:25" x14ac:dyDescent="0.2">
      <c r="D130" s="1" t="s">
        <v>128</v>
      </c>
      <c r="E130" s="1">
        <v>129</v>
      </c>
      <c r="F130" s="1">
        <v>49</v>
      </c>
      <c r="G130" s="1" t="s">
        <v>315</v>
      </c>
      <c r="J130" s="8">
        <v>43854</v>
      </c>
      <c r="K130" s="8">
        <v>43856</v>
      </c>
      <c r="L130" s="8">
        <v>43876</v>
      </c>
      <c r="M130" s="7" t="s">
        <v>259</v>
      </c>
      <c r="N130" s="8"/>
      <c r="P130" s="21">
        <f t="shared" ca="1" si="13"/>
        <v>0</v>
      </c>
      <c r="Q130" s="21">
        <f t="shared" si="14"/>
        <v>21</v>
      </c>
      <c r="R130" s="21">
        <f t="shared" si="15"/>
        <v>23</v>
      </c>
      <c r="S130" s="6">
        <f t="shared" si="20"/>
        <v>0</v>
      </c>
      <c r="T130" s="6">
        <f t="shared" si="20"/>
        <v>0</v>
      </c>
      <c r="U130" s="6">
        <f t="shared" si="16"/>
        <v>0</v>
      </c>
      <c r="V130" s="4">
        <f t="shared" si="17"/>
        <v>0</v>
      </c>
      <c r="W130" s="5">
        <f t="shared" ref="W130:W193" si="21">COUNTIFS(H:H,E130)</f>
        <v>2</v>
      </c>
      <c r="X130" s="3">
        <f t="shared" ref="X130:X193" si="22">V130+IF(ISBLANK(H130)=FALSE,SUMIFS(V:V,E:E,H130),0)</f>
        <v>0</v>
      </c>
      <c r="Y130" s="10" t="s">
        <v>1346</v>
      </c>
    </row>
    <row r="131" spans="4:25" x14ac:dyDescent="0.2">
      <c r="D131" s="1" t="s">
        <v>129</v>
      </c>
      <c r="E131" s="1">
        <v>130</v>
      </c>
      <c r="F131" s="1">
        <v>65</v>
      </c>
      <c r="G131" s="1" t="s">
        <v>314</v>
      </c>
      <c r="J131" s="8">
        <v>43856</v>
      </c>
      <c r="K131" s="8">
        <v>43856</v>
      </c>
      <c r="L131" s="8">
        <v>43872</v>
      </c>
      <c r="M131" s="7" t="s">
        <v>246</v>
      </c>
      <c r="N131" s="8" t="s">
        <v>583</v>
      </c>
      <c r="P131" s="21">
        <f t="shared" ref="P131:P194" ca="1" si="23">IF(ISBLANK(L131),TODAY()-K131+1,0)</f>
        <v>0</v>
      </c>
      <c r="Q131" s="21">
        <f t="shared" ref="Q131:Q194" si="24">IF(ISBLANK(L131),0,L131-K131+1)</f>
        <v>17</v>
      </c>
      <c r="R131" s="21">
        <f t="shared" ref="R131:R194" si="25">IF(ISBLANK(L131),0,IF(ISBLANK(J131),L131-K131+1,L131-J131+1))</f>
        <v>17</v>
      </c>
      <c r="S131" s="6">
        <f t="shared" si="20"/>
        <v>1</v>
      </c>
      <c r="T131" s="6">
        <f t="shared" si="20"/>
        <v>1</v>
      </c>
      <c r="U131" s="6">
        <f t="shared" ref="U131:U194" si="26">S131+T131</f>
        <v>2</v>
      </c>
      <c r="V131" s="4">
        <f t="shared" ref="V131:V194" si="27">IF(ISNUMBER(FIND("武汉",Y131)),1,0)+IF(ISNUMBER(FIND("湖北",Y131)),1,0)</f>
        <v>2</v>
      </c>
      <c r="W131" s="5">
        <f t="shared" si="21"/>
        <v>0</v>
      </c>
      <c r="X131" s="3">
        <f t="shared" si="22"/>
        <v>2</v>
      </c>
      <c r="Y131" s="10" t="s">
        <v>1347</v>
      </c>
    </row>
    <row r="132" spans="4:25" x14ac:dyDescent="0.2">
      <c r="D132" s="1" t="s">
        <v>130</v>
      </c>
      <c r="E132" s="1">
        <v>131</v>
      </c>
      <c r="F132" s="1">
        <v>6</v>
      </c>
      <c r="G132" s="1" t="s">
        <v>315</v>
      </c>
      <c r="J132" s="8">
        <v>43856</v>
      </c>
      <c r="K132" s="8">
        <v>43857</v>
      </c>
      <c r="L132" s="8">
        <v>43877</v>
      </c>
      <c r="M132" s="7" t="s">
        <v>246</v>
      </c>
      <c r="N132" s="8" t="s">
        <v>583</v>
      </c>
      <c r="P132" s="21">
        <f t="shared" ca="1" si="23"/>
        <v>0</v>
      </c>
      <c r="Q132" s="21">
        <f t="shared" si="24"/>
        <v>21</v>
      </c>
      <c r="R132" s="21">
        <f t="shared" si="25"/>
        <v>22</v>
      </c>
      <c r="S132" s="6">
        <f t="shared" si="20"/>
        <v>1</v>
      </c>
      <c r="T132" s="6">
        <f t="shared" si="20"/>
        <v>1</v>
      </c>
      <c r="U132" s="6">
        <f t="shared" si="26"/>
        <v>2</v>
      </c>
      <c r="V132" s="4">
        <f t="shared" si="27"/>
        <v>2</v>
      </c>
      <c r="W132" s="5">
        <f t="shared" si="21"/>
        <v>1</v>
      </c>
      <c r="X132" s="3">
        <f t="shared" si="22"/>
        <v>2</v>
      </c>
      <c r="Y132" s="10" t="s">
        <v>1348</v>
      </c>
    </row>
    <row r="133" spans="4:25" x14ac:dyDescent="0.2">
      <c r="D133" s="1" t="s">
        <v>131</v>
      </c>
      <c r="E133" s="1">
        <v>132</v>
      </c>
      <c r="F133" s="1">
        <v>39</v>
      </c>
      <c r="G133" s="1" t="s">
        <v>315</v>
      </c>
      <c r="J133" s="8">
        <v>43854</v>
      </c>
      <c r="K133" s="8">
        <v>43857</v>
      </c>
      <c r="L133" s="8">
        <v>43875</v>
      </c>
      <c r="M133" s="7" t="s">
        <v>256</v>
      </c>
      <c r="N133" s="8" t="s">
        <v>582</v>
      </c>
      <c r="P133" s="21">
        <f t="shared" ca="1" si="23"/>
        <v>0</v>
      </c>
      <c r="Q133" s="21">
        <f t="shared" si="24"/>
        <v>19</v>
      </c>
      <c r="R133" s="21">
        <f t="shared" si="25"/>
        <v>22</v>
      </c>
      <c r="S133" s="6">
        <f t="shared" si="20"/>
        <v>0</v>
      </c>
      <c r="T133" s="6">
        <f t="shared" si="20"/>
        <v>0</v>
      </c>
      <c r="U133" s="6">
        <f t="shared" si="26"/>
        <v>0</v>
      </c>
      <c r="V133" s="4">
        <f t="shared" si="27"/>
        <v>1</v>
      </c>
      <c r="W133" s="5">
        <f t="shared" si="21"/>
        <v>2</v>
      </c>
      <c r="X133" s="3">
        <f t="shared" si="22"/>
        <v>1</v>
      </c>
      <c r="Y133" s="10" t="s">
        <v>1349</v>
      </c>
    </row>
    <row r="134" spans="4:25" x14ac:dyDescent="0.2">
      <c r="D134" s="1" t="s">
        <v>132</v>
      </c>
      <c r="E134" s="1">
        <v>133</v>
      </c>
      <c r="F134" s="1">
        <v>51</v>
      </c>
      <c r="G134" s="1" t="s">
        <v>314</v>
      </c>
      <c r="H134" s="7">
        <v>129</v>
      </c>
      <c r="I134" s="7" t="s">
        <v>301</v>
      </c>
      <c r="J134" s="8">
        <v>43854</v>
      </c>
      <c r="K134" s="8">
        <v>43858</v>
      </c>
      <c r="L134" s="8"/>
      <c r="M134" s="7" t="s">
        <v>259</v>
      </c>
      <c r="N134" s="8"/>
      <c r="P134" s="21">
        <f t="shared" ca="1" si="23"/>
        <v>22</v>
      </c>
      <c r="Q134" s="21">
        <f t="shared" si="24"/>
        <v>0</v>
      </c>
      <c r="R134" s="21">
        <f t="shared" si="25"/>
        <v>0</v>
      </c>
      <c r="S134" s="6">
        <f t="shared" si="20"/>
        <v>0</v>
      </c>
      <c r="T134" s="6">
        <f t="shared" si="20"/>
        <v>0</v>
      </c>
      <c r="U134" s="6">
        <f t="shared" si="26"/>
        <v>0</v>
      </c>
      <c r="V134" s="4">
        <f t="shared" si="27"/>
        <v>0</v>
      </c>
      <c r="W134" s="5">
        <f t="shared" si="21"/>
        <v>3</v>
      </c>
      <c r="X134" s="3">
        <f t="shared" si="22"/>
        <v>0</v>
      </c>
      <c r="Y134" s="10" t="s">
        <v>1350</v>
      </c>
    </row>
    <row r="135" spans="4:25" x14ac:dyDescent="0.2">
      <c r="D135" s="1" t="s">
        <v>133</v>
      </c>
      <c r="E135" s="1">
        <v>134</v>
      </c>
      <c r="F135" s="1">
        <v>25</v>
      </c>
      <c r="G135" s="1" t="s">
        <v>315</v>
      </c>
      <c r="H135" s="7">
        <v>129</v>
      </c>
      <c r="I135" s="7" t="s">
        <v>303</v>
      </c>
      <c r="J135" s="8">
        <v>43853</v>
      </c>
      <c r="K135" s="8">
        <v>43858</v>
      </c>
      <c r="L135" s="8">
        <v>43869</v>
      </c>
      <c r="M135" s="7" t="s">
        <v>259</v>
      </c>
      <c r="N135" s="8"/>
      <c r="P135" s="21">
        <f t="shared" ca="1" si="23"/>
        <v>0</v>
      </c>
      <c r="Q135" s="21">
        <f t="shared" si="24"/>
        <v>12</v>
      </c>
      <c r="R135" s="21">
        <f t="shared" si="25"/>
        <v>17</v>
      </c>
      <c r="S135" s="6">
        <f t="shared" si="20"/>
        <v>0</v>
      </c>
      <c r="T135" s="6">
        <f t="shared" si="20"/>
        <v>0</v>
      </c>
      <c r="U135" s="6">
        <f t="shared" si="26"/>
        <v>0</v>
      </c>
      <c r="V135" s="4">
        <f t="shared" si="27"/>
        <v>0</v>
      </c>
      <c r="W135" s="5">
        <f t="shared" si="21"/>
        <v>0</v>
      </c>
      <c r="X135" s="3">
        <f t="shared" si="22"/>
        <v>0</v>
      </c>
      <c r="Y135" s="10" t="s">
        <v>1351</v>
      </c>
    </row>
    <row r="136" spans="4:25" x14ac:dyDescent="0.2">
      <c r="D136" s="1" t="s">
        <v>134</v>
      </c>
      <c r="E136" s="1">
        <v>135</v>
      </c>
      <c r="F136" s="1">
        <v>47</v>
      </c>
      <c r="G136" s="1" t="s">
        <v>315</v>
      </c>
      <c r="J136" s="8">
        <v>43853</v>
      </c>
      <c r="K136" s="8">
        <v>43857</v>
      </c>
      <c r="L136" s="8"/>
      <c r="M136" s="7" t="s">
        <v>271</v>
      </c>
      <c r="N136" s="8" t="s">
        <v>285</v>
      </c>
      <c r="P136" s="21">
        <f t="shared" ca="1" si="23"/>
        <v>23</v>
      </c>
      <c r="Q136" s="21">
        <f t="shared" si="24"/>
        <v>0</v>
      </c>
      <c r="R136" s="21">
        <f t="shared" si="25"/>
        <v>0</v>
      </c>
      <c r="S136" s="6">
        <f t="shared" si="20"/>
        <v>0</v>
      </c>
      <c r="T136" s="6">
        <f t="shared" si="20"/>
        <v>0</v>
      </c>
      <c r="U136" s="6">
        <f t="shared" si="26"/>
        <v>0</v>
      </c>
      <c r="V136" s="4">
        <f t="shared" si="27"/>
        <v>1</v>
      </c>
      <c r="W136" s="5">
        <f t="shared" si="21"/>
        <v>1</v>
      </c>
      <c r="X136" s="3">
        <f t="shared" si="22"/>
        <v>1</v>
      </c>
      <c r="Y136" s="10" t="s">
        <v>1352</v>
      </c>
    </row>
    <row r="137" spans="4:25" x14ac:dyDescent="0.2">
      <c r="D137" s="1" t="s">
        <v>135</v>
      </c>
      <c r="E137" s="1">
        <v>136</v>
      </c>
      <c r="F137" s="1">
        <v>4</v>
      </c>
      <c r="G137" s="1" t="s">
        <v>315</v>
      </c>
      <c r="H137" s="7">
        <v>98</v>
      </c>
      <c r="I137" s="7" t="s">
        <v>303</v>
      </c>
      <c r="J137" s="8"/>
      <c r="K137" s="8">
        <v>43857</v>
      </c>
      <c r="L137" s="8">
        <v>43874</v>
      </c>
      <c r="M137" s="7" t="s">
        <v>263</v>
      </c>
      <c r="N137" s="8" t="s">
        <v>287</v>
      </c>
      <c r="O137" t="s">
        <v>1643</v>
      </c>
      <c r="P137" s="21">
        <f t="shared" ca="1" si="23"/>
        <v>0</v>
      </c>
      <c r="Q137" s="21">
        <f t="shared" si="24"/>
        <v>18</v>
      </c>
      <c r="R137" s="21">
        <f t="shared" si="25"/>
        <v>18</v>
      </c>
      <c r="S137" s="6">
        <f t="shared" si="20"/>
        <v>0</v>
      </c>
      <c r="T137" s="6">
        <f t="shared" si="20"/>
        <v>1</v>
      </c>
      <c r="U137" s="6">
        <f t="shared" si="26"/>
        <v>1</v>
      </c>
      <c r="V137" s="4">
        <f t="shared" si="27"/>
        <v>1</v>
      </c>
      <c r="W137" s="5">
        <f t="shared" si="21"/>
        <v>0</v>
      </c>
      <c r="X137" s="3">
        <f t="shared" si="22"/>
        <v>2</v>
      </c>
      <c r="Y137" s="10" t="s">
        <v>1353</v>
      </c>
    </row>
    <row r="138" spans="4:25" x14ac:dyDescent="0.2">
      <c r="D138" s="1" t="s">
        <v>136</v>
      </c>
      <c r="E138" s="1">
        <v>137</v>
      </c>
      <c r="F138" s="1">
        <v>56</v>
      </c>
      <c r="G138" s="1" t="s">
        <v>314</v>
      </c>
      <c r="J138" s="8">
        <v>43856</v>
      </c>
      <c r="K138" s="8">
        <v>43858</v>
      </c>
      <c r="L138" s="8"/>
      <c r="M138" s="7" t="s">
        <v>246</v>
      </c>
      <c r="N138" s="8" t="s">
        <v>246</v>
      </c>
      <c r="P138" s="21">
        <f t="shared" ca="1" si="23"/>
        <v>22</v>
      </c>
      <c r="Q138" s="21">
        <f t="shared" si="24"/>
        <v>0</v>
      </c>
      <c r="R138" s="21">
        <f t="shared" si="25"/>
        <v>0</v>
      </c>
      <c r="S138" s="6">
        <f t="shared" si="20"/>
        <v>1</v>
      </c>
      <c r="T138" s="6">
        <f t="shared" si="20"/>
        <v>1</v>
      </c>
      <c r="U138" s="6">
        <f t="shared" si="26"/>
        <v>2</v>
      </c>
      <c r="V138" s="4">
        <f t="shared" si="27"/>
        <v>2</v>
      </c>
      <c r="W138" s="5">
        <f t="shared" si="21"/>
        <v>0</v>
      </c>
      <c r="X138" s="3">
        <f t="shared" si="22"/>
        <v>2</v>
      </c>
      <c r="Y138" s="10" t="s">
        <v>1354</v>
      </c>
    </row>
    <row r="139" spans="4:25" x14ac:dyDescent="0.2">
      <c r="D139" s="1" t="s">
        <v>137</v>
      </c>
      <c r="E139" s="1">
        <v>138</v>
      </c>
      <c r="F139" s="1">
        <v>59</v>
      </c>
      <c r="G139" s="1" t="s">
        <v>314</v>
      </c>
      <c r="J139" s="8">
        <v>43856</v>
      </c>
      <c r="K139" s="8">
        <v>43856</v>
      </c>
      <c r="L139" s="8"/>
      <c r="M139" s="7" t="s">
        <v>256</v>
      </c>
      <c r="N139" s="8" t="s">
        <v>285</v>
      </c>
      <c r="P139" s="21">
        <f t="shared" ca="1" si="23"/>
        <v>24</v>
      </c>
      <c r="Q139" s="21">
        <f t="shared" si="24"/>
        <v>0</v>
      </c>
      <c r="R139" s="21">
        <f t="shared" si="25"/>
        <v>0</v>
      </c>
      <c r="S139" s="6">
        <f t="shared" si="20"/>
        <v>0</v>
      </c>
      <c r="T139" s="6">
        <f t="shared" si="20"/>
        <v>0</v>
      </c>
      <c r="U139" s="6">
        <f t="shared" si="26"/>
        <v>0</v>
      </c>
      <c r="V139" s="4">
        <f t="shared" si="27"/>
        <v>1</v>
      </c>
      <c r="W139" s="5">
        <f t="shared" si="21"/>
        <v>1</v>
      </c>
      <c r="X139" s="3">
        <f t="shared" si="22"/>
        <v>1</v>
      </c>
      <c r="Y139" s="10" t="s">
        <v>1355</v>
      </c>
    </row>
    <row r="140" spans="4:25" x14ac:dyDescent="0.2">
      <c r="D140" s="1" t="s">
        <v>138</v>
      </c>
      <c r="E140" s="1">
        <v>139</v>
      </c>
      <c r="F140" s="1">
        <v>57</v>
      </c>
      <c r="G140" s="1" t="s">
        <v>315</v>
      </c>
      <c r="H140" s="7">
        <v>138</v>
      </c>
      <c r="I140" s="7" t="s">
        <v>298</v>
      </c>
      <c r="J140" s="8">
        <v>43854</v>
      </c>
      <c r="K140" s="8">
        <v>43856</v>
      </c>
      <c r="L140" s="8"/>
      <c r="M140" s="7" t="s">
        <v>256</v>
      </c>
      <c r="N140" s="8" t="s">
        <v>285</v>
      </c>
      <c r="P140" s="21">
        <f t="shared" ca="1" si="23"/>
        <v>24</v>
      </c>
      <c r="Q140" s="21">
        <f t="shared" si="24"/>
        <v>0</v>
      </c>
      <c r="R140" s="21">
        <f t="shared" si="25"/>
        <v>0</v>
      </c>
      <c r="S140" s="6">
        <f t="shared" si="20"/>
        <v>0</v>
      </c>
      <c r="T140" s="6">
        <f t="shared" si="20"/>
        <v>0</v>
      </c>
      <c r="U140" s="6">
        <f t="shared" si="26"/>
        <v>0</v>
      </c>
      <c r="V140" s="4">
        <f t="shared" si="27"/>
        <v>1</v>
      </c>
      <c r="W140" s="5">
        <f t="shared" si="21"/>
        <v>0</v>
      </c>
      <c r="X140" s="3">
        <f t="shared" si="22"/>
        <v>2</v>
      </c>
      <c r="Y140" s="10" t="s">
        <v>1356</v>
      </c>
    </row>
    <row r="141" spans="4:25" x14ac:dyDescent="0.2">
      <c r="D141" s="1" t="s">
        <v>139</v>
      </c>
      <c r="E141" s="1">
        <v>140</v>
      </c>
      <c r="F141" s="1">
        <v>66</v>
      </c>
      <c r="G141" s="1" t="s">
        <v>315</v>
      </c>
      <c r="J141" s="8">
        <v>43853</v>
      </c>
      <c r="K141" s="8">
        <v>43858</v>
      </c>
      <c r="L141" s="8"/>
      <c r="M141" s="7" t="s">
        <v>246</v>
      </c>
      <c r="N141" s="8" t="s">
        <v>246</v>
      </c>
      <c r="P141" s="21">
        <f t="shared" ca="1" si="23"/>
        <v>22</v>
      </c>
      <c r="Q141" s="21">
        <f t="shared" si="24"/>
        <v>0</v>
      </c>
      <c r="R141" s="21">
        <f t="shared" si="25"/>
        <v>0</v>
      </c>
      <c r="S141" s="6">
        <f t="shared" si="20"/>
        <v>1</v>
      </c>
      <c r="T141" s="6">
        <f t="shared" si="20"/>
        <v>1</v>
      </c>
      <c r="U141" s="6">
        <f t="shared" si="26"/>
        <v>2</v>
      </c>
      <c r="V141" s="4">
        <f t="shared" si="27"/>
        <v>2</v>
      </c>
      <c r="W141" s="5">
        <f t="shared" si="21"/>
        <v>0</v>
      </c>
      <c r="X141" s="3">
        <f t="shared" si="22"/>
        <v>2</v>
      </c>
      <c r="Y141" s="10" t="s">
        <v>1357</v>
      </c>
    </row>
    <row r="142" spans="4:25" x14ac:dyDescent="0.2">
      <c r="D142" s="1" t="s">
        <v>140</v>
      </c>
      <c r="E142" s="1">
        <v>141</v>
      </c>
      <c r="F142" s="1">
        <v>78</v>
      </c>
      <c r="G142" s="1" t="s">
        <v>314</v>
      </c>
      <c r="J142" s="8">
        <v>43856</v>
      </c>
      <c r="K142" s="8">
        <v>43857</v>
      </c>
      <c r="L142" s="8">
        <v>43875</v>
      </c>
      <c r="M142" s="7" t="s">
        <v>246</v>
      </c>
      <c r="N142" s="8" t="s">
        <v>246</v>
      </c>
      <c r="P142" s="21">
        <f t="shared" ca="1" si="23"/>
        <v>0</v>
      </c>
      <c r="Q142" s="21">
        <f t="shared" si="24"/>
        <v>19</v>
      </c>
      <c r="R142" s="21">
        <f t="shared" si="25"/>
        <v>20</v>
      </c>
      <c r="S142" s="6">
        <f t="shared" ref="S142:T161" si="28">IF(ISNUMBER(FIND(S$1,$M142)),1,0)</f>
        <v>1</v>
      </c>
      <c r="T142" s="6">
        <f t="shared" si="28"/>
        <v>1</v>
      </c>
      <c r="U142" s="6">
        <f t="shared" si="26"/>
        <v>2</v>
      </c>
      <c r="V142" s="4">
        <f t="shared" si="27"/>
        <v>2</v>
      </c>
      <c r="W142" s="5">
        <f t="shared" si="21"/>
        <v>1</v>
      </c>
      <c r="X142" s="3">
        <f t="shared" si="22"/>
        <v>2</v>
      </c>
      <c r="Y142" s="10" t="s">
        <v>1358</v>
      </c>
    </row>
    <row r="143" spans="4:25" x14ac:dyDescent="0.2">
      <c r="D143" s="1" t="s">
        <v>141</v>
      </c>
      <c r="E143" s="1">
        <v>142</v>
      </c>
      <c r="F143" s="1">
        <v>61</v>
      </c>
      <c r="G143" s="1" t="s">
        <v>315</v>
      </c>
      <c r="J143" s="8">
        <v>43852</v>
      </c>
      <c r="K143" s="8">
        <v>43858</v>
      </c>
      <c r="L143" s="8"/>
      <c r="M143" s="7" t="s">
        <v>246</v>
      </c>
      <c r="N143" s="8" t="s">
        <v>246</v>
      </c>
      <c r="P143" s="21">
        <f t="shared" ca="1" si="23"/>
        <v>22</v>
      </c>
      <c r="Q143" s="21">
        <f t="shared" si="24"/>
        <v>0</v>
      </c>
      <c r="R143" s="21">
        <f t="shared" si="25"/>
        <v>0</v>
      </c>
      <c r="S143" s="6">
        <f t="shared" si="28"/>
        <v>1</v>
      </c>
      <c r="T143" s="6">
        <f t="shared" si="28"/>
        <v>1</v>
      </c>
      <c r="U143" s="6">
        <f t="shared" si="26"/>
        <v>2</v>
      </c>
      <c r="V143" s="4">
        <f t="shared" si="27"/>
        <v>2</v>
      </c>
      <c r="W143" s="5">
        <f t="shared" si="21"/>
        <v>0</v>
      </c>
      <c r="X143" s="3">
        <f t="shared" si="22"/>
        <v>2</v>
      </c>
      <c r="Y143" s="10" t="s">
        <v>1359</v>
      </c>
    </row>
    <row r="144" spans="4:25" x14ac:dyDescent="0.2">
      <c r="D144" s="1" t="s">
        <v>142</v>
      </c>
      <c r="E144" s="1">
        <v>143</v>
      </c>
      <c r="F144" s="1">
        <v>54</v>
      </c>
      <c r="G144" s="1" t="s">
        <v>314</v>
      </c>
      <c r="J144" s="8">
        <v>43855</v>
      </c>
      <c r="K144" s="8">
        <v>43858</v>
      </c>
      <c r="L144" s="8">
        <v>43875</v>
      </c>
      <c r="M144" s="7" t="s">
        <v>260</v>
      </c>
      <c r="N144" s="8" t="s">
        <v>285</v>
      </c>
      <c r="P144" s="21">
        <f t="shared" ca="1" si="23"/>
        <v>0</v>
      </c>
      <c r="Q144" s="21">
        <f t="shared" si="24"/>
        <v>18</v>
      </c>
      <c r="R144" s="21">
        <f t="shared" si="25"/>
        <v>21</v>
      </c>
      <c r="S144" s="6">
        <f t="shared" si="28"/>
        <v>0</v>
      </c>
      <c r="T144" s="6">
        <f t="shared" si="28"/>
        <v>0</v>
      </c>
      <c r="U144" s="6">
        <f t="shared" si="26"/>
        <v>0</v>
      </c>
      <c r="V144" s="4">
        <f t="shared" si="27"/>
        <v>1</v>
      </c>
      <c r="W144" s="5">
        <f t="shared" si="21"/>
        <v>0</v>
      </c>
      <c r="X144" s="3">
        <f t="shared" si="22"/>
        <v>1</v>
      </c>
      <c r="Y144" s="10" t="s">
        <v>1360</v>
      </c>
    </row>
    <row r="145" spans="4:25" x14ac:dyDescent="0.2">
      <c r="D145" s="1" t="s">
        <v>143</v>
      </c>
      <c r="E145" s="1">
        <v>144</v>
      </c>
      <c r="F145" s="1">
        <v>55</v>
      </c>
      <c r="G145" s="1" t="s">
        <v>315</v>
      </c>
      <c r="J145" s="8">
        <v>43854</v>
      </c>
      <c r="K145" s="8">
        <v>43859</v>
      </c>
      <c r="L145" s="8">
        <v>43874</v>
      </c>
      <c r="M145" s="7" t="s">
        <v>260</v>
      </c>
      <c r="N145" s="8" t="s">
        <v>285</v>
      </c>
      <c r="P145" s="21">
        <f t="shared" ca="1" si="23"/>
        <v>0</v>
      </c>
      <c r="Q145" s="21">
        <f t="shared" si="24"/>
        <v>16</v>
      </c>
      <c r="R145" s="21">
        <f t="shared" si="25"/>
        <v>21</v>
      </c>
      <c r="S145" s="6">
        <f t="shared" si="28"/>
        <v>0</v>
      </c>
      <c r="T145" s="6">
        <f t="shared" si="28"/>
        <v>0</v>
      </c>
      <c r="U145" s="6">
        <f t="shared" si="26"/>
        <v>0</v>
      </c>
      <c r="V145" s="4">
        <f t="shared" si="27"/>
        <v>1</v>
      </c>
      <c r="W145" s="5">
        <f t="shared" si="21"/>
        <v>0</v>
      </c>
      <c r="X145" s="3">
        <f t="shared" si="22"/>
        <v>1</v>
      </c>
      <c r="Y145" s="10" t="s">
        <v>1361</v>
      </c>
    </row>
    <row r="146" spans="4:25" x14ac:dyDescent="0.2">
      <c r="D146" s="1" t="s">
        <v>144</v>
      </c>
      <c r="E146" s="1">
        <v>145</v>
      </c>
      <c r="F146" s="1">
        <v>57</v>
      </c>
      <c r="G146" s="1" t="s">
        <v>315</v>
      </c>
      <c r="J146" s="8">
        <v>43856</v>
      </c>
      <c r="K146" s="8">
        <v>43857</v>
      </c>
      <c r="L146" s="8"/>
      <c r="M146" s="7" t="s">
        <v>260</v>
      </c>
      <c r="N146" s="8" t="s">
        <v>582</v>
      </c>
      <c r="P146" s="21">
        <f t="shared" ca="1" si="23"/>
        <v>23</v>
      </c>
      <c r="Q146" s="21">
        <f t="shared" si="24"/>
        <v>0</v>
      </c>
      <c r="R146" s="21">
        <f t="shared" si="25"/>
        <v>0</v>
      </c>
      <c r="S146" s="6">
        <f t="shared" si="28"/>
        <v>0</v>
      </c>
      <c r="T146" s="6">
        <f t="shared" si="28"/>
        <v>0</v>
      </c>
      <c r="U146" s="6">
        <f t="shared" si="26"/>
        <v>0</v>
      </c>
      <c r="V146" s="4">
        <f t="shared" si="27"/>
        <v>1</v>
      </c>
      <c r="W146" s="5">
        <f t="shared" si="21"/>
        <v>0</v>
      </c>
      <c r="X146" s="3">
        <f t="shared" si="22"/>
        <v>1</v>
      </c>
      <c r="Y146" s="10" t="s">
        <v>1362</v>
      </c>
    </row>
    <row r="147" spans="4:25" x14ac:dyDescent="0.2">
      <c r="D147" s="1" t="s">
        <v>145</v>
      </c>
      <c r="E147" s="1">
        <v>146</v>
      </c>
      <c r="F147" s="1">
        <v>76</v>
      </c>
      <c r="G147" s="1" t="s">
        <v>314</v>
      </c>
      <c r="H147" s="7">
        <v>29</v>
      </c>
      <c r="I147" s="7" t="s">
        <v>308</v>
      </c>
      <c r="J147" s="8">
        <v>43857</v>
      </c>
      <c r="K147" s="8">
        <v>43858</v>
      </c>
      <c r="L147" s="8">
        <v>43873</v>
      </c>
      <c r="M147" s="7" t="s">
        <v>246</v>
      </c>
      <c r="N147" s="8" t="s">
        <v>583</v>
      </c>
      <c r="P147" s="21">
        <f t="shared" ca="1" si="23"/>
        <v>0</v>
      </c>
      <c r="Q147" s="21">
        <f t="shared" si="24"/>
        <v>16</v>
      </c>
      <c r="R147" s="21">
        <f t="shared" si="25"/>
        <v>17</v>
      </c>
      <c r="S147" s="6">
        <f t="shared" si="28"/>
        <v>1</v>
      </c>
      <c r="T147" s="6">
        <f t="shared" si="28"/>
        <v>1</v>
      </c>
      <c r="U147" s="6">
        <f t="shared" si="26"/>
        <v>2</v>
      </c>
      <c r="V147" s="4">
        <f t="shared" si="27"/>
        <v>2</v>
      </c>
      <c r="W147" s="5">
        <f t="shared" si="21"/>
        <v>0</v>
      </c>
      <c r="X147" s="3">
        <f t="shared" si="22"/>
        <v>4</v>
      </c>
      <c r="Y147" s="10" t="s">
        <v>1363</v>
      </c>
    </row>
    <row r="148" spans="4:25" x14ac:dyDescent="0.2">
      <c r="D148" s="1" t="s">
        <v>146</v>
      </c>
      <c r="E148" s="1">
        <v>147</v>
      </c>
      <c r="F148" s="1">
        <v>6</v>
      </c>
      <c r="G148" s="1" t="s">
        <v>315</v>
      </c>
      <c r="H148" s="7">
        <v>105</v>
      </c>
      <c r="I148" s="7" t="s">
        <v>303</v>
      </c>
      <c r="J148" s="8"/>
      <c r="K148" s="8">
        <v>43858</v>
      </c>
      <c r="L148" s="8">
        <v>43868</v>
      </c>
      <c r="M148" s="7" t="s">
        <v>264</v>
      </c>
      <c r="N148" s="8" t="s">
        <v>285</v>
      </c>
      <c r="O148" t="s">
        <v>1643</v>
      </c>
      <c r="P148" s="21">
        <f t="shared" ca="1" si="23"/>
        <v>0</v>
      </c>
      <c r="Q148" s="21">
        <f t="shared" si="24"/>
        <v>11</v>
      </c>
      <c r="R148" s="21">
        <f t="shared" si="25"/>
        <v>11</v>
      </c>
      <c r="S148" s="6">
        <f t="shared" si="28"/>
        <v>0</v>
      </c>
      <c r="T148" s="6">
        <f t="shared" si="28"/>
        <v>0</v>
      </c>
      <c r="U148" s="6">
        <f t="shared" si="26"/>
        <v>0</v>
      </c>
      <c r="V148" s="4">
        <f t="shared" si="27"/>
        <v>1</v>
      </c>
      <c r="W148" s="5">
        <f t="shared" si="21"/>
        <v>0</v>
      </c>
      <c r="X148" s="3">
        <f t="shared" si="22"/>
        <v>2</v>
      </c>
      <c r="Y148" s="10" t="s">
        <v>1364</v>
      </c>
    </row>
    <row r="149" spans="4:25" x14ac:dyDescent="0.2">
      <c r="D149" s="1" t="s">
        <v>147</v>
      </c>
      <c r="E149" s="1">
        <v>148</v>
      </c>
      <c r="F149" s="1">
        <v>38</v>
      </c>
      <c r="G149" s="1" t="s">
        <v>315</v>
      </c>
      <c r="J149" s="8">
        <v>43857</v>
      </c>
      <c r="K149" s="8">
        <v>43857</v>
      </c>
      <c r="L149" s="8"/>
      <c r="M149" s="7" t="s">
        <v>259</v>
      </c>
      <c r="N149" s="8" t="s">
        <v>285</v>
      </c>
      <c r="O149" t="s">
        <v>292</v>
      </c>
      <c r="P149" s="21">
        <f t="shared" ca="1" si="23"/>
        <v>23</v>
      </c>
      <c r="Q149" s="21">
        <f t="shared" si="24"/>
        <v>0</v>
      </c>
      <c r="R149" s="21">
        <f t="shared" si="25"/>
        <v>0</v>
      </c>
      <c r="S149" s="6">
        <f t="shared" si="28"/>
        <v>0</v>
      </c>
      <c r="T149" s="6">
        <f t="shared" si="28"/>
        <v>0</v>
      </c>
      <c r="U149" s="6">
        <f t="shared" si="26"/>
        <v>0</v>
      </c>
      <c r="V149" s="4">
        <f t="shared" si="27"/>
        <v>1</v>
      </c>
      <c r="W149" s="5">
        <f t="shared" si="21"/>
        <v>0</v>
      </c>
      <c r="X149" s="3">
        <f t="shared" si="22"/>
        <v>1</v>
      </c>
      <c r="Y149" s="10" t="s">
        <v>1365</v>
      </c>
    </row>
    <row r="150" spans="4:25" x14ac:dyDescent="0.2">
      <c r="D150" s="1" t="s">
        <v>148</v>
      </c>
      <c r="E150" s="1">
        <v>149</v>
      </c>
      <c r="F150" s="1">
        <v>33</v>
      </c>
      <c r="G150" s="1" t="s">
        <v>315</v>
      </c>
      <c r="J150" s="8">
        <v>43858</v>
      </c>
      <c r="K150" s="8">
        <v>43858</v>
      </c>
      <c r="L150" s="8">
        <v>43873</v>
      </c>
      <c r="M150" s="7" t="s">
        <v>259</v>
      </c>
      <c r="N150" s="8" t="s">
        <v>285</v>
      </c>
      <c r="P150" s="21">
        <f t="shared" ca="1" si="23"/>
        <v>0</v>
      </c>
      <c r="Q150" s="21">
        <f t="shared" si="24"/>
        <v>16</v>
      </c>
      <c r="R150" s="21">
        <f t="shared" si="25"/>
        <v>16</v>
      </c>
      <c r="S150" s="6">
        <f t="shared" si="28"/>
        <v>0</v>
      </c>
      <c r="T150" s="6">
        <f t="shared" si="28"/>
        <v>0</v>
      </c>
      <c r="U150" s="6">
        <f t="shared" si="26"/>
        <v>0</v>
      </c>
      <c r="V150" s="4">
        <f t="shared" si="27"/>
        <v>1</v>
      </c>
      <c r="W150" s="5">
        <f t="shared" si="21"/>
        <v>0</v>
      </c>
      <c r="X150" s="3">
        <f t="shared" si="22"/>
        <v>1</v>
      </c>
      <c r="Y150" s="10" t="s">
        <v>1366</v>
      </c>
    </row>
    <row r="151" spans="4:25" x14ac:dyDescent="0.2">
      <c r="D151" s="1" t="s">
        <v>149</v>
      </c>
      <c r="E151" s="1">
        <v>150</v>
      </c>
      <c r="F151" s="1">
        <v>49</v>
      </c>
      <c r="G151" s="1" t="s">
        <v>314</v>
      </c>
      <c r="J151" s="8">
        <v>43855</v>
      </c>
      <c r="K151" s="8">
        <v>43857</v>
      </c>
      <c r="L151" s="8">
        <v>43878</v>
      </c>
      <c r="M151" s="7" t="s">
        <v>256</v>
      </c>
      <c r="N151" s="8" t="s">
        <v>285</v>
      </c>
      <c r="P151" s="21">
        <f t="shared" ca="1" si="23"/>
        <v>0</v>
      </c>
      <c r="Q151" s="21">
        <f t="shared" si="24"/>
        <v>22</v>
      </c>
      <c r="R151" s="21">
        <f t="shared" si="25"/>
        <v>24</v>
      </c>
      <c r="S151" s="6">
        <f t="shared" si="28"/>
        <v>0</v>
      </c>
      <c r="T151" s="6">
        <f t="shared" si="28"/>
        <v>0</v>
      </c>
      <c r="U151" s="6">
        <f t="shared" si="26"/>
        <v>0</v>
      </c>
      <c r="V151" s="4">
        <f t="shared" si="27"/>
        <v>1</v>
      </c>
      <c r="W151" s="5">
        <f t="shared" si="21"/>
        <v>1</v>
      </c>
      <c r="X151" s="3">
        <f t="shared" si="22"/>
        <v>1</v>
      </c>
      <c r="Y151" s="10" t="s">
        <v>1367</v>
      </c>
    </row>
    <row r="152" spans="4:25" x14ac:dyDescent="0.2">
      <c r="D152" s="1" t="s">
        <v>150</v>
      </c>
      <c r="E152" s="1">
        <v>151</v>
      </c>
      <c r="F152" s="1">
        <v>18</v>
      </c>
      <c r="G152" s="1" t="s">
        <v>315</v>
      </c>
      <c r="H152" s="7">
        <v>150</v>
      </c>
      <c r="I152" s="7" t="s">
        <v>303</v>
      </c>
      <c r="J152" s="8">
        <v>43855</v>
      </c>
      <c r="K152" s="8">
        <v>43859</v>
      </c>
      <c r="L152" s="8">
        <v>43872</v>
      </c>
      <c r="M152" s="7" t="s">
        <v>256</v>
      </c>
      <c r="N152" s="8" t="s">
        <v>285</v>
      </c>
      <c r="P152" s="21">
        <f t="shared" ca="1" si="23"/>
        <v>0</v>
      </c>
      <c r="Q152" s="21">
        <f t="shared" si="24"/>
        <v>14</v>
      </c>
      <c r="R152" s="21">
        <f t="shared" si="25"/>
        <v>18</v>
      </c>
      <c r="S152" s="6">
        <f t="shared" si="28"/>
        <v>0</v>
      </c>
      <c r="T152" s="6">
        <f t="shared" si="28"/>
        <v>0</v>
      </c>
      <c r="U152" s="6">
        <f t="shared" si="26"/>
        <v>0</v>
      </c>
      <c r="V152" s="4">
        <f t="shared" si="27"/>
        <v>1</v>
      </c>
      <c r="W152" s="5">
        <f t="shared" si="21"/>
        <v>0</v>
      </c>
      <c r="X152" s="3">
        <f t="shared" si="22"/>
        <v>2</v>
      </c>
      <c r="Y152" s="10" t="s">
        <v>1368</v>
      </c>
    </row>
    <row r="153" spans="4:25" x14ac:dyDescent="0.2">
      <c r="D153" s="1" t="s">
        <v>151</v>
      </c>
      <c r="E153" s="1">
        <v>152</v>
      </c>
      <c r="F153" s="1">
        <v>56</v>
      </c>
      <c r="G153" s="1" t="s">
        <v>315</v>
      </c>
      <c r="J153" s="8">
        <v>43856</v>
      </c>
      <c r="K153" s="8">
        <v>43856</v>
      </c>
      <c r="L153" s="8"/>
      <c r="M153" s="7" t="s">
        <v>272</v>
      </c>
      <c r="N153" s="8" t="s">
        <v>285</v>
      </c>
      <c r="P153" s="21">
        <f t="shared" ca="1" si="23"/>
        <v>24</v>
      </c>
      <c r="Q153" s="21">
        <f t="shared" si="24"/>
        <v>0</v>
      </c>
      <c r="R153" s="21">
        <f t="shared" si="25"/>
        <v>0</v>
      </c>
      <c r="S153" s="6">
        <f t="shared" si="28"/>
        <v>0</v>
      </c>
      <c r="T153" s="6">
        <f t="shared" si="28"/>
        <v>0</v>
      </c>
      <c r="U153" s="6">
        <f t="shared" si="26"/>
        <v>0</v>
      </c>
      <c r="V153" s="4">
        <f t="shared" si="27"/>
        <v>1</v>
      </c>
      <c r="W153" s="5">
        <f t="shared" si="21"/>
        <v>0</v>
      </c>
      <c r="X153" s="3">
        <f t="shared" si="22"/>
        <v>1</v>
      </c>
      <c r="Y153" s="10" t="s">
        <v>1369</v>
      </c>
    </row>
    <row r="154" spans="4:25" x14ac:dyDescent="0.2">
      <c r="D154" s="1" t="s">
        <v>152</v>
      </c>
      <c r="E154" s="1">
        <v>153</v>
      </c>
      <c r="F154" s="1">
        <v>58</v>
      </c>
      <c r="G154" s="1" t="s">
        <v>314</v>
      </c>
      <c r="H154" s="7">
        <v>84</v>
      </c>
      <c r="I154" s="7" t="s">
        <v>301</v>
      </c>
      <c r="J154" s="8"/>
      <c r="K154" s="8">
        <v>43859</v>
      </c>
      <c r="L154" s="8"/>
      <c r="M154" s="7" t="s">
        <v>256</v>
      </c>
      <c r="N154" s="8"/>
      <c r="O154" t="s">
        <v>1643</v>
      </c>
      <c r="P154" s="21">
        <f t="shared" ca="1" si="23"/>
        <v>21</v>
      </c>
      <c r="Q154" s="21">
        <f t="shared" si="24"/>
        <v>0</v>
      </c>
      <c r="R154" s="21">
        <f t="shared" si="25"/>
        <v>0</v>
      </c>
      <c r="S154" s="6">
        <f t="shared" si="28"/>
        <v>0</v>
      </c>
      <c r="T154" s="6">
        <f t="shared" si="28"/>
        <v>0</v>
      </c>
      <c r="U154" s="6">
        <f t="shared" si="26"/>
        <v>0</v>
      </c>
      <c r="V154" s="4">
        <f t="shared" si="27"/>
        <v>1</v>
      </c>
      <c r="W154" s="5">
        <f t="shared" si="21"/>
        <v>0</v>
      </c>
      <c r="X154" s="3">
        <f t="shared" si="22"/>
        <v>2</v>
      </c>
      <c r="Y154" s="10" t="s">
        <v>1370</v>
      </c>
    </row>
    <row r="155" spans="4:25" x14ac:dyDescent="0.2">
      <c r="D155" s="1" t="s">
        <v>153</v>
      </c>
      <c r="E155" s="1">
        <v>154</v>
      </c>
      <c r="F155" s="1">
        <v>34</v>
      </c>
      <c r="G155" s="1" t="s">
        <v>315</v>
      </c>
      <c r="H155" s="7">
        <v>114</v>
      </c>
      <c r="I155" s="7" t="s">
        <v>298</v>
      </c>
      <c r="J155" s="8">
        <v>43856</v>
      </c>
      <c r="K155" s="8">
        <v>43858</v>
      </c>
      <c r="L155" s="8">
        <v>43877</v>
      </c>
      <c r="M155" s="7" t="s">
        <v>256</v>
      </c>
      <c r="N155" s="8"/>
      <c r="P155" s="21">
        <f t="shared" ca="1" si="23"/>
        <v>0</v>
      </c>
      <c r="Q155" s="21">
        <f t="shared" si="24"/>
        <v>20</v>
      </c>
      <c r="R155" s="21">
        <f t="shared" si="25"/>
        <v>22</v>
      </c>
      <c r="S155" s="6">
        <f t="shared" si="28"/>
        <v>0</v>
      </c>
      <c r="T155" s="6">
        <f t="shared" si="28"/>
        <v>0</v>
      </c>
      <c r="U155" s="6">
        <f t="shared" si="26"/>
        <v>0</v>
      </c>
      <c r="V155" s="4">
        <f t="shared" si="27"/>
        <v>0</v>
      </c>
      <c r="W155" s="5">
        <f t="shared" si="21"/>
        <v>0</v>
      </c>
      <c r="X155" s="3">
        <f t="shared" si="22"/>
        <v>0</v>
      </c>
      <c r="Y155" s="10" t="s">
        <v>1371</v>
      </c>
    </row>
    <row r="156" spans="4:25" x14ac:dyDescent="0.2">
      <c r="D156" s="1" t="s">
        <v>154</v>
      </c>
      <c r="E156" s="1">
        <v>155</v>
      </c>
      <c r="F156" s="1">
        <v>63</v>
      </c>
      <c r="G156" s="1" t="s">
        <v>315</v>
      </c>
      <c r="H156" s="7">
        <v>114</v>
      </c>
      <c r="I156" s="7" t="s">
        <v>309</v>
      </c>
      <c r="J156" s="8">
        <v>43855</v>
      </c>
      <c r="K156" s="8">
        <v>43858</v>
      </c>
      <c r="L156" s="8"/>
      <c r="M156" s="7" t="s">
        <v>256</v>
      </c>
      <c r="N156" s="8"/>
      <c r="P156" s="21">
        <f t="shared" ca="1" si="23"/>
        <v>22</v>
      </c>
      <c r="Q156" s="21">
        <f t="shared" si="24"/>
        <v>0</v>
      </c>
      <c r="R156" s="21">
        <f t="shared" si="25"/>
        <v>0</v>
      </c>
      <c r="S156" s="6">
        <f t="shared" si="28"/>
        <v>0</v>
      </c>
      <c r="T156" s="6">
        <f t="shared" si="28"/>
        <v>0</v>
      </c>
      <c r="U156" s="6">
        <f t="shared" si="26"/>
        <v>0</v>
      </c>
      <c r="V156" s="4">
        <f t="shared" si="27"/>
        <v>0</v>
      </c>
      <c r="W156" s="5">
        <f t="shared" si="21"/>
        <v>0</v>
      </c>
      <c r="X156" s="3">
        <f t="shared" si="22"/>
        <v>0</v>
      </c>
      <c r="Y156" s="10" t="s">
        <v>1372</v>
      </c>
    </row>
    <row r="157" spans="4:25" x14ac:dyDescent="0.2">
      <c r="D157" s="1" t="s">
        <v>155</v>
      </c>
      <c r="E157" s="1">
        <v>156</v>
      </c>
      <c r="F157" s="1">
        <v>1</v>
      </c>
      <c r="G157" s="1" t="s">
        <v>315</v>
      </c>
      <c r="J157" s="8">
        <v>43853</v>
      </c>
      <c r="K157" s="8">
        <v>43854</v>
      </c>
      <c r="L157" s="8">
        <v>43867</v>
      </c>
      <c r="M157" s="7" t="s">
        <v>273</v>
      </c>
      <c r="N157" s="8" t="s">
        <v>285</v>
      </c>
      <c r="O157" t="s">
        <v>293</v>
      </c>
      <c r="P157" s="21">
        <f t="shared" ca="1" si="23"/>
        <v>0</v>
      </c>
      <c r="Q157" s="21">
        <f t="shared" si="24"/>
        <v>14</v>
      </c>
      <c r="R157" s="21">
        <f t="shared" si="25"/>
        <v>15</v>
      </c>
      <c r="S157" s="6">
        <f t="shared" si="28"/>
        <v>0</v>
      </c>
      <c r="T157" s="6">
        <f t="shared" si="28"/>
        <v>0</v>
      </c>
      <c r="U157" s="6">
        <f t="shared" si="26"/>
        <v>0</v>
      </c>
      <c r="V157" s="4">
        <f t="shared" si="27"/>
        <v>0</v>
      </c>
      <c r="W157" s="5">
        <f t="shared" si="21"/>
        <v>0</v>
      </c>
      <c r="X157" s="3">
        <f t="shared" si="22"/>
        <v>0</v>
      </c>
      <c r="Y157" s="10" t="s">
        <v>1373</v>
      </c>
    </row>
    <row r="158" spans="4:25" x14ac:dyDescent="0.2">
      <c r="D158" s="1" t="s">
        <v>156</v>
      </c>
      <c r="E158" s="1">
        <v>157</v>
      </c>
      <c r="F158" s="1">
        <v>38</v>
      </c>
      <c r="G158" s="1" t="s">
        <v>314</v>
      </c>
      <c r="J158" s="8">
        <v>43854</v>
      </c>
      <c r="K158" s="8">
        <v>43858</v>
      </c>
      <c r="L158" s="8"/>
      <c r="M158" s="7" t="s">
        <v>258</v>
      </c>
      <c r="N158" s="8" t="s">
        <v>287</v>
      </c>
      <c r="P158" s="21">
        <f t="shared" ca="1" si="23"/>
        <v>22</v>
      </c>
      <c r="Q158" s="21">
        <f t="shared" si="24"/>
        <v>0</v>
      </c>
      <c r="R158" s="21">
        <f t="shared" si="25"/>
        <v>0</v>
      </c>
      <c r="S158" s="6">
        <f t="shared" si="28"/>
        <v>0</v>
      </c>
      <c r="T158" s="6">
        <f t="shared" si="28"/>
        <v>0</v>
      </c>
      <c r="U158" s="6">
        <f t="shared" si="26"/>
        <v>0</v>
      </c>
      <c r="V158" s="4">
        <f t="shared" si="27"/>
        <v>1</v>
      </c>
      <c r="W158" s="5">
        <f t="shared" si="21"/>
        <v>0</v>
      </c>
      <c r="X158" s="3">
        <f t="shared" si="22"/>
        <v>1</v>
      </c>
      <c r="Y158" s="10" t="s">
        <v>1374</v>
      </c>
    </row>
    <row r="159" spans="4:25" x14ac:dyDescent="0.2">
      <c r="D159" s="1" t="s">
        <v>157</v>
      </c>
      <c r="E159" s="1">
        <v>158</v>
      </c>
      <c r="F159" s="1">
        <v>32</v>
      </c>
      <c r="G159" s="1" t="s">
        <v>315</v>
      </c>
      <c r="J159" s="8">
        <v>43855</v>
      </c>
      <c r="K159" s="8">
        <v>43857</v>
      </c>
      <c r="L159" s="8"/>
      <c r="M159" s="7" t="s">
        <v>246</v>
      </c>
      <c r="N159" s="8" t="s">
        <v>583</v>
      </c>
      <c r="P159" s="21">
        <f t="shared" ca="1" si="23"/>
        <v>23</v>
      </c>
      <c r="Q159" s="21">
        <f t="shared" si="24"/>
        <v>0</v>
      </c>
      <c r="R159" s="21">
        <f t="shared" si="25"/>
        <v>0</v>
      </c>
      <c r="S159" s="6">
        <f t="shared" si="28"/>
        <v>1</v>
      </c>
      <c r="T159" s="6">
        <f t="shared" si="28"/>
        <v>1</v>
      </c>
      <c r="U159" s="6">
        <f t="shared" si="26"/>
        <v>2</v>
      </c>
      <c r="V159" s="4">
        <f t="shared" si="27"/>
        <v>2</v>
      </c>
      <c r="W159" s="5">
        <f t="shared" si="21"/>
        <v>0</v>
      </c>
      <c r="X159" s="3">
        <f t="shared" si="22"/>
        <v>2</v>
      </c>
      <c r="Y159" s="10" t="s">
        <v>1375</v>
      </c>
    </row>
    <row r="160" spans="4:25" x14ac:dyDescent="0.2">
      <c r="D160" s="1" t="s">
        <v>158</v>
      </c>
      <c r="E160" s="1">
        <v>159</v>
      </c>
      <c r="F160" s="1">
        <v>54</v>
      </c>
      <c r="G160" s="1" t="s">
        <v>315</v>
      </c>
      <c r="J160" s="8">
        <v>43846</v>
      </c>
      <c r="K160" s="8">
        <v>43855</v>
      </c>
      <c r="L160" s="8">
        <v>43872</v>
      </c>
      <c r="M160" s="7" t="s">
        <v>246</v>
      </c>
      <c r="N160" s="8" t="s">
        <v>583</v>
      </c>
      <c r="P160" s="21">
        <f t="shared" ca="1" si="23"/>
        <v>0</v>
      </c>
      <c r="Q160" s="21">
        <f t="shared" si="24"/>
        <v>18</v>
      </c>
      <c r="R160" s="21">
        <f t="shared" si="25"/>
        <v>27</v>
      </c>
      <c r="S160" s="6">
        <f t="shared" si="28"/>
        <v>1</v>
      </c>
      <c r="T160" s="6">
        <f t="shared" si="28"/>
        <v>1</v>
      </c>
      <c r="U160" s="6">
        <f t="shared" si="26"/>
        <v>2</v>
      </c>
      <c r="V160" s="4">
        <f t="shared" si="27"/>
        <v>2</v>
      </c>
      <c r="W160" s="5">
        <f t="shared" si="21"/>
        <v>0</v>
      </c>
      <c r="X160" s="3">
        <f t="shared" si="22"/>
        <v>2</v>
      </c>
      <c r="Y160" s="10" t="s">
        <v>1376</v>
      </c>
    </row>
    <row r="161" spans="4:25" x14ac:dyDescent="0.2">
      <c r="D161" s="1" t="s">
        <v>159</v>
      </c>
      <c r="E161" s="1">
        <v>160</v>
      </c>
      <c r="F161" s="1">
        <v>68</v>
      </c>
      <c r="G161" s="1" t="s">
        <v>314</v>
      </c>
      <c r="J161" s="8">
        <v>43854</v>
      </c>
      <c r="K161" s="8">
        <v>43855</v>
      </c>
      <c r="L161" s="8"/>
      <c r="M161" s="7" t="s">
        <v>246</v>
      </c>
      <c r="N161" s="8" t="s">
        <v>246</v>
      </c>
      <c r="P161" s="21">
        <f t="shared" ca="1" si="23"/>
        <v>25</v>
      </c>
      <c r="Q161" s="21">
        <f t="shared" si="24"/>
        <v>0</v>
      </c>
      <c r="R161" s="21">
        <f t="shared" si="25"/>
        <v>0</v>
      </c>
      <c r="S161" s="6">
        <f t="shared" si="28"/>
        <v>1</v>
      </c>
      <c r="T161" s="6">
        <f t="shared" si="28"/>
        <v>1</v>
      </c>
      <c r="U161" s="6">
        <f t="shared" si="26"/>
        <v>2</v>
      </c>
      <c r="V161" s="4">
        <f t="shared" si="27"/>
        <v>2</v>
      </c>
      <c r="W161" s="5">
        <f t="shared" si="21"/>
        <v>0</v>
      </c>
      <c r="X161" s="3">
        <f t="shared" si="22"/>
        <v>2</v>
      </c>
      <c r="Y161" s="10" t="s">
        <v>1377</v>
      </c>
    </row>
    <row r="162" spans="4:25" x14ac:dyDescent="0.2">
      <c r="D162" s="1" t="s">
        <v>160</v>
      </c>
      <c r="E162" s="1">
        <v>161</v>
      </c>
      <c r="F162" s="1">
        <v>62</v>
      </c>
      <c r="G162" s="1" t="s">
        <v>315</v>
      </c>
      <c r="J162" s="8">
        <v>43845</v>
      </c>
      <c r="K162" s="8">
        <v>43856</v>
      </c>
      <c r="L162" s="8"/>
      <c r="M162" s="7" t="s">
        <v>258</v>
      </c>
      <c r="N162" s="8" t="s">
        <v>287</v>
      </c>
      <c r="P162" s="21">
        <f t="shared" ca="1" si="23"/>
        <v>24</v>
      </c>
      <c r="Q162" s="21">
        <f t="shared" si="24"/>
        <v>0</v>
      </c>
      <c r="R162" s="21">
        <f t="shared" si="25"/>
        <v>0</v>
      </c>
      <c r="S162" s="6">
        <f t="shared" ref="S162:T181" si="29">IF(ISNUMBER(FIND(S$1,$M162)),1,0)</f>
        <v>0</v>
      </c>
      <c r="T162" s="6">
        <f t="shared" si="29"/>
        <v>0</v>
      </c>
      <c r="U162" s="6">
        <f t="shared" si="26"/>
        <v>0</v>
      </c>
      <c r="V162" s="4">
        <f t="shared" si="27"/>
        <v>1</v>
      </c>
      <c r="W162" s="5">
        <f t="shared" si="21"/>
        <v>0</v>
      </c>
      <c r="X162" s="3">
        <f t="shared" si="22"/>
        <v>1</v>
      </c>
      <c r="Y162" s="10" t="s">
        <v>1378</v>
      </c>
    </row>
    <row r="163" spans="4:25" x14ac:dyDescent="0.2">
      <c r="D163" s="1" t="s">
        <v>161</v>
      </c>
      <c r="E163" s="1">
        <v>162</v>
      </c>
      <c r="F163" s="1">
        <v>48</v>
      </c>
      <c r="G163" s="1" t="s">
        <v>314</v>
      </c>
      <c r="J163" s="8">
        <v>43854</v>
      </c>
      <c r="K163" s="8">
        <v>43857</v>
      </c>
      <c r="L163" s="8">
        <v>43871</v>
      </c>
      <c r="M163" s="7" t="s">
        <v>258</v>
      </c>
      <c r="N163" s="8" t="s">
        <v>246</v>
      </c>
      <c r="P163" s="21">
        <f t="shared" ca="1" si="23"/>
        <v>0</v>
      </c>
      <c r="Q163" s="21">
        <f t="shared" si="24"/>
        <v>15</v>
      </c>
      <c r="R163" s="21">
        <f t="shared" si="25"/>
        <v>18</v>
      </c>
      <c r="S163" s="6">
        <f t="shared" si="29"/>
        <v>0</v>
      </c>
      <c r="T163" s="6">
        <f t="shared" si="29"/>
        <v>0</v>
      </c>
      <c r="U163" s="6">
        <f t="shared" si="26"/>
        <v>0</v>
      </c>
      <c r="V163" s="4">
        <f t="shared" si="27"/>
        <v>1</v>
      </c>
      <c r="W163" s="5">
        <f t="shared" si="21"/>
        <v>1</v>
      </c>
      <c r="X163" s="3">
        <f t="shared" si="22"/>
        <v>1</v>
      </c>
      <c r="Y163" s="10" t="s">
        <v>1379</v>
      </c>
    </row>
    <row r="164" spans="4:25" x14ac:dyDescent="0.2">
      <c r="D164" s="1" t="s">
        <v>162</v>
      </c>
      <c r="E164" s="1">
        <v>163</v>
      </c>
      <c r="F164" s="1">
        <v>46</v>
      </c>
      <c r="G164" s="1" t="s">
        <v>315</v>
      </c>
      <c r="H164" s="7">
        <v>162</v>
      </c>
      <c r="I164" s="7" t="s">
        <v>298</v>
      </c>
      <c r="J164" s="8">
        <v>43851</v>
      </c>
      <c r="K164" s="8">
        <v>43856</v>
      </c>
      <c r="L164" s="8"/>
      <c r="M164" s="7" t="s">
        <v>258</v>
      </c>
      <c r="N164" s="8" t="s">
        <v>246</v>
      </c>
      <c r="P164" s="21">
        <f t="shared" ca="1" si="23"/>
        <v>24</v>
      </c>
      <c r="Q164" s="21">
        <f t="shared" si="24"/>
        <v>0</v>
      </c>
      <c r="R164" s="21">
        <f t="shared" si="25"/>
        <v>0</v>
      </c>
      <c r="S164" s="6">
        <f t="shared" si="29"/>
        <v>0</v>
      </c>
      <c r="T164" s="6">
        <f t="shared" si="29"/>
        <v>0</v>
      </c>
      <c r="U164" s="6">
        <f t="shared" si="26"/>
        <v>0</v>
      </c>
      <c r="V164" s="4">
        <f t="shared" si="27"/>
        <v>2</v>
      </c>
      <c r="W164" s="5">
        <f t="shared" si="21"/>
        <v>0</v>
      </c>
      <c r="X164" s="3">
        <f t="shared" si="22"/>
        <v>3</v>
      </c>
      <c r="Y164" s="10" t="s">
        <v>1380</v>
      </c>
    </row>
    <row r="165" spans="4:25" x14ac:dyDescent="0.2">
      <c r="D165" s="1" t="s">
        <v>163</v>
      </c>
      <c r="E165" s="1">
        <v>164</v>
      </c>
      <c r="F165" s="1">
        <v>60</v>
      </c>
      <c r="G165" s="1" t="s">
        <v>315</v>
      </c>
      <c r="J165" s="8">
        <v>43855</v>
      </c>
      <c r="K165" s="8">
        <v>43856</v>
      </c>
      <c r="L165" s="8"/>
      <c r="M165" s="7" t="s">
        <v>246</v>
      </c>
      <c r="N165" s="8" t="s">
        <v>246</v>
      </c>
      <c r="P165" s="21">
        <f t="shared" ca="1" si="23"/>
        <v>24</v>
      </c>
      <c r="Q165" s="21">
        <f t="shared" si="24"/>
        <v>0</v>
      </c>
      <c r="R165" s="21">
        <f t="shared" si="25"/>
        <v>0</v>
      </c>
      <c r="S165" s="6">
        <f t="shared" si="29"/>
        <v>1</v>
      </c>
      <c r="T165" s="6">
        <f t="shared" si="29"/>
        <v>1</v>
      </c>
      <c r="U165" s="6">
        <f t="shared" si="26"/>
        <v>2</v>
      </c>
      <c r="V165" s="4">
        <f t="shared" si="27"/>
        <v>2</v>
      </c>
      <c r="W165" s="5">
        <f t="shared" si="21"/>
        <v>0</v>
      </c>
      <c r="X165" s="3">
        <f t="shared" si="22"/>
        <v>2</v>
      </c>
      <c r="Y165" s="10" t="s">
        <v>1381</v>
      </c>
    </row>
    <row r="166" spans="4:25" x14ac:dyDescent="0.2">
      <c r="D166" s="1" t="s">
        <v>164</v>
      </c>
      <c r="E166" s="1">
        <v>165</v>
      </c>
      <c r="F166" s="1">
        <v>14</v>
      </c>
      <c r="G166" s="1" t="s">
        <v>314</v>
      </c>
      <c r="H166" s="7">
        <v>132</v>
      </c>
      <c r="I166" s="7" t="s">
        <v>296</v>
      </c>
      <c r="J166" s="8">
        <v>43857</v>
      </c>
      <c r="K166" s="8">
        <v>43858</v>
      </c>
      <c r="L166" s="8">
        <v>43877</v>
      </c>
      <c r="M166" s="7" t="s">
        <v>256</v>
      </c>
      <c r="N166" s="8" t="s">
        <v>285</v>
      </c>
      <c r="P166" s="21">
        <f t="shared" ca="1" si="23"/>
        <v>0</v>
      </c>
      <c r="Q166" s="21">
        <f t="shared" si="24"/>
        <v>20</v>
      </c>
      <c r="R166" s="21">
        <f t="shared" si="25"/>
        <v>21</v>
      </c>
      <c r="S166" s="6">
        <f t="shared" si="29"/>
        <v>0</v>
      </c>
      <c r="T166" s="6">
        <f t="shared" si="29"/>
        <v>0</v>
      </c>
      <c r="U166" s="6">
        <f t="shared" si="26"/>
        <v>0</v>
      </c>
      <c r="V166" s="4">
        <f t="shared" si="27"/>
        <v>1</v>
      </c>
      <c r="W166" s="5">
        <f t="shared" si="21"/>
        <v>0</v>
      </c>
      <c r="X166" s="3">
        <f t="shared" si="22"/>
        <v>2</v>
      </c>
      <c r="Y166" s="10" t="s">
        <v>1382</v>
      </c>
    </row>
    <row r="167" spans="4:25" x14ac:dyDescent="0.2">
      <c r="D167" s="1" t="s">
        <v>165</v>
      </c>
      <c r="E167" s="1">
        <v>166</v>
      </c>
      <c r="F167" s="1">
        <v>62</v>
      </c>
      <c r="G167" s="1" t="s">
        <v>314</v>
      </c>
      <c r="J167" s="8">
        <v>43854</v>
      </c>
      <c r="K167" s="8">
        <v>43858</v>
      </c>
      <c r="L167" s="8"/>
      <c r="M167" s="7" t="s">
        <v>274</v>
      </c>
      <c r="N167" s="8" t="s">
        <v>285</v>
      </c>
      <c r="P167" s="21">
        <f t="shared" ca="1" si="23"/>
        <v>22</v>
      </c>
      <c r="Q167" s="21">
        <f t="shared" si="24"/>
        <v>0</v>
      </c>
      <c r="R167" s="21">
        <f t="shared" si="25"/>
        <v>0</v>
      </c>
      <c r="S167" s="6">
        <f t="shared" si="29"/>
        <v>0</v>
      </c>
      <c r="T167" s="6">
        <f t="shared" si="29"/>
        <v>0</v>
      </c>
      <c r="U167" s="6">
        <f t="shared" si="26"/>
        <v>0</v>
      </c>
      <c r="V167" s="4">
        <f t="shared" si="27"/>
        <v>1</v>
      </c>
      <c r="W167" s="5">
        <f t="shared" si="21"/>
        <v>1</v>
      </c>
      <c r="X167" s="3">
        <f t="shared" si="22"/>
        <v>1</v>
      </c>
      <c r="Y167" s="10" t="s">
        <v>1383</v>
      </c>
    </row>
    <row r="168" spans="4:25" x14ac:dyDescent="0.2">
      <c r="D168" s="1" t="s">
        <v>166</v>
      </c>
      <c r="E168" s="1">
        <v>167</v>
      </c>
      <c r="F168" s="1">
        <v>43</v>
      </c>
      <c r="G168" s="1" t="s">
        <v>315</v>
      </c>
      <c r="J168" s="8">
        <v>43857</v>
      </c>
      <c r="K168" s="8">
        <v>43857</v>
      </c>
      <c r="L168" s="8"/>
      <c r="M168" s="7" t="s">
        <v>256</v>
      </c>
      <c r="N168" s="8" t="s">
        <v>287</v>
      </c>
      <c r="P168" s="21">
        <f t="shared" ca="1" si="23"/>
        <v>23</v>
      </c>
      <c r="Q168" s="21">
        <f t="shared" si="24"/>
        <v>0</v>
      </c>
      <c r="R168" s="21">
        <f t="shared" si="25"/>
        <v>0</v>
      </c>
      <c r="S168" s="6">
        <f t="shared" si="29"/>
        <v>0</v>
      </c>
      <c r="T168" s="6">
        <f t="shared" si="29"/>
        <v>0</v>
      </c>
      <c r="U168" s="6">
        <f t="shared" si="26"/>
        <v>0</v>
      </c>
      <c r="V168" s="4">
        <f t="shared" si="27"/>
        <v>1</v>
      </c>
      <c r="W168" s="5">
        <f t="shared" si="21"/>
        <v>1</v>
      </c>
      <c r="X168" s="3">
        <f t="shared" si="22"/>
        <v>1</v>
      </c>
      <c r="Y168" s="10" t="s">
        <v>1384</v>
      </c>
    </row>
    <row r="169" spans="4:25" x14ac:dyDescent="0.2">
      <c r="D169" s="1" t="s">
        <v>167</v>
      </c>
      <c r="E169" s="1">
        <v>168</v>
      </c>
      <c r="F169" s="1">
        <v>70</v>
      </c>
      <c r="G169" s="1" t="s">
        <v>314</v>
      </c>
      <c r="H169" s="7">
        <v>127</v>
      </c>
      <c r="I169" s="7" t="s">
        <v>301</v>
      </c>
      <c r="J169" s="8">
        <v>43855</v>
      </c>
      <c r="K169" s="8">
        <v>43855</v>
      </c>
      <c r="L169" s="8"/>
      <c r="M169" s="7" t="s">
        <v>246</v>
      </c>
      <c r="N169" s="8" t="s">
        <v>285</v>
      </c>
      <c r="P169" s="21">
        <f t="shared" ca="1" si="23"/>
        <v>25</v>
      </c>
      <c r="Q169" s="21">
        <f t="shared" si="24"/>
        <v>0</v>
      </c>
      <c r="R169" s="21">
        <f t="shared" si="25"/>
        <v>0</v>
      </c>
      <c r="S169" s="6">
        <f t="shared" si="29"/>
        <v>1</v>
      </c>
      <c r="T169" s="6">
        <f t="shared" si="29"/>
        <v>1</v>
      </c>
      <c r="U169" s="6">
        <f t="shared" si="26"/>
        <v>2</v>
      </c>
      <c r="V169" s="4">
        <f t="shared" si="27"/>
        <v>1</v>
      </c>
      <c r="W169" s="5">
        <f t="shared" si="21"/>
        <v>0</v>
      </c>
      <c r="X169" s="3">
        <f t="shared" si="22"/>
        <v>2</v>
      </c>
      <c r="Y169" s="10" t="s">
        <v>1385</v>
      </c>
    </row>
    <row r="170" spans="4:25" x14ac:dyDescent="0.2">
      <c r="D170" s="1" t="s">
        <v>168</v>
      </c>
      <c r="E170" s="1">
        <v>169</v>
      </c>
      <c r="F170" s="1">
        <v>37</v>
      </c>
      <c r="G170" s="1" t="s">
        <v>314</v>
      </c>
      <c r="H170" s="7">
        <v>115</v>
      </c>
      <c r="I170" s="7" t="s">
        <v>296</v>
      </c>
      <c r="J170" s="8">
        <v>43854</v>
      </c>
      <c r="K170" s="8">
        <v>43858</v>
      </c>
      <c r="L170" s="8"/>
      <c r="M170" s="7" t="s">
        <v>258</v>
      </c>
      <c r="N170" s="8"/>
      <c r="P170" s="21">
        <f t="shared" ca="1" si="23"/>
        <v>22</v>
      </c>
      <c r="Q170" s="21">
        <f t="shared" si="24"/>
        <v>0</v>
      </c>
      <c r="R170" s="21">
        <f t="shared" si="25"/>
        <v>0</v>
      </c>
      <c r="S170" s="6">
        <f t="shared" si="29"/>
        <v>0</v>
      </c>
      <c r="T170" s="6">
        <f t="shared" si="29"/>
        <v>0</v>
      </c>
      <c r="U170" s="6">
        <f t="shared" si="26"/>
        <v>0</v>
      </c>
      <c r="V170" s="4">
        <f t="shared" si="27"/>
        <v>2</v>
      </c>
      <c r="W170" s="5">
        <f t="shared" si="21"/>
        <v>0</v>
      </c>
      <c r="X170" s="3">
        <f t="shared" si="22"/>
        <v>4</v>
      </c>
      <c r="Y170" s="10" t="s">
        <v>1386</v>
      </c>
    </row>
    <row r="171" spans="4:25" x14ac:dyDescent="0.2">
      <c r="D171" s="1" t="s">
        <v>169</v>
      </c>
      <c r="E171" s="1">
        <v>170</v>
      </c>
      <c r="F171" s="1">
        <v>38</v>
      </c>
      <c r="G171" s="1" t="s">
        <v>315</v>
      </c>
      <c r="J171" s="8">
        <v>43851</v>
      </c>
      <c r="K171" s="8">
        <v>43856</v>
      </c>
      <c r="L171" s="8">
        <v>43868</v>
      </c>
      <c r="M171" s="7" t="s">
        <v>258</v>
      </c>
      <c r="N171" s="8" t="s">
        <v>587</v>
      </c>
      <c r="P171" s="21">
        <f t="shared" ca="1" si="23"/>
        <v>0</v>
      </c>
      <c r="Q171" s="21">
        <f t="shared" si="24"/>
        <v>13</v>
      </c>
      <c r="R171" s="21">
        <f t="shared" si="25"/>
        <v>18</v>
      </c>
      <c r="S171" s="6">
        <f t="shared" si="29"/>
        <v>0</v>
      </c>
      <c r="T171" s="6">
        <f t="shared" si="29"/>
        <v>0</v>
      </c>
      <c r="U171" s="6">
        <f t="shared" si="26"/>
        <v>0</v>
      </c>
      <c r="V171" s="4">
        <f t="shared" si="27"/>
        <v>2</v>
      </c>
      <c r="W171" s="5">
        <f t="shared" si="21"/>
        <v>0</v>
      </c>
      <c r="X171" s="3">
        <f t="shared" si="22"/>
        <v>2</v>
      </c>
      <c r="Y171" s="10" t="s">
        <v>1387</v>
      </c>
    </row>
    <row r="172" spans="4:25" x14ac:dyDescent="0.2">
      <c r="D172" s="1" t="s">
        <v>170</v>
      </c>
      <c r="E172" s="1">
        <v>171</v>
      </c>
      <c r="F172" s="1">
        <v>66</v>
      </c>
      <c r="G172" s="1" t="s">
        <v>314</v>
      </c>
      <c r="J172" s="8">
        <v>43859</v>
      </c>
      <c r="K172" s="8">
        <v>43859</v>
      </c>
      <c r="L172" s="8"/>
      <c r="M172" s="7" t="s">
        <v>275</v>
      </c>
      <c r="N172" s="8" t="s">
        <v>285</v>
      </c>
      <c r="P172" s="21">
        <f t="shared" ca="1" si="23"/>
        <v>21</v>
      </c>
      <c r="Q172" s="21">
        <f t="shared" si="24"/>
        <v>0</v>
      </c>
      <c r="R172" s="21">
        <f t="shared" si="25"/>
        <v>0</v>
      </c>
      <c r="S172" s="6">
        <f t="shared" si="29"/>
        <v>0</v>
      </c>
      <c r="T172" s="6">
        <f t="shared" si="29"/>
        <v>0</v>
      </c>
      <c r="U172" s="6">
        <f t="shared" si="26"/>
        <v>0</v>
      </c>
      <c r="V172" s="4">
        <f t="shared" si="27"/>
        <v>1</v>
      </c>
      <c r="W172" s="5">
        <f t="shared" si="21"/>
        <v>2</v>
      </c>
      <c r="X172" s="3">
        <f t="shared" si="22"/>
        <v>1</v>
      </c>
      <c r="Y172" s="10" t="s">
        <v>1388</v>
      </c>
    </row>
    <row r="173" spans="4:25" x14ac:dyDescent="0.2">
      <c r="D173" s="1" t="s">
        <v>171</v>
      </c>
      <c r="E173" s="1">
        <v>172</v>
      </c>
      <c r="F173" s="1">
        <v>41</v>
      </c>
      <c r="G173" s="1" t="s">
        <v>314</v>
      </c>
      <c r="J173" s="8">
        <v>43853</v>
      </c>
      <c r="K173" s="8">
        <v>43859</v>
      </c>
      <c r="L173" s="8">
        <v>43875</v>
      </c>
      <c r="M173" s="7" t="s">
        <v>246</v>
      </c>
      <c r="N173" s="8" t="s">
        <v>246</v>
      </c>
      <c r="P173" s="21">
        <f t="shared" ca="1" si="23"/>
        <v>0</v>
      </c>
      <c r="Q173" s="21">
        <f t="shared" si="24"/>
        <v>17</v>
      </c>
      <c r="R173" s="21">
        <f t="shared" si="25"/>
        <v>23</v>
      </c>
      <c r="S173" s="6">
        <f t="shared" si="29"/>
        <v>1</v>
      </c>
      <c r="T173" s="6">
        <f t="shared" si="29"/>
        <v>1</v>
      </c>
      <c r="U173" s="6">
        <f t="shared" si="26"/>
        <v>2</v>
      </c>
      <c r="V173" s="4">
        <f t="shared" si="27"/>
        <v>2</v>
      </c>
      <c r="W173" s="5">
        <f t="shared" si="21"/>
        <v>1</v>
      </c>
      <c r="X173" s="3">
        <f t="shared" si="22"/>
        <v>2</v>
      </c>
      <c r="Y173" s="10" t="s">
        <v>1389</v>
      </c>
    </row>
    <row r="174" spans="4:25" x14ac:dyDescent="0.2">
      <c r="D174" s="1" t="s">
        <v>172</v>
      </c>
      <c r="E174" s="1">
        <v>173</v>
      </c>
      <c r="F174" s="1">
        <v>45</v>
      </c>
      <c r="G174" s="1" t="s">
        <v>314</v>
      </c>
      <c r="H174" s="7">
        <v>167</v>
      </c>
      <c r="I174" s="7" t="s">
        <v>301</v>
      </c>
      <c r="J174" s="8">
        <v>43860</v>
      </c>
      <c r="K174" s="8">
        <v>43860</v>
      </c>
      <c r="L174" s="8"/>
      <c r="M174" s="7" t="s">
        <v>266</v>
      </c>
      <c r="N174" s="8" t="s">
        <v>287</v>
      </c>
      <c r="P174" s="21">
        <f t="shared" ca="1" si="23"/>
        <v>20</v>
      </c>
      <c r="Q174" s="21">
        <f t="shared" si="24"/>
        <v>0</v>
      </c>
      <c r="R174" s="21">
        <f t="shared" si="25"/>
        <v>0</v>
      </c>
      <c r="S174" s="6">
        <f t="shared" si="29"/>
        <v>0</v>
      </c>
      <c r="T174" s="6">
        <f t="shared" si="29"/>
        <v>0</v>
      </c>
      <c r="U174" s="6">
        <f t="shared" si="26"/>
        <v>0</v>
      </c>
      <c r="V174" s="4">
        <f t="shared" si="27"/>
        <v>1</v>
      </c>
      <c r="W174" s="5">
        <f t="shared" si="21"/>
        <v>0</v>
      </c>
      <c r="X174" s="3">
        <f t="shared" si="22"/>
        <v>2</v>
      </c>
      <c r="Y174" s="10" t="s">
        <v>1390</v>
      </c>
    </row>
    <row r="175" spans="4:25" x14ac:dyDescent="0.2">
      <c r="D175" s="1" t="s">
        <v>173</v>
      </c>
      <c r="E175" s="1">
        <v>174</v>
      </c>
      <c r="F175" s="1">
        <v>60</v>
      </c>
      <c r="G175" s="1" t="s">
        <v>315</v>
      </c>
      <c r="H175" s="7">
        <v>166</v>
      </c>
      <c r="I175" s="7" t="s">
        <v>298</v>
      </c>
      <c r="J175" s="8">
        <v>43859</v>
      </c>
      <c r="K175" s="8">
        <v>43859</v>
      </c>
      <c r="L175" s="8"/>
      <c r="M175" s="7" t="s">
        <v>276</v>
      </c>
      <c r="N175" s="8" t="s">
        <v>285</v>
      </c>
      <c r="P175" s="21">
        <f t="shared" ca="1" si="23"/>
        <v>21</v>
      </c>
      <c r="Q175" s="21">
        <f t="shared" si="24"/>
        <v>0</v>
      </c>
      <c r="R175" s="21">
        <f t="shared" si="25"/>
        <v>0</v>
      </c>
      <c r="S175" s="6">
        <f t="shared" si="29"/>
        <v>0</v>
      </c>
      <c r="T175" s="6">
        <f t="shared" si="29"/>
        <v>0</v>
      </c>
      <c r="U175" s="6">
        <f t="shared" si="26"/>
        <v>0</v>
      </c>
      <c r="V175" s="4">
        <f t="shared" si="27"/>
        <v>1</v>
      </c>
      <c r="W175" s="5">
        <f t="shared" si="21"/>
        <v>0</v>
      </c>
      <c r="X175" s="3">
        <f t="shared" si="22"/>
        <v>2</v>
      </c>
      <c r="Y175" s="10" t="s">
        <v>1391</v>
      </c>
    </row>
    <row r="176" spans="4:25" x14ac:dyDescent="0.2">
      <c r="D176" s="1" t="s">
        <v>174</v>
      </c>
      <c r="E176" s="1">
        <v>175</v>
      </c>
      <c r="F176" s="1">
        <v>20</v>
      </c>
      <c r="G176" s="1" t="s">
        <v>314</v>
      </c>
      <c r="J176" s="8">
        <v>43859</v>
      </c>
      <c r="K176" s="8">
        <v>43859</v>
      </c>
      <c r="L176" s="8">
        <v>43873</v>
      </c>
      <c r="M176" s="7" t="s">
        <v>275</v>
      </c>
      <c r="N176" s="8" t="s">
        <v>285</v>
      </c>
      <c r="P176" s="21">
        <f t="shared" ca="1" si="23"/>
        <v>0</v>
      </c>
      <c r="Q176" s="21">
        <f t="shared" si="24"/>
        <v>15</v>
      </c>
      <c r="R176" s="21">
        <f t="shared" si="25"/>
        <v>15</v>
      </c>
      <c r="S176" s="6">
        <f t="shared" si="29"/>
        <v>0</v>
      </c>
      <c r="T176" s="6">
        <f t="shared" si="29"/>
        <v>0</v>
      </c>
      <c r="U176" s="6">
        <f t="shared" si="26"/>
        <v>0</v>
      </c>
      <c r="V176" s="4">
        <f t="shared" si="27"/>
        <v>1</v>
      </c>
      <c r="W176" s="5">
        <f t="shared" si="21"/>
        <v>0</v>
      </c>
      <c r="X176" s="3">
        <f t="shared" si="22"/>
        <v>1</v>
      </c>
      <c r="Y176" s="10" t="s">
        <v>1392</v>
      </c>
    </row>
    <row r="177" spans="4:25" x14ac:dyDescent="0.2">
      <c r="D177" s="1" t="s">
        <v>175</v>
      </c>
      <c r="E177" s="1">
        <v>176</v>
      </c>
      <c r="F177" s="1">
        <v>81</v>
      </c>
      <c r="G177" s="1" t="s">
        <v>314</v>
      </c>
      <c r="J177" s="8">
        <v>43852</v>
      </c>
      <c r="K177" s="8">
        <v>43859</v>
      </c>
      <c r="L177" s="8"/>
      <c r="M177" s="7" t="s">
        <v>246</v>
      </c>
      <c r="N177" s="8" t="s">
        <v>246</v>
      </c>
      <c r="P177" s="21">
        <f t="shared" ca="1" si="23"/>
        <v>21</v>
      </c>
      <c r="Q177" s="21">
        <f t="shared" si="24"/>
        <v>0</v>
      </c>
      <c r="R177" s="21">
        <f t="shared" si="25"/>
        <v>0</v>
      </c>
      <c r="S177" s="6">
        <f t="shared" si="29"/>
        <v>1</v>
      </c>
      <c r="T177" s="6">
        <f t="shared" si="29"/>
        <v>1</v>
      </c>
      <c r="U177" s="6">
        <f t="shared" si="26"/>
        <v>2</v>
      </c>
      <c r="V177" s="4">
        <f t="shared" si="27"/>
        <v>2</v>
      </c>
      <c r="W177" s="5">
        <f t="shared" si="21"/>
        <v>0</v>
      </c>
      <c r="X177" s="3">
        <f t="shared" si="22"/>
        <v>2</v>
      </c>
      <c r="Y177" s="10" t="s">
        <v>1393</v>
      </c>
    </row>
    <row r="178" spans="4:25" x14ac:dyDescent="0.2">
      <c r="D178" s="1" t="s">
        <v>176</v>
      </c>
      <c r="E178" s="1">
        <v>177</v>
      </c>
      <c r="F178" s="1">
        <v>49</v>
      </c>
      <c r="G178" s="1" t="s">
        <v>314</v>
      </c>
      <c r="J178" s="8">
        <v>43858</v>
      </c>
      <c r="K178" s="8">
        <v>43858</v>
      </c>
      <c r="L178" s="8"/>
      <c r="M178" s="7" t="s">
        <v>267</v>
      </c>
      <c r="N178" s="8" t="s">
        <v>285</v>
      </c>
      <c r="P178" s="21">
        <f t="shared" ca="1" si="23"/>
        <v>22</v>
      </c>
      <c r="Q178" s="21">
        <f t="shared" si="24"/>
        <v>0</v>
      </c>
      <c r="R178" s="21">
        <f t="shared" si="25"/>
        <v>0</v>
      </c>
      <c r="S178" s="6">
        <f t="shared" si="29"/>
        <v>0</v>
      </c>
      <c r="T178" s="6">
        <f t="shared" si="29"/>
        <v>0</v>
      </c>
      <c r="U178" s="6">
        <f t="shared" si="26"/>
        <v>0</v>
      </c>
      <c r="V178" s="4">
        <f t="shared" si="27"/>
        <v>1</v>
      </c>
      <c r="W178" s="5">
        <f t="shared" si="21"/>
        <v>0</v>
      </c>
      <c r="X178" s="3">
        <f t="shared" si="22"/>
        <v>1</v>
      </c>
      <c r="Y178" s="10" t="s">
        <v>1394</v>
      </c>
    </row>
    <row r="179" spans="4:25" x14ac:dyDescent="0.2">
      <c r="D179" s="1" t="s">
        <v>177</v>
      </c>
      <c r="E179" s="1">
        <v>178</v>
      </c>
      <c r="F179" s="1">
        <v>65</v>
      </c>
      <c r="G179" s="1" t="s">
        <v>315</v>
      </c>
      <c r="H179" s="7">
        <v>94</v>
      </c>
      <c r="I179" s="7" t="s">
        <v>298</v>
      </c>
      <c r="J179" s="8">
        <v>43854</v>
      </c>
      <c r="K179" s="8">
        <v>43856</v>
      </c>
      <c r="L179" s="8">
        <v>43874</v>
      </c>
      <c r="M179" s="7" t="s">
        <v>267</v>
      </c>
      <c r="N179" s="8" t="s">
        <v>285</v>
      </c>
      <c r="P179" s="21">
        <f t="shared" ca="1" si="23"/>
        <v>0</v>
      </c>
      <c r="Q179" s="21">
        <f t="shared" si="24"/>
        <v>19</v>
      </c>
      <c r="R179" s="21">
        <f t="shared" si="25"/>
        <v>21</v>
      </c>
      <c r="S179" s="6">
        <f t="shared" si="29"/>
        <v>0</v>
      </c>
      <c r="T179" s="6">
        <f t="shared" si="29"/>
        <v>0</v>
      </c>
      <c r="U179" s="6">
        <f t="shared" si="26"/>
        <v>0</v>
      </c>
      <c r="V179" s="4">
        <f t="shared" si="27"/>
        <v>1</v>
      </c>
      <c r="W179" s="5">
        <f t="shared" si="21"/>
        <v>0</v>
      </c>
      <c r="X179" s="3">
        <f t="shared" si="22"/>
        <v>2</v>
      </c>
      <c r="Y179" s="10" t="s">
        <v>1395</v>
      </c>
    </row>
    <row r="180" spans="4:25" x14ac:dyDescent="0.2">
      <c r="D180" s="1" t="s">
        <v>178</v>
      </c>
      <c r="E180" s="1">
        <v>179</v>
      </c>
      <c r="F180" s="1">
        <v>56</v>
      </c>
      <c r="G180" s="1" t="s">
        <v>314</v>
      </c>
      <c r="J180" s="8">
        <v>43858</v>
      </c>
      <c r="K180" s="8">
        <v>43859</v>
      </c>
      <c r="L180" s="8">
        <v>43878</v>
      </c>
      <c r="M180" s="7" t="s">
        <v>277</v>
      </c>
      <c r="N180" s="8" t="s">
        <v>287</v>
      </c>
      <c r="P180" s="21">
        <f t="shared" ca="1" si="23"/>
        <v>0</v>
      </c>
      <c r="Q180" s="21">
        <f t="shared" si="24"/>
        <v>20</v>
      </c>
      <c r="R180" s="21">
        <f t="shared" si="25"/>
        <v>21</v>
      </c>
      <c r="S180" s="6">
        <f t="shared" si="29"/>
        <v>0</v>
      </c>
      <c r="T180" s="6">
        <f t="shared" si="29"/>
        <v>0</v>
      </c>
      <c r="U180" s="6">
        <f t="shared" si="26"/>
        <v>0</v>
      </c>
      <c r="V180" s="4">
        <f t="shared" si="27"/>
        <v>1</v>
      </c>
      <c r="W180" s="5">
        <f t="shared" si="21"/>
        <v>4</v>
      </c>
      <c r="X180" s="3">
        <f t="shared" si="22"/>
        <v>1</v>
      </c>
      <c r="Y180" s="10" t="s">
        <v>1396</v>
      </c>
    </row>
    <row r="181" spans="4:25" x14ac:dyDescent="0.2">
      <c r="D181" s="1" t="s">
        <v>179</v>
      </c>
      <c r="E181" s="1">
        <v>180</v>
      </c>
      <c r="F181" s="1">
        <v>56</v>
      </c>
      <c r="G181" s="1" t="s">
        <v>315</v>
      </c>
      <c r="J181" s="8">
        <v>43856</v>
      </c>
      <c r="K181" s="8">
        <v>43859</v>
      </c>
      <c r="L181" s="8"/>
      <c r="M181" s="7" t="s">
        <v>277</v>
      </c>
      <c r="N181" s="8" t="s">
        <v>287</v>
      </c>
      <c r="P181" s="21">
        <f t="shared" ca="1" si="23"/>
        <v>21</v>
      </c>
      <c r="Q181" s="21">
        <f t="shared" si="24"/>
        <v>0</v>
      </c>
      <c r="R181" s="21">
        <f t="shared" si="25"/>
        <v>0</v>
      </c>
      <c r="S181" s="6">
        <f t="shared" si="29"/>
        <v>0</v>
      </c>
      <c r="T181" s="6">
        <f t="shared" si="29"/>
        <v>0</v>
      </c>
      <c r="U181" s="6">
        <f t="shared" si="26"/>
        <v>0</v>
      </c>
      <c r="V181" s="4">
        <f t="shared" si="27"/>
        <v>1</v>
      </c>
      <c r="W181" s="5">
        <f t="shared" si="21"/>
        <v>1</v>
      </c>
      <c r="X181" s="3">
        <f t="shared" si="22"/>
        <v>1</v>
      </c>
      <c r="Y181" s="10" t="s">
        <v>1397</v>
      </c>
    </row>
    <row r="182" spans="4:25" x14ac:dyDescent="0.2">
      <c r="D182" s="1" t="s">
        <v>180</v>
      </c>
      <c r="E182" s="1">
        <v>181</v>
      </c>
      <c r="F182" s="1">
        <v>33</v>
      </c>
      <c r="G182" s="1" t="s">
        <v>314</v>
      </c>
      <c r="J182" s="8">
        <v>43857</v>
      </c>
      <c r="K182" s="8">
        <v>43858</v>
      </c>
      <c r="L182" s="8">
        <v>43873</v>
      </c>
      <c r="M182" s="7" t="s">
        <v>278</v>
      </c>
      <c r="N182" s="8" t="s">
        <v>287</v>
      </c>
      <c r="P182" s="21">
        <f t="shared" ca="1" si="23"/>
        <v>0</v>
      </c>
      <c r="Q182" s="21">
        <f t="shared" si="24"/>
        <v>16</v>
      </c>
      <c r="R182" s="21">
        <f t="shared" si="25"/>
        <v>17</v>
      </c>
      <c r="S182" s="6">
        <f t="shared" ref="S182:T201" si="30">IF(ISNUMBER(FIND(S$1,$M182)),1,0)</f>
        <v>0</v>
      </c>
      <c r="T182" s="6">
        <f t="shared" si="30"/>
        <v>0</v>
      </c>
      <c r="U182" s="6">
        <f t="shared" si="26"/>
        <v>0</v>
      </c>
      <c r="V182" s="4">
        <f t="shared" si="27"/>
        <v>1</v>
      </c>
      <c r="W182" s="5">
        <f t="shared" si="21"/>
        <v>0</v>
      </c>
      <c r="X182" s="3">
        <f t="shared" si="22"/>
        <v>1</v>
      </c>
      <c r="Y182" s="10" t="s">
        <v>1398</v>
      </c>
    </row>
    <row r="183" spans="4:25" x14ac:dyDescent="0.2">
      <c r="D183" s="1" t="s">
        <v>181</v>
      </c>
      <c r="E183" s="1">
        <v>182</v>
      </c>
      <c r="F183" s="1">
        <v>46</v>
      </c>
      <c r="G183" s="1" t="s">
        <v>314</v>
      </c>
      <c r="J183" s="8">
        <v>43853</v>
      </c>
      <c r="K183" s="8">
        <v>43857</v>
      </c>
      <c r="L183" s="8">
        <v>43878</v>
      </c>
      <c r="M183" s="7" t="s">
        <v>278</v>
      </c>
      <c r="N183" s="8" t="s">
        <v>287</v>
      </c>
      <c r="P183" s="21">
        <f t="shared" ca="1" si="23"/>
        <v>0</v>
      </c>
      <c r="Q183" s="21">
        <f t="shared" si="24"/>
        <v>22</v>
      </c>
      <c r="R183" s="21">
        <f t="shared" si="25"/>
        <v>26</v>
      </c>
      <c r="S183" s="6">
        <f t="shared" si="30"/>
        <v>0</v>
      </c>
      <c r="T183" s="6">
        <f t="shared" si="30"/>
        <v>0</v>
      </c>
      <c r="U183" s="6">
        <f t="shared" si="26"/>
        <v>0</v>
      </c>
      <c r="V183" s="4">
        <f t="shared" si="27"/>
        <v>1</v>
      </c>
      <c r="W183" s="5">
        <f t="shared" si="21"/>
        <v>0</v>
      </c>
      <c r="X183" s="3">
        <f t="shared" si="22"/>
        <v>1</v>
      </c>
      <c r="Y183" s="10" t="s">
        <v>1399</v>
      </c>
    </row>
    <row r="184" spans="4:25" x14ac:dyDescent="0.2">
      <c r="D184" s="1" t="s">
        <v>182</v>
      </c>
      <c r="E184" s="1">
        <v>183</v>
      </c>
      <c r="F184" s="1">
        <v>29</v>
      </c>
      <c r="G184" s="1" t="s">
        <v>315</v>
      </c>
      <c r="J184" s="8">
        <v>43858</v>
      </c>
      <c r="K184" s="8">
        <v>43858</v>
      </c>
      <c r="L184" s="8"/>
      <c r="M184" s="7" t="s">
        <v>267</v>
      </c>
      <c r="N184" s="8" t="s">
        <v>589</v>
      </c>
      <c r="P184" s="21">
        <f t="shared" ca="1" si="23"/>
        <v>22</v>
      </c>
      <c r="Q184" s="21">
        <f t="shared" si="24"/>
        <v>0</v>
      </c>
      <c r="R184" s="21">
        <f t="shared" si="25"/>
        <v>0</v>
      </c>
      <c r="S184" s="6">
        <f t="shared" si="30"/>
        <v>0</v>
      </c>
      <c r="T184" s="6">
        <f t="shared" si="30"/>
        <v>0</v>
      </c>
      <c r="U184" s="6">
        <f t="shared" si="26"/>
        <v>0</v>
      </c>
      <c r="V184" s="4">
        <f t="shared" si="27"/>
        <v>2</v>
      </c>
      <c r="W184" s="5">
        <f t="shared" si="21"/>
        <v>2</v>
      </c>
      <c r="X184" s="3">
        <f t="shared" si="22"/>
        <v>2</v>
      </c>
      <c r="Y184" s="10" t="s">
        <v>1400</v>
      </c>
    </row>
    <row r="185" spans="4:25" x14ac:dyDescent="0.2">
      <c r="D185" s="1" t="s">
        <v>183</v>
      </c>
      <c r="E185" s="1">
        <v>184</v>
      </c>
      <c r="F185" s="1">
        <v>29</v>
      </c>
      <c r="G185" s="1" t="s">
        <v>315</v>
      </c>
      <c r="H185" s="7">
        <v>180</v>
      </c>
      <c r="I185" s="7" t="s">
        <v>303</v>
      </c>
      <c r="J185" s="8">
        <v>43859</v>
      </c>
      <c r="K185" s="8">
        <v>43860</v>
      </c>
      <c r="L185" s="8"/>
      <c r="M185" s="7" t="s">
        <v>277</v>
      </c>
      <c r="N185" s="8" t="s">
        <v>287</v>
      </c>
      <c r="P185" s="21">
        <f t="shared" ca="1" si="23"/>
        <v>20</v>
      </c>
      <c r="Q185" s="21">
        <f t="shared" si="24"/>
        <v>0</v>
      </c>
      <c r="R185" s="21">
        <f t="shared" si="25"/>
        <v>0</v>
      </c>
      <c r="S185" s="6">
        <f t="shared" si="30"/>
        <v>0</v>
      </c>
      <c r="T185" s="6">
        <f t="shared" si="30"/>
        <v>0</v>
      </c>
      <c r="U185" s="6">
        <f t="shared" si="26"/>
        <v>0</v>
      </c>
      <c r="V185" s="4">
        <f t="shared" si="27"/>
        <v>1</v>
      </c>
      <c r="W185" s="5">
        <f t="shared" si="21"/>
        <v>0</v>
      </c>
      <c r="X185" s="3">
        <f t="shared" si="22"/>
        <v>2</v>
      </c>
      <c r="Y185" s="10" t="s">
        <v>1401</v>
      </c>
    </row>
    <row r="186" spans="4:25" x14ac:dyDescent="0.2">
      <c r="D186" s="1" t="s">
        <v>184</v>
      </c>
      <c r="E186" s="1">
        <v>185</v>
      </c>
      <c r="F186" s="1">
        <v>41</v>
      </c>
      <c r="G186" s="1" t="s">
        <v>314</v>
      </c>
      <c r="J186" s="8">
        <v>43856</v>
      </c>
      <c r="K186" s="8">
        <v>43858</v>
      </c>
      <c r="L186" s="8"/>
      <c r="M186" s="7" t="s">
        <v>267</v>
      </c>
      <c r="N186" s="8" t="s">
        <v>589</v>
      </c>
      <c r="P186" s="21">
        <f t="shared" ca="1" si="23"/>
        <v>22</v>
      </c>
      <c r="Q186" s="21">
        <f t="shared" si="24"/>
        <v>0</v>
      </c>
      <c r="R186" s="21">
        <f t="shared" si="25"/>
        <v>0</v>
      </c>
      <c r="S186" s="6">
        <f t="shared" si="30"/>
        <v>0</v>
      </c>
      <c r="T186" s="6">
        <f t="shared" si="30"/>
        <v>0</v>
      </c>
      <c r="U186" s="6">
        <f t="shared" si="26"/>
        <v>0</v>
      </c>
      <c r="V186" s="4">
        <f t="shared" si="27"/>
        <v>2</v>
      </c>
      <c r="W186" s="5">
        <f t="shared" si="21"/>
        <v>1</v>
      </c>
      <c r="X186" s="3">
        <f t="shared" si="22"/>
        <v>2</v>
      </c>
      <c r="Y186" s="10" t="s">
        <v>1402</v>
      </c>
    </row>
    <row r="187" spans="4:25" x14ac:dyDescent="0.2">
      <c r="D187" s="1" t="s">
        <v>185</v>
      </c>
      <c r="E187" s="1">
        <v>186</v>
      </c>
      <c r="F187" s="1">
        <v>37</v>
      </c>
      <c r="G187" s="1" t="s">
        <v>314</v>
      </c>
      <c r="J187" s="8">
        <v>43858</v>
      </c>
      <c r="K187" s="8">
        <v>43859</v>
      </c>
      <c r="L187" s="8"/>
      <c r="M187" s="7" t="s">
        <v>278</v>
      </c>
      <c r="N187" s="8" t="s">
        <v>246</v>
      </c>
      <c r="P187" s="21">
        <f t="shared" ca="1" si="23"/>
        <v>21</v>
      </c>
      <c r="Q187" s="21">
        <f t="shared" si="24"/>
        <v>0</v>
      </c>
      <c r="R187" s="21">
        <f t="shared" si="25"/>
        <v>0</v>
      </c>
      <c r="S187" s="6">
        <f t="shared" si="30"/>
        <v>0</v>
      </c>
      <c r="T187" s="6">
        <f t="shared" si="30"/>
        <v>0</v>
      </c>
      <c r="U187" s="6">
        <f t="shared" si="26"/>
        <v>0</v>
      </c>
      <c r="V187" s="4">
        <f t="shared" si="27"/>
        <v>2</v>
      </c>
      <c r="W187" s="5">
        <f t="shared" si="21"/>
        <v>1</v>
      </c>
      <c r="X187" s="3">
        <f t="shared" si="22"/>
        <v>2</v>
      </c>
      <c r="Y187" s="10" t="s">
        <v>1403</v>
      </c>
    </row>
    <row r="188" spans="4:25" x14ac:dyDescent="0.2">
      <c r="D188" s="1" t="s">
        <v>186</v>
      </c>
      <c r="E188" s="1">
        <v>187</v>
      </c>
      <c r="F188" s="1">
        <v>31</v>
      </c>
      <c r="G188" s="1" t="s">
        <v>315</v>
      </c>
      <c r="J188" s="8">
        <v>43855</v>
      </c>
      <c r="K188" s="8">
        <v>43859</v>
      </c>
      <c r="L188" s="8"/>
      <c r="M188" s="7" t="s">
        <v>275</v>
      </c>
      <c r="N188" s="8" t="s">
        <v>285</v>
      </c>
      <c r="P188" s="21">
        <f t="shared" ca="1" si="23"/>
        <v>21</v>
      </c>
      <c r="Q188" s="21">
        <f t="shared" si="24"/>
        <v>0</v>
      </c>
      <c r="R188" s="21">
        <f t="shared" si="25"/>
        <v>0</v>
      </c>
      <c r="S188" s="6">
        <f t="shared" si="30"/>
        <v>0</v>
      </c>
      <c r="T188" s="6">
        <f t="shared" si="30"/>
        <v>0</v>
      </c>
      <c r="U188" s="6">
        <f t="shared" si="26"/>
        <v>0</v>
      </c>
      <c r="V188" s="4">
        <f t="shared" si="27"/>
        <v>1</v>
      </c>
      <c r="W188" s="5">
        <f t="shared" si="21"/>
        <v>0</v>
      </c>
      <c r="X188" s="3">
        <f t="shared" si="22"/>
        <v>1</v>
      </c>
      <c r="Y188" s="10" t="s">
        <v>1404</v>
      </c>
    </row>
    <row r="189" spans="4:25" x14ac:dyDescent="0.2">
      <c r="D189" s="1" t="s">
        <v>187</v>
      </c>
      <c r="E189" s="1">
        <v>188</v>
      </c>
      <c r="F189" s="1">
        <v>25</v>
      </c>
      <c r="G189" s="1" t="s">
        <v>315</v>
      </c>
      <c r="H189" s="7">
        <v>12</v>
      </c>
      <c r="I189" s="7" t="s">
        <v>600</v>
      </c>
      <c r="J189" s="8">
        <v>43855</v>
      </c>
      <c r="K189" s="8">
        <v>43856</v>
      </c>
      <c r="L189" s="8"/>
      <c r="M189" s="7" t="s">
        <v>275</v>
      </c>
      <c r="N189" s="8"/>
      <c r="P189" s="21">
        <f t="shared" ca="1" si="23"/>
        <v>24</v>
      </c>
      <c r="Q189" s="21">
        <f t="shared" si="24"/>
        <v>0</v>
      </c>
      <c r="R189" s="21">
        <f t="shared" si="25"/>
        <v>0</v>
      </c>
      <c r="S189" s="6">
        <f t="shared" si="30"/>
        <v>0</v>
      </c>
      <c r="T189" s="6">
        <f t="shared" si="30"/>
        <v>0</v>
      </c>
      <c r="U189" s="6">
        <f t="shared" si="26"/>
        <v>0</v>
      </c>
      <c r="V189" s="4">
        <f t="shared" si="27"/>
        <v>1</v>
      </c>
      <c r="W189" s="5">
        <f t="shared" si="21"/>
        <v>0</v>
      </c>
      <c r="X189" s="3">
        <f t="shared" si="22"/>
        <v>2</v>
      </c>
      <c r="Y189" s="10" t="s">
        <v>1405</v>
      </c>
    </row>
    <row r="190" spans="4:25" x14ac:dyDescent="0.2">
      <c r="D190" s="1" t="s">
        <v>188</v>
      </c>
      <c r="E190" s="1">
        <v>189</v>
      </c>
      <c r="F190" s="1">
        <v>62</v>
      </c>
      <c r="G190" s="1" t="s">
        <v>315</v>
      </c>
      <c r="J190" s="8">
        <v>43856</v>
      </c>
      <c r="K190" s="8">
        <v>43859</v>
      </c>
      <c r="L190" s="8"/>
      <c r="M190" s="7" t="s">
        <v>246</v>
      </c>
      <c r="N190" s="8" t="s">
        <v>246</v>
      </c>
      <c r="P190" s="21">
        <f t="shared" ca="1" si="23"/>
        <v>21</v>
      </c>
      <c r="Q190" s="21">
        <f t="shared" si="24"/>
        <v>0</v>
      </c>
      <c r="R190" s="21">
        <f t="shared" si="25"/>
        <v>0</v>
      </c>
      <c r="S190" s="6">
        <f t="shared" si="30"/>
        <v>1</v>
      </c>
      <c r="T190" s="6">
        <f t="shared" si="30"/>
        <v>1</v>
      </c>
      <c r="U190" s="6">
        <f t="shared" si="26"/>
        <v>2</v>
      </c>
      <c r="V190" s="4">
        <f t="shared" si="27"/>
        <v>2</v>
      </c>
      <c r="W190" s="5">
        <f t="shared" si="21"/>
        <v>0</v>
      </c>
      <c r="X190" s="3">
        <f t="shared" si="22"/>
        <v>2</v>
      </c>
      <c r="Y190" s="10" t="s">
        <v>1406</v>
      </c>
    </row>
    <row r="191" spans="4:25" x14ac:dyDescent="0.2">
      <c r="D191" s="1" t="s">
        <v>189</v>
      </c>
      <c r="E191" s="1">
        <v>190</v>
      </c>
      <c r="F191" s="1">
        <v>58</v>
      </c>
      <c r="G191" s="1" t="s">
        <v>315</v>
      </c>
      <c r="J191" s="8">
        <v>43858</v>
      </c>
      <c r="K191" s="8">
        <v>43859</v>
      </c>
      <c r="L191" s="8"/>
      <c r="M191" s="7" t="s">
        <v>246</v>
      </c>
      <c r="N191" s="8" t="s">
        <v>246</v>
      </c>
      <c r="P191" s="21">
        <f t="shared" ca="1" si="23"/>
        <v>21</v>
      </c>
      <c r="Q191" s="21">
        <f t="shared" si="24"/>
        <v>0</v>
      </c>
      <c r="R191" s="21">
        <f t="shared" si="25"/>
        <v>0</v>
      </c>
      <c r="S191" s="6">
        <f t="shared" si="30"/>
        <v>1</v>
      </c>
      <c r="T191" s="6">
        <f t="shared" si="30"/>
        <v>1</v>
      </c>
      <c r="U191" s="6">
        <f t="shared" si="26"/>
        <v>2</v>
      </c>
      <c r="V191" s="4">
        <f t="shared" si="27"/>
        <v>2</v>
      </c>
      <c r="W191" s="5">
        <f t="shared" si="21"/>
        <v>1</v>
      </c>
      <c r="X191" s="3">
        <f t="shared" si="22"/>
        <v>2</v>
      </c>
      <c r="Y191" s="10" t="s">
        <v>1407</v>
      </c>
    </row>
    <row r="192" spans="4:25" x14ac:dyDescent="0.2">
      <c r="D192" s="1" t="s">
        <v>190</v>
      </c>
      <c r="E192" s="1">
        <v>191</v>
      </c>
      <c r="F192" s="1">
        <v>34</v>
      </c>
      <c r="G192" s="1" t="s">
        <v>315</v>
      </c>
      <c r="H192" s="7">
        <v>131</v>
      </c>
      <c r="I192" s="7" t="s">
        <v>307</v>
      </c>
      <c r="J192" s="8">
        <v>43857</v>
      </c>
      <c r="K192" s="8">
        <v>43858</v>
      </c>
      <c r="L192" s="8">
        <v>43878</v>
      </c>
      <c r="M192" s="7" t="s">
        <v>246</v>
      </c>
      <c r="N192" s="8" t="s">
        <v>583</v>
      </c>
      <c r="P192" s="21">
        <f t="shared" ca="1" si="23"/>
        <v>0</v>
      </c>
      <c r="Q192" s="21">
        <f t="shared" si="24"/>
        <v>21</v>
      </c>
      <c r="R192" s="21">
        <f t="shared" si="25"/>
        <v>22</v>
      </c>
      <c r="S192" s="6">
        <f t="shared" si="30"/>
        <v>1</v>
      </c>
      <c r="T192" s="6">
        <f t="shared" si="30"/>
        <v>1</v>
      </c>
      <c r="U192" s="6">
        <f t="shared" si="26"/>
        <v>2</v>
      </c>
      <c r="V192" s="4">
        <f t="shared" si="27"/>
        <v>2</v>
      </c>
      <c r="W192" s="5">
        <f t="shared" si="21"/>
        <v>0</v>
      </c>
      <c r="X192" s="3">
        <f t="shared" si="22"/>
        <v>4</v>
      </c>
      <c r="Y192" s="10" t="s">
        <v>1408</v>
      </c>
    </row>
    <row r="193" spans="4:25" x14ac:dyDescent="0.2">
      <c r="D193" s="1" t="s">
        <v>191</v>
      </c>
      <c r="E193" s="1">
        <v>192</v>
      </c>
      <c r="F193" s="1">
        <v>61</v>
      </c>
      <c r="G193" s="1" t="s">
        <v>315</v>
      </c>
      <c r="J193" s="8">
        <v>43852</v>
      </c>
      <c r="K193" s="8">
        <v>43859</v>
      </c>
      <c r="L193" s="8">
        <v>43876</v>
      </c>
      <c r="M193" s="7" t="s">
        <v>246</v>
      </c>
      <c r="N193" s="8" t="s">
        <v>246</v>
      </c>
      <c r="P193" s="21">
        <f t="shared" ca="1" si="23"/>
        <v>0</v>
      </c>
      <c r="Q193" s="21">
        <f t="shared" si="24"/>
        <v>18</v>
      </c>
      <c r="R193" s="21">
        <f t="shared" si="25"/>
        <v>25</v>
      </c>
      <c r="S193" s="6">
        <f t="shared" si="30"/>
        <v>1</v>
      </c>
      <c r="T193" s="6">
        <f t="shared" si="30"/>
        <v>1</v>
      </c>
      <c r="U193" s="6">
        <f t="shared" si="26"/>
        <v>2</v>
      </c>
      <c r="V193" s="4">
        <f t="shared" si="27"/>
        <v>2</v>
      </c>
      <c r="W193" s="5">
        <f t="shared" si="21"/>
        <v>0</v>
      </c>
      <c r="X193" s="3">
        <f t="shared" si="22"/>
        <v>2</v>
      </c>
      <c r="Y193" s="10" t="s">
        <v>1409</v>
      </c>
    </row>
    <row r="194" spans="4:25" x14ac:dyDescent="0.2">
      <c r="D194" s="1" t="s">
        <v>192</v>
      </c>
      <c r="E194" s="1">
        <v>193</v>
      </c>
      <c r="F194" s="1">
        <v>35</v>
      </c>
      <c r="G194" s="1" t="s">
        <v>314</v>
      </c>
      <c r="J194" s="8">
        <v>43857</v>
      </c>
      <c r="K194" s="8">
        <v>43859</v>
      </c>
      <c r="L194" s="8">
        <v>43878</v>
      </c>
      <c r="M194" s="7" t="s">
        <v>277</v>
      </c>
      <c r="N194" s="8" t="s">
        <v>287</v>
      </c>
      <c r="P194" s="21">
        <f t="shared" ca="1" si="23"/>
        <v>0</v>
      </c>
      <c r="Q194" s="21">
        <f t="shared" si="24"/>
        <v>20</v>
      </c>
      <c r="R194" s="21">
        <f t="shared" si="25"/>
        <v>22</v>
      </c>
      <c r="S194" s="6">
        <f t="shared" si="30"/>
        <v>0</v>
      </c>
      <c r="T194" s="6">
        <f t="shared" si="30"/>
        <v>0</v>
      </c>
      <c r="U194" s="6">
        <f t="shared" si="26"/>
        <v>0</v>
      </c>
      <c r="V194" s="4">
        <f t="shared" si="27"/>
        <v>1</v>
      </c>
      <c r="W194" s="5">
        <f t="shared" ref="W194:W257" si="31">COUNTIFS(H:H,E194)</f>
        <v>2</v>
      </c>
      <c r="X194" s="3">
        <f t="shared" ref="X194:X257" si="32">V194+IF(ISBLANK(H194)=FALSE,SUMIFS(V:V,E:E,H194),0)</f>
        <v>1</v>
      </c>
      <c r="Y194" s="10" t="s">
        <v>1410</v>
      </c>
    </row>
    <row r="195" spans="4:25" x14ac:dyDescent="0.2">
      <c r="D195" s="1" t="s">
        <v>193</v>
      </c>
      <c r="E195" s="1">
        <v>194</v>
      </c>
      <c r="F195" s="1">
        <v>66</v>
      </c>
      <c r="G195" s="1" t="s">
        <v>314</v>
      </c>
      <c r="J195" s="8">
        <v>43858</v>
      </c>
      <c r="K195" s="8">
        <v>43858</v>
      </c>
      <c r="L195" s="8"/>
      <c r="M195" s="7" t="s">
        <v>279</v>
      </c>
      <c r="N195" s="8" t="s">
        <v>586</v>
      </c>
      <c r="P195" s="21">
        <f t="shared" ref="P195:P258" ca="1" si="33">IF(ISBLANK(L195),TODAY()-K195+1,0)</f>
        <v>22</v>
      </c>
      <c r="Q195" s="21">
        <f t="shared" ref="Q195:Q258" si="34">IF(ISBLANK(L195),0,L195-K195+1)</f>
        <v>0</v>
      </c>
      <c r="R195" s="21">
        <f t="shared" ref="R195:R258" si="35">IF(ISBLANK(L195),0,IF(ISBLANK(J195),L195-K195+1,L195-J195+1))</f>
        <v>0</v>
      </c>
      <c r="S195" s="6">
        <f t="shared" si="30"/>
        <v>0</v>
      </c>
      <c r="T195" s="6">
        <f t="shared" si="30"/>
        <v>1</v>
      </c>
      <c r="U195" s="6">
        <f t="shared" ref="U195:U258" si="36">S195+T195</f>
        <v>1</v>
      </c>
      <c r="V195" s="4">
        <f t="shared" ref="V195:V258" si="37">IF(ISNUMBER(FIND("武汉",Y195)),1,0)+IF(ISNUMBER(FIND("湖北",Y195)),1,0)</f>
        <v>1</v>
      </c>
      <c r="W195" s="5">
        <f t="shared" si="31"/>
        <v>0</v>
      </c>
      <c r="X195" s="3">
        <f t="shared" si="32"/>
        <v>1</v>
      </c>
      <c r="Y195" s="10" t="s">
        <v>1411</v>
      </c>
    </row>
    <row r="196" spans="4:25" x14ac:dyDescent="0.2">
      <c r="D196" s="1" t="s">
        <v>194</v>
      </c>
      <c r="E196" s="1">
        <v>195</v>
      </c>
      <c r="F196" s="1">
        <v>31</v>
      </c>
      <c r="G196" s="1" t="s">
        <v>315</v>
      </c>
      <c r="H196" s="7">
        <v>193</v>
      </c>
      <c r="I196" s="7" t="s">
        <v>298</v>
      </c>
      <c r="J196" s="8">
        <v>43856</v>
      </c>
      <c r="K196" s="8">
        <v>43860</v>
      </c>
      <c r="L196" s="8"/>
      <c r="M196" s="7" t="s">
        <v>277</v>
      </c>
      <c r="N196" s="8" t="s">
        <v>287</v>
      </c>
      <c r="P196" s="21">
        <f t="shared" ca="1" si="33"/>
        <v>20</v>
      </c>
      <c r="Q196" s="21">
        <f t="shared" si="34"/>
        <v>0</v>
      </c>
      <c r="R196" s="21">
        <f t="shared" si="35"/>
        <v>0</v>
      </c>
      <c r="S196" s="6">
        <f t="shared" si="30"/>
        <v>0</v>
      </c>
      <c r="T196" s="6">
        <f t="shared" si="30"/>
        <v>0</v>
      </c>
      <c r="U196" s="6">
        <f t="shared" si="36"/>
        <v>0</v>
      </c>
      <c r="V196" s="4">
        <f t="shared" si="37"/>
        <v>1</v>
      </c>
      <c r="W196" s="5">
        <f t="shared" si="31"/>
        <v>0</v>
      </c>
      <c r="X196" s="3">
        <f t="shared" si="32"/>
        <v>2</v>
      </c>
      <c r="Y196" s="10" t="s">
        <v>1412</v>
      </c>
    </row>
    <row r="197" spans="4:25" x14ac:dyDescent="0.2">
      <c r="D197" s="1" t="s">
        <v>195</v>
      </c>
      <c r="E197" s="1">
        <v>196</v>
      </c>
      <c r="F197" s="1">
        <v>48</v>
      </c>
      <c r="G197" s="1" t="s">
        <v>314</v>
      </c>
      <c r="J197" s="8">
        <v>43855</v>
      </c>
      <c r="K197" s="8">
        <v>43859</v>
      </c>
      <c r="L197" s="8">
        <v>43874</v>
      </c>
      <c r="M197" s="7" t="s">
        <v>280</v>
      </c>
      <c r="N197" s="8" t="s">
        <v>285</v>
      </c>
      <c r="P197" s="21">
        <f t="shared" ca="1" si="33"/>
        <v>0</v>
      </c>
      <c r="Q197" s="21">
        <f t="shared" si="34"/>
        <v>16</v>
      </c>
      <c r="R197" s="21">
        <f t="shared" si="35"/>
        <v>20</v>
      </c>
      <c r="S197" s="6">
        <f t="shared" si="30"/>
        <v>0</v>
      </c>
      <c r="T197" s="6">
        <f t="shared" si="30"/>
        <v>0</v>
      </c>
      <c r="U197" s="6">
        <f t="shared" si="36"/>
        <v>0</v>
      </c>
      <c r="V197" s="4">
        <f t="shared" si="37"/>
        <v>1</v>
      </c>
      <c r="W197" s="5">
        <f t="shared" si="31"/>
        <v>0</v>
      </c>
      <c r="X197" s="3">
        <f t="shared" si="32"/>
        <v>1</v>
      </c>
      <c r="Y197" s="10" t="s">
        <v>1413</v>
      </c>
    </row>
    <row r="198" spans="4:25" x14ac:dyDescent="0.2">
      <c r="D198" s="1" t="s">
        <v>196</v>
      </c>
      <c r="E198" s="1">
        <v>197</v>
      </c>
      <c r="F198" s="1">
        <v>62</v>
      </c>
      <c r="G198" s="1" t="s">
        <v>314</v>
      </c>
      <c r="H198" s="7">
        <v>190</v>
      </c>
      <c r="I198" s="7" t="s">
        <v>301</v>
      </c>
      <c r="J198" s="8">
        <v>43857</v>
      </c>
      <c r="K198" s="8">
        <v>43861</v>
      </c>
      <c r="L198" s="8"/>
      <c r="M198" s="7" t="s">
        <v>246</v>
      </c>
      <c r="N198" s="8" t="s">
        <v>583</v>
      </c>
      <c r="P198" s="21">
        <f t="shared" ca="1" si="33"/>
        <v>19</v>
      </c>
      <c r="Q198" s="21">
        <f t="shared" si="34"/>
        <v>0</v>
      </c>
      <c r="R198" s="21">
        <f t="shared" si="35"/>
        <v>0</v>
      </c>
      <c r="S198" s="6">
        <f t="shared" si="30"/>
        <v>1</v>
      </c>
      <c r="T198" s="6">
        <f t="shared" si="30"/>
        <v>1</v>
      </c>
      <c r="U198" s="6">
        <f t="shared" si="36"/>
        <v>2</v>
      </c>
      <c r="V198" s="4">
        <f t="shared" si="37"/>
        <v>2</v>
      </c>
      <c r="W198" s="5">
        <f t="shared" si="31"/>
        <v>0</v>
      </c>
      <c r="X198" s="3">
        <f t="shared" si="32"/>
        <v>4</v>
      </c>
      <c r="Y198" s="10" t="s">
        <v>1414</v>
      </c>
    </row>
    <row r="199" spans="4:25" x14ac:dyDescent="0.2">
      <c r="D199" s="1" t="s">
        <v>197</v>
      </c>
      <c r="E199" s="1">
        <v>198</v>
      </c>
      <c r="F199" s="1">
        <v>33</v>
      </c>
      <c r="G199" s="1" t="s">
        <v>315</v>
      </c>
      <c r="J199" s="8">
        <v>43854</v>
      </c>
      <c r="K199" s="8">
        <v>43858</v>
      </c>
      <c r="L199" s="8"/>
      <c r="M199" s="7" t="s">
        <v>276</v>
      </c>
      <c r="N199" s="8" t="s">
        <v>285</v>
      </c>
      <c r="P199" s="21">
        <f t="shared" ca="1" si="33"/>
        <v>22</v>
      </c>
      <c r="Q199" s="21">
        <f t="shared" si="34"/>
        <v>0</v>
      </c>
      <c r="R199" s="21">
        <f t="shared" si="35"/>
        <v>0</v>
      </c>
      <c r="S199" s="6">
        <f t="shared" si="30"/>
        <v>0</v>
      </c>
      <c r="T199" s="6">
        <f t="shared" si="30"/>
        <v>0</v>
      </c>
      <c r="U199" s="6">
        <f t="shared" si="36"/>
        <v>0</v>
      </c>
      <c r="V199" s="4">
        <f t="shared" si="37"/>
        <v>1</v>
      </c>
      <c r="W199" s="5">
        <f t="shared" si="31"/>
        <v>1</v>
      </c>
      <c r="X199" s="3">
        <f t="shared" si="32"/>
        <v>1</v>
      </c>
      <c r="Y199" s="10" t="s">
        <v>1415</v>
      </c>
    </row>
    <row r="200" spans="4:25" x14ac:dyDescent="0.2">
      <c r="D200" s="1" t="s">
        <v>198</v>
      </c>
      <c r="E200" s="1">
        <v>199</v>
      </c>
      <c r="F200" s="1">
        <v>55</v>
      </c>
      <c r="G200" s="1" t="s">
        <v>314</v>
      </c>
      <c r="J200" s="8">
        <v>43858</v>
      </c>
      <c r="K200" s="8">
        <v>43860</v>
      </c>
      <c r="L200" s="8"/>
      <c r="M200" s="7" t="s">
        <v>277</v>
      </c>
      <c r="N200" s="8" t="s">
        <v>287</v>
      </c>
      <c r="P200" s="21">
        <f t="shared" ca="1" si="33"/>
        <v>20</v>
      </c>
      <c r="Q200" s="21">
        <f t="shared" si="34"/>
        <v>0</v>
      </c>
      <c r="R200" s="21">
        <f t="shared" si="35"/>
        <v>0</v>
      </c>
      <c r="S200" s="6">
        <f t="shared" si="30"/>
        <v>0</v>
      </c>
      <c r="T200" s="6">
        <f t="shared" si="30"/>
        <v>0</v>
      </c>
      <c r="U200" s="6">
        <f t="shared" si="36"/>
        <v>0</v>
      </c>
      <c r="V200" s="4">
        <f t="shared" si="37"/>
        <v>1</v>
      </c>
      <c r="W200" s="5">
        <f t="shared" si="31"/>
        <v>1</v>
      </c>
      <c r="X200" s="3">
        <f t="shared" si="32"/>
        <v>1</v>
      </c>
      <c r="Y200" s="10" t="s">
        <v>1416</v>
      </c>
    </row>
    <row r="201" spans="4:25" x14ac:dyDescent="0.2">
      <c r="D201" s="1" t="s">
        <v>199</v>
      </c>
      <c r="E201" s="1">
        <v>200</v>
      </c>
      <c r="F201" s="1">
        <v>25</v>
      </c>
      <c r="G201" s="1" t="s">
        <v>315</v>
      </c>
      <c r="J201" s="8">
        <v>43855</v>
      </c>
      <c r="K201" s="8">
        <v>43858</v>
      </c>
      <c r="L201" s="8">
        <v>43871</v>
      </c>
      <c r="M201" s="7" t="s">
        <v>246</v>
      </c>
      <c r="N201" s="8" t="s">
        <v>246</v>
      </c>
      <c r="P201" s="21">
        <f t="shared" ca="1" si="33"/>
        <v>0</v>
      </c>
      <c r="Q201" s="21">
        <f t="shared" si="34"/>
        <v>14</v>
      </c>
      <c r="R201" s="21">
        <f t="shared" si="35"/>
        <v>17</v>
      </c>
      <c r="S201" s="6">
        <f t="shared" si="30"/>
        <v>1</v>
      </c>
      <c r="T201" s="6">
        <f t="shared" si="30"/>
        <v>1</v>
      </c>
      <c r="U201" s="6">
        <f t="shared" si="36"/>
        <v>2</v>
      </c>
      <c r="V201" s="4">
        <f t="shared" si="37"/>
        <v>2</v>
      </c>
      <c r="W201" s="5">
        <f t="shared" si="31"/>
        <v>0</v>
      </c>
      <c r="X201" s="3">
        <f t="shared" si="32"/>
        <v>2</v>
      </c>
      <c r="Y201" s="10" t="s">
        <v>1417</v>
      </c>
    </row>
    <row r="202" spans="4:25" x14ac:dyDescent="0.2">
      <c r="D202" s="1" t="s">
        <v>200</v>
      </c>
      <c r="E202" s="1">
        <v>201</v>
      </c>
      <c r="F202" s="1">
        <v>62</v>
      </c>
      <c r="G202" s="1" t="s">
        <v>314</v>
      </c>
      <c r="J202" s="8">
        <v>43860</v>
      </c>
      <c r="K202" s="8">
        <v>43860</v>
      </c>
      <c r="L202" s="8"/>
      <c r="M202" s="7" t="s">
        <v>246</v>
      </c>
      <c r="N202" s="8" t="s">
        <v>246</v>
      </c>
      <c r="P202" s="21">
        <f t="shared" ca="1" si="33"/>
        <v>20</v>
      </c>
      <c r="Q202" s="21">
        <f t="shared" si="34"/>
        <v>0</v>
      </c>
      <c r="R202" s="21">
        <f t="shared" si="35"/>
        <v>0</v>
      </c>
      <c r="S202" s="6">
        <f t="shared" ref="S202:T221" si="38">IF(ISNUMBER(FIND(S$1,$M202)),1,0)</f>
        <v>1</v>
      </c>
      <c r="T202" s="6">
        <f t="shared" si="38"/>
        <v>1</v>
      </c>
      <c r="U202" s="6">
        <f t="shared" si="36"/>
        <v>2</v>
      </c>
      <c r="V202" s="4">
        <f t="shared" si="37"/>
        <v>2</v>
      </c>
      <c r="W202" s="5">
        <f t="shared" si="31"/>
        <v>1</v>
      </c>
      <c r="X202" s="3">
        <f t="shared" si="32"/>
        <v>2</v>
      </c>
      <c r="Y202" s="10" t="s">
        <v>1418</v>
      </c>
    </row>
    <row r="203" spans="4:25" x14ac:dyDescent="0.2">
      <c r="D203" s="1" t="s">
        <v>201</v>
      </c>
      <c r="E203" s="1">
        <v>202</v>
      </c>
      <c r="F203" s="1">
        <v>60</v>
      </c>
      <c r="G203" s="1" t="s">
        <v>315</v>
      </c>
      <c r="H203" s="7">
        <v>201</v>
      </c>
      <c r="I203" s="7" t="s">
        <v>298</v>
      </c>
      <c r="J203" s="8">
        <v>43860</v>
      </c>
      <c r="K203" s="8">
        <v>43860</v>
      </c>
      <c r="L203" s="8"/>
      <c r="M203" s="7" t="s">
        <v>246</v>
      </c>
      <c r="N203" s="8" t="s">
        <v>246</v>
      </c>
      <c r="P203" s="21">
        <f t="shared" ca="1" si="33"/>
        <v>20</v>
      </c>
      <c r="Q203" s="21">
        <f t="shared" si="34"/>
        <v>0</v>
      </c>
      <c r="R203" s="21">
        <f t="shared" si="35"/>
        <v>0</v>
      </c>
      <c r="S203" s="6">
        <f t="shared" si="38"/>
        <v>1</v>
      </c>
      <c r="T203" s="6">
        <f t="shared" si="38"/>
        <v>1</v>
      </c>
      <c r="U203" s="6">
        <f t="shared" si="36"/>
        <v>2</v>
      </c>
      <c r="V203" s="4">
        <f t="shared" si="37"/>
        <v>2</v>
      </c>
      <c r="W203" s="5">
        <f t="shared" si="31"/>
        <v>0</v>
      </c>
      <c r="X203" s="3">
        <f t="shared" si="32"/>
        <v>4</v>
      </c>
      <c r="Y203" s="10" t="s">
        <v>1419</v>
      </c>
    </row>
    <row r="204" spans="4:25" x14ac:dyDescent="0.2">
      <c r="D204" s="1" t="s">
        <v>202</v>
      </c>
      <c r="E204" s="1">
        <v>203</v>
      </c>
      <c r="F204" s="1">
        <v>32</v>
      </c>
      <c r="G204" s="1" t="s">
        <v>314</v>
      </c>
      <c r="H204" s="7">
        <v>179</v>
      </c>
      <c r="I204" s="7" t="s">
        <v>296</v>
      </c>
      <c r="J204" s="8">
        <v>43860</v>
      </c>
      <c r="K204" s="8">
        <v>43861</v>
      </c>
      <c r="L204" s="8"/>
      <c r="M204" s="7" t="s">
        <v>277</v>
      </c>
      <c r="N204" s="8" t="s">
        <v>287</v>
      </c>
      <c r="P204" s="21">
        <f t="shared" ca="1" si="33"/>
        <v>19</v>
      </c>
      <c r="Q204" s="21">
        <f t="shared" si="34"/>
        <v>0</v>
      </c>
      <c r="R204" s="21">
        <f t="shared" si="35"/>
        <v>0</v>
      </c>
      <c r="S204" s="6">
        <f t="shared" si="38"/>
        <v>0</v>
      </c>
      <c r="T204" s="6">
        <f t="shared" si="38"/>
        <v>0</v>
      </c>
      <c r="U204" s="6">
        <f t="shared" si="36"/>
        <v>0</v>
      </c>
      <c r="V204" s="4">
        <f t="shared" si="37"/>
        <v>1</v>
      </c>
      <c r="W204" s="5">
        <f t="shared" si="31"/>
        <v>0</v>
      </c>
      <c r="X204" s="3">
        <f t="shared" si="32"/>
        <v>2</v>
      </c>
      <c r="Y204" s="10" t="s">
        <v>1420</v>
      </c>
    </row>
    <row r="205" spans="4:25" x14ac:dyDescent="0.2">
      <c r="D205" s="1" t="s">
        <v>203</v>
      </c>
      <c r="E205" s="1">
        <v>204</v>
      </c>
      <c r="F205" s="1">
        <v>6</v>
      </c>
      <c r="G205" s="1" t="s">
        <v>314</v>
      </c>
      <c r="H205" s="7">
        <v>179</v>
      </c>
      <c r="I205" s="7" t="s">
        <v>310</v>
      </c>
      <c r="J205" s="8">
        <v>43860</v>
      </c>
      <c r="K205" s="8">
        <v>43861</v>
      </c>
      <c r="L205" s="8">
        <v>43878</v>
      </c>
      <c r="M205" s="7" t="s">
        <v>277</v>
      </c>
      <c r="N205" s="8" t="s">
        <v>287</v>
      </c>
      <c r="P205" s="21">
        <f t="shared" ca="1" si="33"/>
        <v>0</v>
      </c>
      <c r="Q205" s="21">
        <f t="shared" si="34"/>
        <v>18</v>
      </c>
      <c r="R205" s="21">
        <f t="shared" si="35"/>
        <v>19</v>
      </c>
      <c r="S205" s="6">
        <f t="shared" si="38"/>
        <v>0</v>
      </c>
      <c r="T205" s="6">
        <f t="shared" si="38"/>
        <v>0</v>
      </c>
      <c r="U205" s="6">
        <f t="shared" si="36"/>
        <v>0</v>
      </c>
      <c r="V205" s="4">
        <f t="shared" si="37"/>
        <v>1</v>
      </c>
      <c r="W205" s="5">
        <f t="shared" si="31"/>
        <v>0</v>
      </c>
      <c r="X205" s="3">
        <f t="shared" si="32"/>
        <v>2</v>
      </c>
      <c r="Y205" s="10" t="s">
        <v>1421</v>
      </c>
    </row>
    <row r="206" spans="4:25" x14ac:dyDescent="0.2">
      <c r="D206" s="1" t="s">
        <v>204</v>
      </c>
      <c r="E206" s="1">
        <v>205</v>
      </c>
      <c r="F206" s="1">
        <v>53</v>
      </c>
      <c r="G206" s="1" t="s">
        <v>315</v>
      </c>
      <c r="H206" s="7">
        <v>179</v>
      </c>
      <c r="I206" s="7" t="s">
        <v>298</v>
      </c>
      <c r="J206" s="8">
        <v>43854</v>
      </c>
      <c r="K206" s="8">
        <v>43861</v>
      </c>
      <c r="L206" s="8"/>
      <c r="M206" s="7" t="s">
        <v>277</v>
      </c>
      <c r="N206" s="8" t="s">
        <v>287</v>
      </c>
      <c r="P206" s="21">
        <f t="shared" ca="1" si="33"/>
        <v>19</v>
      </c>
      <c r="Q206" s="21">
        <f t="shared" si="34"/>
        <v>0</v>
      </c>
      <c r="R206" s="21">
        <f t="shared" si="35"/>
        <v>0</v>
      </c>
      <c r="S206" s="6">
        <f t="shared" si="38"/>
        <v>0</v>
      </c>
      <c r="T206" s="6">
        <f t="shared" si="38"/>
        <v>0</v>
      </c>
      <c r="U206" s="6">
        <f t="shared" si="36"/>
        <v>0</v>
      </c>
      <c r="V206" s="4">
        <f t="shared" si="37"/>
        <v>1</v>
      </c>
      <c r="W206" s="5">
        <f t="shared" si="31"/>
        <v>0</v>
      </c>
      <c r="X206" s="3">
        <f t="shared" si="32"/>
        <v>2</v>
      </c>
      <c r="Y206" s="10" t="s">
        <v>1422</v>
      </c>
    </row>
    <row r="207" spans="4:25" x14ac:dyDescent="0.2">
      <c r="D207" s="1" t="s">
        <v>205</v>
      </c>
      <c r="E207" s="1">
        <v>206</v>
      </c>
      <c r="F207" s="1">
        <v>9</v>
      </c>
      <c r="G207" s="1" t="s">
        <v>315</v>
      </c>
      <c r="J207" s="8">
        <v>43859</v>
      </c>
      <c r="K207" s="8">
        <v>43860</v>
      </c>
      <c r="L207" s="8">
        <v>43874</v>
      </c>
      <c r="M207" s="7" t="s">
        <v>246</v>
      </c>
      <c r="N207" s="8" t="s">
        <v>583</v>
      </c>
      <c r="P207" s="21">
        <f t="shared" ca="1" si="33"/>
        <v>0</v>
      </c>
      <c r="Q207" s="21">
        <f t="shared" si="34"/>
        <v>15</v>
      </c>
      <c r="R207" s="21">
        <f t="shared" si="35"/>
        <v>16</v>
      </c>
      <c r="S207" s="6">
        <f t="shared" si="38"/>
        <v>1</v>
      </c>
      <c r="T207" s="6">
        <f t="shared" si="38"/>
        <v>1</v>
      </c>
      <c r="U207" s="6">
        <f t="shared" si="36"/>
        <v>2</v>
      </c>
      <c r="V207" s="4">
        <f t="shared" si="37"/>
        <v>2</v>
      </c>
      <c r="W207" s="5">
        <f t="shared" si="31"/>
        <v>1</v>
      </c>
      <c r="X207" s="3">
        <f t="shared" si="32"/>
        <v>2</v>
      </c>
      <c r="Y207" s="10" t="s">
        <v>1423</v>
      </c>
    </row>
    <row r="208" spans="4:25" x14ac:dyDescent="0.2">
      <c r="D208" s="1" t="s">
        <v>206</v>
      </c>
      <c r="E208" s="1">
        <v>207</v>
      </c>
      <c r="F208" s="1">
        <v>5</v>
      </c>
      <c r="G208" s="1" t="s">
        <v>315</v>
      </c>
      <c r="J208" s="8">
        <v>43857</v>
      </c>
      <c r="K208" s="8">
        <v>43861</v>
      </c>
      <c r="L208" s="8"/>
      <c r="M208" s="7" t="s">
        <v>276</v>
      </c>
      <c r="N208" s="8" t="s">
        <v>287</v>
      </c>
      <c r="P208" s="21">
        <f t="shared" ca="1" si="33"/>
        <v>19</v>
      </c>
      <c r="Q208" s="21">
        <f t="shared" si="34"/>
        <v>0</v>
      </c>
      <c r="R208" s="21">
        <f t="shared" si="35"/>
        <v>0</v>
      </c>
      <c r="S208" s="6">
        <f t="shared" si="38"/>
        <v>0</v>
      </c>
      <c r="T208" s="6">
        <f t="shared" si="38"/>
        <v>0</v>
      </c>
      <c r="U208" s="6">
        <f t="shared" si="36"/>
        <v>0</v>
      </c>
      <c r="V208" s="4">
        <f t="shared" si="37"/>
        <v>1</v>
      </c>
      <c r="W208" s="5">
        <f t="shared" si="31"/>
        <v>1</v>
      </c>
      <c r="X208" s="3">
        <f t="shared" si="32"/>
        <v>1</v>
      </c>
      <c r="Y208" s="10" t="s">
        <v>1424</v>
      </c>
    </row>
    <row r="209" spans="4:25" x14ac:dyDescent="0.2">
      <c r="D209" s="1" t="s">
        <v>207</v>
      </c>
      <c r="E209" s="1">
        <v>208</v>
      </c>
      <c r="F209" s="1">
        <v>28</v>
      </c>
      <c r="G209" s="1" t="s">
        <v>315</v>
      </c>
      <c r="J209" s="8">
        <v>43854</v>
      </c>
      <c r="K209" s="8">
        <v>43861</v>
      </c>
      <c r="L209" s="8">
        <v>43875</v>
      </c>
      <c r="M209" s="7" t="s">
        <v>277</v>
      </c>
      <c r="N209" s="8" t="s">
        <v>285</v>
      </c>
      <c r="P209" s="21">
        <f t="shared" ca="1" si="33"/>
        <v>0</v>
      </c>
      <c r="Q209" s="21">
        <f t="shared" si="34"/>
        <v>15</v>
      </c>
      <c r="R209" s="21">
        <f t="shared" si="35"/>
        <v>22</v>
      </c>
      <c r="S209" s="6">
        <f t="shared" si="38"/>
        <v>0</v>
      </c>
      <c r="T209" s="6">
        <f t="shared" si="38"/>
        <v>0</v>
      </c>
      <c r="U209" s="6">
        <f t="shared" si="36"/>
        <v>0</v>
      </c>
      <c r="V209" s="4">
        <f t="shared" si="37"/>
        <v>1</v>
      </c>
      <c r="W209" s="5">
        <f t="shared" si="31"/>
        <v>0</v>
      </c>
      <c r="X209" s="3">
        <f t="shared" si="32"/>
        <v>1</v>
      </c>
      <c r="Y209" s="10" t="s">
        <v>1425</v>
      </c>
    </row>
    <row r="210" spans="4:25" x14ac:dyDescent="0.2">
      <c r="D210" s="1" t="s">
        <v>208</v>
      </c>
      <c r="E210" s="1">
        <v>209</v>
      </c>
      <c r="F210" s="1">
        <v>56</v>
      </c>
      <c r="G210" s="1" t="s">
        <v>315</v>
      </c>
      <c r="J210" s="8">
        <v>43852</v>
      </c>
      <c r="K210" s="8">
        <v>43860</v>
      </c>
      <c r="L210" s="8"/>
      <c r="M210" s="7" t="s">
        <v>281</v>
      </c>
      <c r="N210" s="8" t="s">
        <v>287</v>
      </c>
      <c r="P210" s="21">
        <f t="shared" ca="1" si="33"/>
        <v>20</v>
      </c>
      <c r="Q210" s="21">
        <f t="shared" si="34"/>
        <v>0</v>
      </c>
      <c r="R210" s="21">
        <f t="shared" si="35"/>
        <v>0</v>
      </c>
      <c r="S210" s="6">
        <f t="shared" si="38"/>
        <v>0</v>
      </c>
      <c r="T210" s="6">
        <f t="shared" si="38"/>
        <v>1</v>
      </c>
      <c r="U210" s="6">
        <f t="shared" si="36"/>
        <v>1</v>
      </c>
      <c r="V210" s="4">
        <f t="shared" si="37"/>
        <v>1</v>
      </c>
      <c r="W210" s="5">
        <f t="shared" si="31"/>
        <v>2</v>
      </c>
      <c r="X210" s="3">
        <f t="shared" si="32"/>
        <v>1</v>
      </c>
      <c r="Y210" s="10" t="s">
        <v>1426</v>
      </c>
    </row>
    <row r="211" spans="4:25" x14ac:dyDescent="0.2">
      <c r="D211" s="1" t="s">
        <v>209</v>
      </c>
      <c r="E211" s="1">
        <v>210</v>
      </c>
      <c r="F211" s="1">
        <v>36</v>
      </c>
      <c r="G211" s="1" t="s">
        <v>314</v>
      </c>
      <c r="J211" s="8">
        <v>43856</v>
      </c>
      <c r="K211" s="8">
        <v>43859</v>
      </c>
      <c r="L211" s="8">
        <v>43874</v>
      </c>
      <c r="M211" s="7" t="s">
        <v>275</v>
      </c>
      <c r="N211" s="8"/>
      <c r="P211" s="21">
        <f t="shared" ca="1" si="33"/>
        <v>0</v>
      </c>
      <c r="Q211" s="21">
        <f t="shared" si="34"/>
        <v>16</v>
      </c>
      <c r="R211" s="21">
        <f t="shared" si="35"/>
        <v>19</v>
      </c>
      <c r="S211" s="6">
        <f t="shared" si="38"/>
        <v>0</v>
      </c>
      <c r="T211" s="6">
        <f t="shared" si="38"/>
        <v>0</v>
      </c>
      <c r="U211" s="6">
        <f t="shared" si="36"/>
        <v>0</v>
      </c>
      <c r="V211" s="4">
        <f t="shared" si="37"/>
        <v>0</v>
      </c>
      <c r="W211" s="5">
        <f t="shared" si="31"/>
        <v>1</v>
      </c>
      <c r="X211" s="3">
        <f t="shared" si="32"/>
        <v>0</v>
      </c>
      <c r="Y211" s="10" t="s">
        <v>1427</v>
      </c>
    </row>
    <row r="212" spans="4:25" x14ac:dyDescent="0.2">
      <c r="D212" s="1" t="s">
        <v>210</v>
      </c>
      <c r="E212" s="1">
        <v>211</v>
      </c>
      <c r="F212" s="1">
        <v>33</v>
      </c>
      <c r="G212" s="1" t="s">
        <v>315</v>
      </c>
      <c r="J212" s="8">
        <v>43855</v>
      </c>
      <c r="K212" s="8">
        <v>43862</v>
      </c>
      <c r="L212" s="8"/>
      <c r="M212" s="7" t="s">
        <v>277</v>
      </c>
      <c r="N212" s="8" t="s">
        <v>287</v>
      </c>
      <c r="O212" t="s">
        <v>294</v>
      </c>
      <c r="P212" s="21">
        <f t="shared" ca="1" si="33"/>
        <v>18</v>
      </c>
      <c r="Q212" s="21">
        <f t="shared" si="34"/>
        <v>0</v>
      </c>
      <c r="R212" s="21">
        <f t="shared" si="35"/>
        <v>0</v>
      </c>
      <c r="S212" s="6">
        <f t="shared" si="38"/>
        <v>0</v>
      </c>
      <c r="T212" s="6">
        <f t="shared" si="38"/>
        <v>0</v>
      </c>
      <c r="U212" s="6">
        <f t="shared" si="36"/>
        <v>0</v>
      </c>
      <c r="V212" s="4">
        <f t="shared" si="37"/>
        <v>1</v>
      </c>
      <c r="W212" s="5">
        <f t="shared" si="31"/>
        <v>0</v>
      </c>
      <c r="X212" s="3">
        <f t="shared" si="32"/>
        <v>1</v>
      </c>
      <c r="Y212" s="10" t="s">
        <v>1428</v>
      </c>
    </row>
    <row r="213" spans="4:25" x14ac:dyDescent="0.2">
      <c r="D213" s="1" t="s">
        <v>211</v>
      </c>
      <c r="E213" s="1">
        <v>212</v>
      </c>
      <c r="F213" s="1">
        <v>70</v>
      </c>
      <c r="G213" s="1" t="s">
        <v>314</v>
      </c>
      <c r="J213" s="8">
        <v>43850</v>
      </c>
      <c r="K213" s="8">
        <v>43860</v>
      </c>
      <c r="L213" s="8">
        <v>43877</v>
      </c>
      <c r="M213" s="7" t="s">
        <v>246</v>
      </c>
      <c r="N213" s="8" t="s">
        <v>246</v>
      </c>
      <c r="P213" s="21">
        <f t="shared" ca="1" si="33"/>
        <v>0</v>
      </c>
      <c r="Q213" s="21">
        <f t="shared" si="34"/>
        <v>18</v>
      </c>
      <c r="R213" s="21">
        <f t="shared" si="35"/>
        <v>28</v>
      </c>
      <c r="S213" s="6">
        <f t="shared" si="38"/>
        <v>1</v>
      </c>
      <c r="T213" s="6">
        <f t="shared" si="38"/>
        <v>1</v>
      </c>
      <c r="U213" s="6">
        <f t="shared" si="36"/>
        <v>2</v>
      </c>
      <c r="V213" s="4">
        <f t="shared" si="37"/>
        <v>2</v>
      </c>
      <c r="W213" s="5">
        <f t="shared" si="31"/>
        <v>0</v>
      </c>
      <c r="X213" s="3">
        <f t="shared" si="32"/>
        <v>2</v>
      </c>
      <c r="Y213" s="10" t="s">
        <v>1429</v>
      </c>
    </row>
    <row r="214" spans="4:25" x14ac:dyDescent="0.2">
      <c r="D214" s="1" t="s">
        <v>212</v>
      </c>
      <c r="E214" s="1">
        <v>213</v>
      </c>
      <c r="F214" s="1">
        <v>76</v>
      </c>
      <c r="G214" s="1" t="s">
        <v>314</v>
      </c>
      <c r="J214" s="8">
        <v>43852</v>
      </c>
      <c r="K214" s="8">
        <v>43860</v>
      </c>
      <c r="L214" s="8">
        <v>43878</v>
      </c>
      <c r="M214" s="7" t="s">
        <v>246</v>
      </c>
      <c r="N214" s="8" t="s">
        <v>246</v>
      </c>
      <c r="P214" s="21">
        <f t="shared" ca="1" si="33"/>
        <v>0</v>
      </c>
      <c r="Q214" s="21">
        <f t="shared" si="34"/>
        <v>19</v>
      </c>
      <c r="R214" s="21">
        <f t="shared" si="35"/>
        <v>27</v>
      </c>
      <c r="S214" s="6">
        <f t="shared" si="38"/>
        <v>1</v>
      </c>
      <c r="T214" s="6">
        <f t="shared" si="38"/>
        <v>1</v>
      </c>
      <c r="U214" s="6">
        <f t="shared" si="36"/>
        <v>2</v>
      </c>
      <c r="V214" s="4">
        <f t="shared" si="37"/>
        <v>2</v>
      </c>
      <c r="W214" s="5">
        <f t="shared" si="31"/>
        <v>0</v>
      </c>
      <c r="X214" s="3">
        <f t="shared" si="32"/>
        <v>2</v>
      </c>
      <c r="Y214" s="10" t="s">
        <v>1430</v>
      </c>
    </row>
    <row r="215" spans="4:25" x14ac:dyDescent="0.2">
      <c r="D215" s="1" t="s">
        <v>213</v>
      </c>
      <c r="E215" s="1">
        <v>214</v>
      </c>
      <c r="F215" s="1">
        <v>59</v>
      </c>
      <c r="G215" s="1" t="s">
        <v>315</v>
      </c>
      <c r="J215" s="8">
        <v>43854</v>
      </c>
      <c r="K215" s="8">
        <v>43861</v>
      </c>
      <c r="L215" s="8"/>
      <c r="M215" s="7" t="s">
        <v>282</v>
      </c>
      <c r="N215" s="8" t="s">
        <v>287</v>
      </c>
      <c r="P215" s="21">
        <f t="shared" ca="1" si="33"/>
        <v>19</v>
      </c>
      <c r="Q215" s="21">
        <f t="shared" si="34"/>
        <v>0</v>
      </c>
      <c r="R215" s="21">
        <f t="shared" si="35"/>
        <v>0</v>
      </c>
      <c r="S215" s="6">
        <f t="shared" si="38"/>
        <v>0</v>
      </c>
      <c r="T215" s="6">
        <f t="shared" si="38"/>
        <v>1</v>
      </c>
      <c r="U215" s="6">
        <f t="shared" si="36"/>
        <v>1</v>
      </c>
      <c r="V215" s="4">
        <f t="shared" si="37"/>
        <v>1</v>
      </c>
      <c r="W215" s="5">
        <f t="shared" si="31"/>
        <v>2</v>
      </c>
      <c r="X215" s="3">
        <f t="shared" si="32"/>
        <v>1</v>
      </c>
      <c r="Y215" s="10" t="s">
        <v>1431</v>
      </c>
    </row>
    <row r="216" spans="4:25" x14ac:dyDescent="0.2">
      <c r="D216" s="1" t="s">
        <v>214</v>
      </c>
      <c r="E216" s="1">
        <v>215</v>
      </c>
      <c r="F216" s="1">
        <v>57</v>
      </c>
      <c r="G216" s="1" t="s">
        <v>314</v>
      </c>
      <c r="J216" s="8">
        <v>43859</v>
      </c>
      <c r="K216" s="8">
        <v>43861</v>
      </c>
      <c r="L216" s="8"/>
      <c r="M216" s="7" t="s">
        <v>267</v>
      </c>
      <c r="N216" s="8"/>
      <c r="O216" s="11" t="s">
        <v>1217</v>
      </c>
      <c r="P216" s="21">
        <f t="shared" ca="1" si="33"/>
        <v>19</v>
      </c>
      <c r="Q216" s="21">
        <f t="shared" si="34"/>
        <v>0</v>
      </c>
      <c r="R216" s="21">
        <f t="shared" si="35"/>
        <v>0</v>
      </c>
      <c r="S216" s="6">
        <f t="shared" si="38"/>
        <v>0</v>
      </c>
      <c r="T216" s="6">
        <f t="shared" si="38"/>
        <v>0</v>
      </c>
      <c r="U216" s="6">
        <f t="shared" si="36"/>
        <v>0</v>
      </c>
      <c r="V216" s="4">
        <f t="shared" si="37"/>
        <v>0</v>
      </c>
      <c r="W216" s="5">
        <f t="shared" si="31"/>
        <v>0</v>
      </c>
      <c r="X216" s="3">
        <f t="shared" si="32"/>
        <v>0</v>
      </c>
      <c r="Y216" s="10" t="s">
        <v>1432</v>
      </c>
    </row>
    <row r="217" spans="4:25" x14ac:dyDescent="0.2">
      <c r="D217" s="1" t="s">
        <v>215</v>
      </c>
      <c r="E217" s="1">
        <v>216</v>
      </c>
      <c r="F217" s="1">
        <v>48</v>
      </c>
      <c r="G217" s="1" t="s">
        <v>314</v>
      </c>
      <c r="H217" s="7">
        <v>133</v>
      </c>
      <c r="I217" s="7" t="s">
        <v>311</v>
      </c>
      <c r="J217" s="8">
        <v>43855</v>
      </c>
      <c r="K217" s="8">
        <v>43861</v>
      </c>
      <c r="L217" s="8"/>
      <c r="M217" s="7" t="s">
        <v>267</v>
      </c>
      <c r="N217" s="8" t="s">
        <v>287</v>
      </c>
      <c r="P217" s="21">
        <f t="shared" ca="1" si="33"/>
        <v>19</v>
      </c>
      <c r="Q217" s="21">
        <f t="shared" si="34"/>
        <v>0</v>
      </c>
      <c r="R217" s="21">
        <f t="shared" si="35"/>
        <v>0</v>
      </c>
      <c r="S217" s="6">
        <f t="shared" si="38"/>
        <v>0</v>
      </c>
      <c r="T217" s="6">
        <f t="shared" si="38"/>
        <v>0</v>
      </c>
      <c r="U217" s="6">
        <f t="shared" si="36"/>
        <v>0</v>
      </c>
      <c r="V217" s="4">
        <f t="shared" si="37"/>
        <v>1</v>
      </c>
      <c r="W217" s="5">
        <f t="shared" si="31"/>
        <v>0</v>
      </c>
      <c r="X217" s="3">
        <f t="shared" si="32"/>
        <v>1</v>
      </c>
      <c r="Y217" s="10" t="s">
        <v>1433</v>
      </c>
    </row>
    <row r="218" spans="4:25" x14ac:dyDescent="0.2">
      <c r="D218" s="1" t="s">
        <v>216</v>
      </c>
      <c r="E218" s="1">
        <v>217</v>
      </c>
      <c r="F218" s="1">
        <v>41</v>
      </c>
      <c r="G218" s="1" t="s">
        <v>314</v>
      </c>
      <c r="J218" s="8">
        <v>43856</v>
      </c>
      <c r="K218" s="8">
        <v>43860</v>
      </c>
      <c r="L218" s="8">
        <v>43878</v>
      </c>
      <c r="M218" s="7" t="s">
        <v>267</v>
      </c>
      <c r="N218" s="8" t="s">
        <v>287</v>
      </c>
      <c r="P218" s="21">
        <f t="shared" ca="1" si="33"/>
        <v>0</v>
      </c>
      <c r="Q218" s="21">
        <f t="shared" si="34"/>
        <v>19</v>
      </c>
      <c r="R218" s="21">
        <f t="shared" si="35"/>
        <v>23</v>
      </c>
      <c r="S218" s="6">
        <f t="shared" si="38"/>
        <v>0</v>
      </c>
      <c r="T218" s="6">
        <f t="shared" si="38"/>
        <v>0</v>
      </c>
      <c r="U218" s="6">
        <f t="shared" si="36"/>
        <v>0</v>
      </c>
      <c r="V218" s="4">
        <f t="shared" si="37"/>
        <v>1</v>
      </c>
      <c r="W218" s="5">
        <f t="shared" si="31"/>
        <v>1</v>
      </c>
      <c r="X218" s="3">
        <f t="shared" si="32"/>
        <v>1</v>
      </c>
      <c r="Y218" s="10" t="s">
        <v>1434</v>
      </c>
    </row>
    <row r="219" spans="4:25" x14ac:dyDescent="0.2">
      <c r="D219" s="1" t="s">
        <v>217</v>
      </c>
      <c r="E219" s="1">
        <v>218</v>
      </c>
      <c r="F219" s="1">
        <v>61</v>
      </c>
      <c r="G219" s="1" t="s">
        <v>315</v>
      </c>
      <c r="H219" s="7">
        <v>24</v>
      </c>
      <c r="I219" s="7" t="s">
        <v>298</v>
      </c>
      <c r="J219" s="8">
        <v>43852</v>
      </c>
      <c r="K219" s="8">
        <v>43859</v>
      </c>
      <c r="L219" s="8"/>
      <c r="M219" s="7" t="s">
        <v>246</v>
      </c>
      <c r="N219" s="8" t="s">
        <v>246</v>
      </c>
      <c r="P219" s="21">
        <f t="shared" ca="1" si="33"/>
        <v>21</v>
      </c>
      <c r="Q219" s="21">
        <f t="shared" si="34"/>
        <v>0</v>
      </c>
      <c r="R219" s="21">
        <f t="shared" si="35"/>
        <v>0</v>
      </c>
      <c r="S219" s="6">
        <f t="shared" si="38"/>
        <v>1</v>
      </c>
      <c r="T219" s="6">
        <f t="shared" si="38"/>
        <v>1</v>
      </c>
      <c r="U219" s="6">
        <f t="shared" si="36"/>
        <v>2</v>
      </c>
      <c r="V219" s="4">
        <f t="shared" si="37"/>
        <v>2</v>
      </c>
      <c r="W219" s="5">
        <f t="shared" si="31"/>
        <v>0</v>
      </c>
      <c r="X219" s="3">
        <f t="shared" si="32"/>
        <v>4</v>
      </c>
      <c r="Y219" s="10" t="s">
        <v>1435</v>
      </c>
    </row>
    <row r="220" spans="4:25" x14ac:dyDescent="0.2">
      <c r="D220" s="1" t="s">
        <v>218</v>
      </c>
      <c r="E220" s="1">
        <v>219</v>
      </c>
      <c r="F220" s="1">
        <v>60</v>
      </c>
      <c r="G220" s="1" t="s">
        <v>315</v>
      </c>
      <c r="H220" s="7">
        <v>186</v>
      </c>
      <c r="I220" s="7" t="s">
        <v>307</v>
      </c>
      <c r="J220" s="8">
        <v>43861</v>
      </c>
      <c r="K220" s="8">
        <v>43860</v>
      </c>
      <c r="L220" s="8">
        <v>43877</v>
      </c>
      <c r="M220" s="7" t="s">
        <v>248</v>
      </c>
      <c r="N220" s="8" t="s">
        <v>246</v>
      </c>
      <c r="P220" s="21">
        <f t="shared" ca="1" si="33"/>
        <v>0</v>
      </c>
      <c r="Q220" s="21">
        <f t="shared" si="34"/>
        <v>18</v>
      </c>
      <c r="R220" s="21">
        <f t="shared" si="35"/>
        <v>17</v>
      </c>
      <c r="S220" s="6">
        <f t="shared" si="38"/>
        <v>0</v>
      </c>
      <c r="T220" s="6">
        <f t="shared" si="38"/>
        <v>1</v>
      </c>
      <c r="U220" s="6">
        <f t="shared" si="36"/>
        <v>1</v>
      </c>
      <c r="V220" s="4">
        <f t="shared" si="37"/>
        <v>2</v>
      </c>
      <c r="W220" s="5">
        <f t="shared" si="31"/>
        <v>0</v>
      </c>
      <c r="X220" s="3">
        <f t="shared" si="32"/>
        <v>4</v>
      </c>
      <c r="Y220" s="10" t="s">
        <v>1436</v>
      </c>
    </row>
    <row r="221" spans="4:25" x14ac:dyDescent="0.2">
      <c r="D221" s="1" t="s">
        <v>219</v>
      </c>
      <c r="E221" s="1">
        <v>220</v>
      </c>
      <c r="F221" s="1">
        <v>45</v>
      </c>
      <c r="G221" s="1" t="s">
        <v>315</v>
      </c>
      <c r="J221" s="8">
        <v>43860</v>
      </c>
      <c r="K221" s="8">
        <v>43860</v>
      </c>
      <c r="L221" s="8"/>
      <c r="M221" s="7" t="s">
        <v>267</v>
      </c>
      <c r="N221" s="8" t="s">
        <v>287</v>
      </c>
      <c r="P221" s="21">
        <f t="shared" ca="1" si="33"/>
        <v>20</v>
      </c>
      <c r="Q221" s="21">
        <f t="shared" si="34"/>
        <v>0</v>
      </c>
      <c r="R221" s="21">
        <f t="shared" si="35"/>
        <v>0</v>
      </c>
      <c r="S221" s="6">
        <f t="shared" si="38"/>
        <v>0</v>
      </c>
      <c r="T221" s="6">
        <f t="shared" si="38"/>
        <v>0</v>
      </c>
      <c r="U221" s="6">
        <f t="shared" si="36"/>
        <v>0</v>
      </c>
      <c r="V221" s="4">
        <f t="shared" si="37"/>
        <v>1</v>
      </c>
      <c r="W221" s="5">
        <f t="shared" si="31"/>
        <v>3</v>
      </c>
      <c r="X221" s="3">
        <f t="shared" si="32"/>
        <v>1</v>
      </c>
      <c r="Y221" s="10" t="s">
        <v>1437</v>
      </c>
    </row>
    <row r="222" spans="4:25" x14ac:dyDescent="0.2">
      <c r="D222" s="1" t="s">
        <v>220</v>
      </c>
      <c r="E222" s="1">
        <v>221</v>
      </c>
      <c r="F222" s="1">
        <v>17</v>
      </c>
      <c r="G222" s="1" t="s">
        <v>315</v>
      </c>
      <c r="H222" s="7">
        <v>220</v>
      </c>
      <c r="I222" s="7" t="s">
        <v>303</v>
      </c>
      <c r="J222" s="8">
        <v>43858</v>
      </c>
      <c r="K222" s="8">
        <v>43860</v>
      </c>
      <c r="L222" s="8"/>
      <c r="M222" s="7" t="s">
        <v>267</v>
      </c>
      <c r="N222" s="8" t="s">
        <v>287</v>
      </c>
      <c r="P222" s="21">
        <f t="shared" ca="1" si="33"/>
        <v>20</v>
      </c>
      <c r="Q222" s="21">
        <f t="shared" si="34"/>
        <v>0</v>
      </c>
      <c r="R222" s="21">
        <f t="shared" si="35"/>
        <v>0</v>
      </c>
      <c r="S222" s="6">
        <f t="shared" ref="S222:T241" si="39">IF(ISNUMBER(FIND(S$1,$M222)),1,0)</f>
        <v>0</v>
      </c>
      <c r="T222" s="6">
        <f t="shared" si="39"/>
        <v>0</v>
      </c>
      <c r="U222" s="6">
        <f t="shared" si="36"/>
        <v>0</v>
      </c>
      <c r="V222" s="4">
        <f t="shared" si="37"/>
        <v>1</v>
      </c>
      <c r="W222" s="5">
        <f t="shared" si="31"/>
        <v>0</v>
      </c>
      <c r="X222" s="3">
        <f t="shared" si="32"/>
        <v>2</v>
      </c>
      <c r="Y222" s="10" t="s">
        <v>1438</v>
      </c>
    </row>
    <row r="223" spans="4:25" x14ac:dyDescent="0.2">
      <c r="D223" s="1" t="s">
        <v>221</v>
      </c>
      <c r="E223" s="1">
        <v>222</v>
      </c>
      <c r="F223" s="1">
        <v>67</v>
      </c>
      <c r="G223" s="1" t="s">
        <v>315</v>
      </c>
      <c r="H223" s="7">
        <v>78</v>
      </c>
      <c r="I223" s="7" t="s">
        <v>298</v>
      </c>
      <c r="J223" s="8">
        <v>43854</v>
      </c>
      <c r="K223" s="8">
        <v>43859</v>
      </c>
      <c r="L223" s="8"/>
      <c r="M223" s="7" t="s">
        <v>246</v>
      </c>
      <c r="N223" s="8" t="s">
        <v>246</v>
      </c>
      <c r="P223" s="21">
        <f t="shared" ca="1" si="33"/>
        <v>21</v>
      </c>
      <c r="Q223" s="21">
        <f t="shared" si="34"/>
        <v>0</v>
      </c>
      <c r="R223" s="21">
        <f t="shared" si="35"/>
        <v>0</v>
      </c>
      <c r="S223" s="6">
        <f t="shared" si="39"/>
        <v>1</v>
      </c>
      <c r="T223" s="6">
        <f t="shared" si="39"/>
        <v>1</v>
      </c>
      <c r="U223" s="6">
        <f t="shared" si="36"/>
        <v>2</v>
      </c>
      <c r="V223" s="4">
        <f t="shared" si="37"/>
        <v>2</v>
      </c>
      <c r="W223" s="5">
        <f t="shared" si="31"/>
        <v>0</v>
      </c>
      <c r="X223" s="3">
        <f t="shared" si="32"/>
        <v>4</v>
      </c>
      <c r="Y223" s="10" t="s">
        <v>1439</v>
      </c>
    </row>
    <row r="224" spans="4:25" x14ac:dyDescent="0.2">
      <c r="D224" s="1" t="s">
        <v>222</v>
      </c>
      <c r="E224" s="1">
        <v>223</v>
      </c>
      <c r="F224" s="1">
        <v>40</v>
      </c>
      <c r="G224" s="1" t="s">
        <v>315</v>
      </c>
      <c r="H224" s="7">
        <v>217</v>
      </c>
      <c r="I224" s="7" t="s">
        <v>298</v>
      </c>
      <c r="J224" s="8">
        <v>43859</v>
      </c>
      <c r="K224" s="8">
        <v>43861</v>
      </c>
      <c r="L224" s="8">
        <v>43875</v>
      </c>
      <c r="M224" s="7" t="s">
        <v>267</v>
      </c>
      <c r="N224" s="8"/>
      <c r="P224" s="21">
        <f t="shared" ca="1" si="33"/>
        <v>0</v>
      </c>
      <c r="Q224" s="21">
        <f t="shared" si="34"/>
        <v>15</v>
      </c>
      <c r="R224" s="21">
        <f t="shared" si="35"/>
        <v>17</v>
      </c>
      <c r="S224" s="6">
        <f t="shared" si="39"/>
        <v>0</v>
      </c>
      <c r="T224" s="6">
        <f t="shared" si="39"/>
        <v>0</v>
      </c>
      <c r="U224" s="6">
        <f t="shared" si="36"/>
        <v>0</v>
      </c>
      <c r="V224" s="4">
        <f t="shared" si="37"/>
        <v>1</v>
      </c>
      <c r="W224" s="5">
        <f t="shared" si="31"/>
        <v>0</v>
      </c>
      <c r="X224" s="3">
        <f t="shared" si="32"/>
        <v>2</v>
      </c>
      <c r="Y224" s="10" t="s">
        <v>1440</v>
      </c>
    </row>
    <row r="225" spans="4:25" x14ac:dyDescent="0.2">
      <c r="D225" s="1" t="s">
        <v>223</v>
      </c>
      <c r="E225" s="1">
        <v>224</v>
      </c>
      <c r="F225" s="1">
        <v>50</v>
      </c>
      <c r="G225" s="1" t="s">
        <v>314</v>
      </c>
      <c r="H225" s="7">
        <v>183</v>
      </c>
      <c r="I225" s="7" t="s">
        <v>308</v>
      </c>
      <c r="J225" s="8">
        <v>43855</v>
      </c>
      <c r="K225" s="8">
        <v>43861</v>
      </c>
      <c r="L225" s="8"/>
      <c r="M225" s="7" t="s">
        <v>283</v>
      </c>
      <c r="N225" s="8" t="s">
        <v>287</v>
      </c>
      <c r="P225" s="21">
        <f t="shared" ca="1" si="33"/>
        <v>19</v>
      </c>
      <c r="Q225" s="21">
        <f t="shared" si="34"/>
        <v>0</v>
      </c>
      <c r="R225" s="21">
        <f t="shared" si="35"/>
        <v>0</v>
      </c>
      <c r="S225" s="6">
        <f t="shared" si="39"/>
        <v>0</v>
      </c>
      <c r="T225" s="6">
        <f t="shared" si="39"/>
        <v>0</v>
      </c>
      <c r="U225" s="6">
        <f t="shared" si="36"/>
        <v>0</v>
      </c>
      <c r="V225" s="4">
        <f t="shared" si="37"/>
        <v>2</v>
      </c>
      <c r="W225" s="5">
        <f t="shared" si="31"/>
        <v>0</v>
      </c>
      <c r="X225" s="3">
        <f t="shared" si="32"/>
        <v>4</v>
      </c>
      <c r="Y225" s="10" t="s">
        <v>1441</v>
      </c>
    </row>
    <row r="226" spans="4:25" x14ac:dyDescent="0.2">
      <c r="D226" s="1" t="s">
        <v>224</v>
      </c>
      <c r="E226" s="1">
        <v>225</v>
      </c>
      <c r="F226" s="1">
        <v>50</v>
      </c>
      <c r="G226" s="1" t="s">
        <v>315</v>
      </c>
      <c r="H226" s="7">
        <v>183</v>
      </c>
      <c r="I226" s="7" t="s">
        <v>307</v>
      </c>
      <c r="J226" s="8">
        <v>43861</v>
      </c>
      <c r="K226" s="8">
        <v>43861</v>
      </c>
      <c r="L226" s="8"/>
      <c r="M226" s="7" t="s">
        <v>283</v>
      </c>
      <c r="N226" s="8" t="s">
        <v>287</v>
      </c>
      <c r="P226" s="21">
        <f t="shared" ca="1" si="33"/>
        <v>19</v>
      </c>
      <c r="Q226" s="21">
        <f t="shared" si="34"/>
        <v>0</v>
      </c>
      <c r="R226" s="21">
        <f t="shared" si="35"/>
        <v>0</v>
      </c>
      <c r="S226" s="6">
        <f t="shared" si="39"/>
        <v>0</v>
      </c>
      <c r="T226" s="6">
        <f t="shared" si="39"/>
        <v>0</v>
      </c>
      <c r="U226" s="6">
        <f t="shared" si="36"/>
        <v>0</v>
      </c>
      <c r="V226" s="4">
        <f t="shared" si="37"/>
        <v>1</v>
      </c>
      <c r="W226" s="5">
        <f t="shared" si="31"/>
        <v>0</v>
      </c>
      <c r="X226" s="3">
        <f t="shared" si="32"/>
        <v>3</v>
      </c>
      <c r="Y226" s="10" t="s">
        <v>1442</v>
      </c>
    </row>
    <row r="227" spans="4:25" x14ac:dyDescent="0.2">
      <c r="D227" s="1" t="s">
        <v>225</v>
      </c>
      <c r="E227" s="1">
        <v>226</v>
      </c>
      <c r="F227" s="1">
        <v>37</v>
      </c>
      <c r="G227" s="1" t="s">
        <v>315</v>
      </c>
      <c r="J227" s="8">
        <v>43856</v>
      </c>
      <c r="K227" s="8">
        <v>43862</v>
      </c>
      <c r="L227" s="8"/>
      <c r="M227" s="7" t="s">
        <v>278</v>
      </c>
      <c r="N227" s="8" t="s">
        <v>287</v>
      </c>
      <c r="P227" s="21">
        <f t="shared" ca="1" si="33"/>
        <v>18</v>
      </c>
      <c r="Q227" s="21">
        <f t="shared" si="34"/>
        <v>0</v>
      </c>
      <c r="R227" s="21">
        <f t="shared" si="35"/>
        <v>0</v>
      </c>
      <c r="S227" s="6">
        <f t="shared" si="39"/>
        <v>0</v>
      </c>
      <c r="T227" s="6">
        <f t="shared" si="39"/>
        <v>0</v>
      </c>
      <c r="U227" s="6">
        <f t="shared" si="36"/>
        <v>0</v>
      </c>
      <c r="V227" s="4">
        <f t="shared" si="37"/>
        <v>1</v>
      </c>
      <c r="W227" s="5">
        <f t="shared" si="31"/>
        <v>0</v>
      </c>
      <c r="X227" s="3">
        <f t="shared" si="32"/>
        <v>1</v>
      </c>
      <c r="Y227" s="10" t="s">
        <v>1443</v>
      </c>
    </row>
    <row r="228" spans="4:25" x14ac:dyDescent="0.2">
      <c r="D228" s="1" t="s">
        <v>226</v>
      </c>
      <c r="E228" s="1">
        <v>227</v>
      </c>
      <c r="F228" s="1">
        <v>12</v>
      </c>
      <c r="G228" s="1" t="s">
        <v>315</v>
      </c>
      <c r="H228" s="7">
        <v>185</v>
      </c>
      <c r="I228" s="7" t="s">
        <v>303</v>
      </c>
      <c r="J228" s="8">
        <v>43862</v>
      </c>
      <c r="K228" s="8">
        <v>43862</v>
      </c>
      <c r="L228" s="8"/>
      <c r="M228" s="7" t="s">
        <v>267</v>
      </c>
      <c r="N228" s="8" t="s">
        <v>587</v>
      </c>
      <c r="P228" s="21">
        <f t="shared" ca="1" si="33"/>
        <v>18</v>
      </c>
      <c r="Q228" s="21">
        <f t="shared" si="34"/>
        <v>0</v>
      </c>
      <c r="R228" s="21">
        <f t="shared" si="35"/>
        <v>0</v>
      </c>
      <c r="S228" s="6">
        <f t="shared" si="39"/>
        <v>0</v>
      </c>
      <c r="T228" s="6">
        <f t="shared" si="39"/>
        <v>0</v>
      </c>
      <c r="U228" s="6">
        <f t="shared" si="36"/>
        <v>0</v>
      </c>
      <c r="V228" s="4">
        <f t="shared" si="37"/>
        <v>2</v>
      </c>
      <c r="W228" s="5">
        <f t="shared" si="31"/>
        <v>0</v>
      </c>
      <c r="X228" s="3">
        <f t="shared" si="32"/>
        <v>4</v>
      </c>
      <c r="Y228" s="10" t="s">
        <v>1444</v>
      </c>
    </row>
    <row r="229" spans="4:25" x14ac:dyDescent="0.2">
      <c r="D229" s="1" t="s">
        <v>227</v>
      </c>
      <c r="E229" s="1">
        <v>228</v>
      </c>
      <c r="F229" s="1">
        <v>8</v>
      </c>
      <c r="G229" s="1" t="s">
        <v>314</v>
      </c>
      <c r="H229" s="7">
        <v>199</v>
      </c>
      <c r="I229" s="7" t="s">
        <v>310</v>
      </c>
      <c r="J229" s="8">
        <v>43862</v>
      </c>
      <c r="K229" s="8">
        <v>43862</v>
      </c>
      <c r="L229" s="8">
        <v>43876</v>
      </c>
      <c r="M229" s="7" t="s">
        <v>277</v>
      </c>
      <c r="N229" s="8" t="s">
        <v>287</v>
      </c>
      <c r="P229" s="21">
        <f t="shared" ca="1" si="33"/>
        <v>0</v>
      </c>
      <c r="Q229" s="21">
        <f t="shared" si="34"/>
        <v>15</v>
      </c>
      <c r="R229" s="21">
        <f t="shared" si="35"/>
        <v>15</v>
      </c>
      <c r="S229" s="6">
        <f t="shared" si="39"/>
        <v>0</v>
      </c>
      <c r="T229" s="6">
        <f t="shared" si="39"/>
        <v>0</v>
      </c>
      <c r="U229" s="6">
        <f t="shared" si="36"/>
        <v>0</v>
      </c>
      <c r="V229" s="4">
        <f t="shared" si="37"/>
        <v>1</v>
      </c>
      <c r="W229" s="5">
        <f t="shared" si="31"/>
        <v>0</v>
      </c>
      <c r="X229" s="3">
        <f t="shared" si="32"/>
        <v>2</v>
      </c>
      <c r="Y229" s="10" t="s">
        <v>1445</v>
      </c>
    </row>
    <row r="230" spans="4:25" x14ac:dyDescent="0.2">
      <c r="D230" s="1" t="s">
        <v>228</v>
      </c>
      <c r="E230" s="1">
        <v>229</v>
      </c>
      <c r="F230" s="1">
        <v>34</v>
      </c>
      <c r="G230" s="1" t="s">
        <v>314</v>
      </c>
      <c r="J230" s="8">
        <v>43846</v>
      </c>
      <c r="K230" s="8">
        <v>43863</v>
      </c>
      <c r="L230" s="8"/>
      <c r="M230" s="7" t="s">
        <v>278</v>
      </c>
      <c r="N230" s="8" t="s">
        <v>287</v>
      </c>
      <c r="P230" s="21">
        <f t="shared" ca="1" si="33"/>
        <v>17</v>
      </c>
      <c r="Q230" s="21">
        <f t="shared" si="34"/>
        <v>0</v>
      </c>
      <c r="R230" s="21">
        <f t="shared" si="35"/>
        <v>0</v>
      </c>
      <c r="S230" s="6">
        <f t="shared" si="39"/>
        <v>0</v>
      </c>
      <c r="T230" s="6">
        <f t="shared" si="39"/>
        <v>0</v>
      </c>
      <c r="U230" s="6">
        <f t="shared" si="36"/>
        <v>0</v>
      </c>
      <c r="V230" s="4">
        <f t="shared" si="37"/>
        <v>1</v>
      </c>
      <c r="W230" s="5">
        <f t="shared" si="31"/>
        <v>0</v>
      </c>
      <c r="X230" s="3">
        <f t="shared" si="32"/>
        <v>1</v>
      </c>
      <c r="Y230" s="10" t="s">
        <v>1446</v>
      </c>
    </row>
    <row r="231" spans="4:25" x14ac:dyDescent="0.2">
      <c r="D231" s="1" t="s">
        <v>229</v>
      </c>
      <c r="E231" s="1">
        <v>230</v>
      </c>
      <c r="F231" s="1">
        <v>7</v>
      </c>
      <c r="G231" s="1" t="s">
        <v>315</v>
      </c>
      <c r="H231" s="7">
        <v>198</v>
      </c>
      <c r="I231" s="7" t="s">
        <v>303</v>
      </c>
      <c r="J231" s="8">
        <v>43861</v>
      </c>
      <c r="K231" s="8">
        <v>43861</v>
      </c>
      <c r="L231" s="8">
        <v>43874</v>
      </c>
      <c r="M231" s="7" t="s">
        <v>276</v>
      </c>
      <c r="N231" s="8" t="s">
        <v>285</v>
      </c>
      <c r="P231" s="21">
        <f t="shared" ca="1" si="33"/>
        <v>0</v>
      </c>
      <c r="Q231" s="21">
        <f t="shared" si="34"/>
        <v>14</v>
      </c>
      <c r="R231" s="21">
        <f t="shared" si="35"/>
        <v>14</v>
      </c>
      <c r="S231" s="6">
        <f t="shared" si="39"/>
        <v>0</v>
      </c>
      <c r="T231" s="6">
        <f t="shared" si="39"/>
        <v>0</v>
      </c>
      <c r="U231" s="6">
        <f t="shared" si="36"/>
        <v>0</v>
      </c>
      <c r="V231" s="4">
        <f t="shared" si="37"/>
        <v>1</v>
      </c>
      <c r="W231" s="5">
        <f t="shared" si="31"/>
        <v>0</v>
      </c>
      <c r="X231" s="3">
        <f t="shared" si="32"/>
        <v>2</v>
      </c>
      <c r="Y231" s="10" t="s">
        <v>1447</v>
      </c>
    </row>
    <row r="232" spans="4:25" x14ac:dyDescent="0.2">
      <c r="D232" s="1" t="s">
        <v>230</v>
      </c>
      <c r="E232" s="1">
        <v>231</v>
      </c>
      <c r="F232" s="1">
        <v>43</v>
      </c>
      <c r="G232" s="1" t="s">
        <v>314</v>
      </c>
      <c r="H232" s="7">
        <v>132</v>
      </c>
      <c r="I232" s="7" t="s">
        <v>301</v>
      </c>
      <c r="J232" s="8">
        <v>43857</v>
      </c>
      <c r="K232" s="8">
        <v>43861</v>
      </c>
      <c r="L232" s="8"/>
      <c r="M232" s="7" t="s">
        <v>266</v>
      </c>
      <c r="N232" s="8" t="s">
        <v>285</v>
      </c>
      <c r="P232" s="21">
        <f t="shared" ca="1" si="33"/>
        <v>19</v>
      </c>
      <c r="Q232" s="21">
        <f t="shared" si="34"/>
        <v>0</v>
      </c>
      <c r="R232" s="21">
        <f t="shared" si="35"/>
        <v>0</v>
      </c>
      <c r="S232" s="6">
        <f t="shared" si="39"/>
        <v>0</v>
      </c>
      <c r="T232" s="6">
        <f t="shared" si="39"/>
        <v>0</v>
      </c>
      <c r="U232" s="6">
        <f t="shared" si="36"/>
        <v>0</v>
      </c>
      <c r="V232" s="4">
        <f t="shared" si="37"/>
        <v>1</v>
      </c>
      <c r="W232" s="5">
        <f t="shared" si="31"/>
        <v>0</v>
      </c>
      <c r="X232" s="3">
        <f t="shared" si="32"/>
        <v>2</v>
      </c>
      <c r="Y232" s="10" t="s">
        <v>1448</v>
      </c>
    </row>
    <row r="233" spans="4:25" x14ac:dyDescent="0.2">
      <c r="D233" s="1" t="s">
        <v>231</v>
      </c>
      <c r="E233" s="1">
        <v>232</v>
      </c>
      <c r="F233" s="1">
        <v>53</v>
      </c>
      <c r="G233" s="1" t="s">
        <v>315</v>
      </c>
      <c r="H233" s="7">
        <v>106</v>
      </c>
      <c r="I233" s="7" t="s">
        <v>312</v>
      </c>
      <c r="J233" s="8">
        <v>43858</v>
      </c>
      <c r="K233" s="8">
        <v>43861</v>
      </c>
      <c r="L233" s="8"/>
      <c r="M233" s="7" t="s">
        <v>246</v>
      </c>
      <c r="N233" s="8" t="s">
        <v>583</v>
      </c>
      <c r="P233" s="21">
        <f t="shared" ca="1" si="33"/>
        <v>19</v>
      </c>
      <c r="Q233" s="21">
        <f t="shared" si="34"/>
        <v>0</v>
      </c>
      <c r="R233" s="21">
        <f t="shared" si="35"/>
        <v>0</v>
      </c>
      <c r="S233" s="6">
        <f t="shared" si="39"/>
        <v>1</v>
      </c>
      <c r="T233" s="6">
        <f t="shared" si="39"/>
        <v>1</v>
      </c>
      <c r="U233" s="6">
        <f t="shared" si="36"/>
        <v>2</v>
      </c>
      <c r="V233" s="4">
        <f t="shared" si="37"/>
        <v>2</v>
      </c>
      <c r="W233" s="5">
        <f t="shared" si="31"/>
        <v>0</v>
      </c>
      <c r="X233" s="3">
        <f t="shared" si="32"/>
        <v>3</v>
      </c>
      <c r="Y233" s="10" t="s">
        <v>1449</v>
      </c>
    </row>
    <row r="234" spans="4:25" x14ac:dyDescent="0.2">
      <c r="D234" s="1" t="s">
        <v>232</v>
      </c>
      <c r="E234" s="1">
        <v>233</v>
      </c>
      <c r="F234" s="1">
        <v>41</v>
      </c>
      <c r="G234" s="1" t="s">
        <v>315</v>
      </c>
      <c r="H234" s="7">
        <v>172</v>
      </c>
      <c r="I234" s="7" t="s">
        <v>298</v>
      </c>
      <c r="J234" s="8">
        <v>43848</v>
      </c>
      <c r="K234" s="8">
        <v>43860</v>
      </c>
      <c r="L234" s="8">
        <v>43869</v>
      </c>
      <c r="M234" s="7" t="s">
        <v>246</v>
      </c>
      <c r="N234" s="8" t="s">
        <v>246</v>
      </c>
      <c r="P234" s="21">
        <f t="shared" ca="1" si="33"/>
        <v>0</v>
      </c>
      <c r="Q234" s="21">
        <f t="shared" si="34"/>
        <v>10</v>
      </c>
      <c r="R234" s="21">
        <f t="shared" si="35"/>
        <v>22</v>
      </c>
      <c r="S234" s="6">
        <f t="shared" si="39"/>
        <v>1</v>
      </c>
      <c r="T234" s="6">
        <f t="shared" si="39"/>
        <v>1</v>
      </c>
      <c r="U234" s="6">
        <f t="shared" si="36"/>
        <v>2</v>
      </c>
      <c r="V234" s="4">
        <f t="shared" si="37"/>
        <v>2</v>
      </c>
      <c r="W234" s="5">
        <f t="shared" si="31"/>
        <v>0</v>
      </c>
      <c r="X234" s="3">
        <f t="shared" si="32"/>
        <v>4</v>
      </c>
      <c r="Y234" s="10" t="s">
        <v>1450</v>
      </c>
    </row>
    <row r="235" spans="4:25" x14ac:dyDescent="0.2">
      <c r="D235" s="1" t="s">
        <v>233</v>
      </c>
      <c r="E235" s="1">
        <v>234</v>
      </c>
      <c r="F235" s="1">
        <v>35</v>
      </c>
      <c r="G235" s="1" t="s">
        <v>314</v>
      </c>
      <c r="J235" s="8">
        <v>43856</v>
      </c>
      <c r="K235" s="8">
        <v>43861</v>
      </c>
      <c r="L235" s="8"/>
      <c r="M235" s="7" t="s">
        <v>267</v>
      </c>
      <c r="N235" s="8" t="s">
        <v>287</v>
      </c>
      <c r="P235" s="21">
        <f t="shared" ca="1" si="33"/>
        <v>19</v>
      </c>
      <c r="Q235" s="21">
        <f t="shared" si="34"/>
        <v>0</v>
      </c>
      <c r="R235" s="21">
        <f t="shared" si="35"/>
        <v>0</v>
      </c>
      <c r="S235" s="6">
        <f t="shared" si="39"/>
        <v>0</v>
      </c>
      <c r="T235" s="6">
        <f t="shared" si="39"/>
        <v>0</v>
      </c>
      <c r="U235" s="6">
        <f t="shared" si="36"/>
        <v>0</v>
      </c>
      <c r="V235" s="4">
        <f t="shared" si="37"/>
        <v>1</v>
      </c>
      <c r="W235" s="5">
        <f t="shared" si="31"/>
        <v>0</v>
      </c>
      <c r="X235" s="3">
        <f t="shared" si="32"/>
        <v>1</v>
      </c>
      <c r="Y235" s="10" t="s">
        <v>1451</v>
      </c>
    </row>
    <row r="236" spans="4:25" x14ac:dyDescent="0.2">
      <c r="D236" s="1" t="s">
        <v>234</v>
      </c>
      <c r="E236" s="1">
        <v>235</v>
      </c>
      <c r="F236" s="1">
        <v>58</v>
      </c>
      <c r="G236" s="1" t="s">
        <v>315</v>
      </c>
      <c r="J236" s="8">
        <v>43859</v>
      </c>
      <c r="K236" s="8">
        <v>43860</v>
      </c>
      <c r="L236" s="8">
        <v>43877</v>
      </c>
      <c r="M236" s="7" t="s">
        <v>246</v>
      </c>
      <c r="N236" s="8" t="s">
        <v>246</v>
      </c>
      <c r="P236" s="21">
        <f t="shared" ca="1" si="33"/>
        <v>0</v>
      </c>
      <c r="Q236" s="21">
        <f t="shared" si="34"/>
        <v>18</v>
      </c>
      <c r="R236" s="21">
        <f t="shared" si="35"/>
        <v>19</v>
      </c>
      <c r="S236" s="6">
        <f t="shared" si="39"/>
        <v>1</v>
      </c>
      <c r="T236" s="6">
        <f t="shared" si="39"/>
        <v>1</v>
      </c>
      <c r="U236" s="6">
        <f t="shared" si="36"/>
        <v>2</v>
      </c>
      <c r="V236" s="4">
        <f t="shared" si="37"/>
        <v>2</v>
      </c>
      <c r="W236" s="5">
        <f t="shared" si="31"/>
        <v>2</v>
      </c>
      <c r="X236" s="3">
        <f t="shared" si="32"/>
        <v>2</v>
      </c>
      <c r="Y236" s="10" t="s">
        <v>1452</v>
      </c>
    </row>
    <row r="237" spans="4:25" x14ac:dyDescent="0.2">
      <c r="D237" s="1" t="s">
        <v>235</v>
      </c>
      <c r="E237" s="1">
        <v>236</v>
      </c>
      <c r="F237" s="1">
        <v>56</v>
      </c>
      <c r="G237" s="1" t="s">
        <v>314</v>
      </c>
      <c r="J237" s="8">
        <v>43851</v>
      </c>
      <c r="K237" s="8">
        <v>43861</v>
      </c>
      <c r="L237" s="8"/>
      <c r="M237" s="7" t="s">
        <v>276</v>
      </c>
      <c r="N237" s="8" t="s">
        <v>287</v>
      </c>
      <c r="P237" s="21">
        <f t="shared" ca="1" si="33"/>
        <v>19</v>
      </c>
      <c r="Q237" s="21">
        <f t="shared" si="34"/>
        <v>0</v>
      </c>
      <c r="R237" s="21">
        <f t="shared" si="35"/>
        <v>0</v>
      </c>
      <c r="S237" s="6">
        <f t="shared" si="39"/>
        <v>0</v>
      </c>
      <c r="T237" s="6">
        <f t="shared" si="39"/>
        <v>0</v>
      </c>
      <c r="U237" s="6">
        <f t="shared" si="36"/>
        <v>0</v>
      </c>
      <c r="V237" s="4">
        <f t="shared" si="37"/>
        <v>1</v>
      </c>
      <c r="W237" s="5">
        <f t="shared" si="31"/>
        <v>0</v>
      </c>
      <c r="X237" s="3">
        <f t="shared" si="32"/>
        <v>1</v>
      </c>
      <c r="Y237" s="10" t="s">
        <v>1453</v>
      </c>
    </row>
    <row r="238" spans="4:25" x14ac:dyDescent="0.2">
      <c r="D238" s="1" t="s">
        <v>236</v>
      </c>
      <c r="E238" s="1">
        <v>237</v>
      </c>
      <c r="F238" s="1">
        <v>31</v>
      </c>
      <c r="G238" s="1" t="s">
        <v>315</v>
      </c>
      <c r="H238" s="7">
        <v>210</v>
      </c>
      <c r="I238" s="7" t="s">
        <v>298</v>
      </c>
      <c r="J238" s="8">
        <v>43853</v>
      </c>
      <c r="K238" s="8">
        <v>43862</v>
      </c>
      <c r="L238" s="8"/>
      <c r="M238" s="7" t="s">
        <v>275</v>
      </c>
      <c r="N238" s="8" t="s">
        <v>287</v>
      </c>
      <c r="P238" s="21">
        <f t="shared" ca="1" si="33"/>
        <v>18</v>
      </c>
      <c r="Q238" s="21">
        <f t="shared" si="34"/>
        <v>0</v>
      </c>
      <c r="R238" s="21">
        <f t="shared" si="35"/>
        <v>0</v>
      </c>
      <c r="S238" s="6">
        <f t="shared" si="39"/>
        <v>0</v>
      </c>
      <c r="T238" s="6">
        <f t="shared" si="39"/>
        <v>0</v>
      </c>
      <c r="U238" s="6">
        <f t="shared" si="36"/>
        <v>0</v>
      </c>
      <c r="V238" s="4">
        <f t="shared" si="37"/>
        <v>1</v>
      </c>
      <c r="W238" s="5">
        <f t="shared" si="31"/>
        <v>0</v>
      </c>
      <c r="X238" s="3">
        <f t="shared" si="32"/>
        <v>1</v>
      </c>
      <c r="Y238" s="10" t="s">
        <v>1454</v>
      </c>
    </row>
    <row r="239" spans="4:25" x14ac:dyDescent="0.2">
      <c r="D239" s="1" t="s">
        <v>237</v>
      </c>
      <c r="E239" s="1">
        <v>238</v>
      </c>
      <c r="F239" s="1">
        <v>13</v>
      </c>
      <c r="G239" s="1" t="s">
        <v>314</v>
      </c>
      <c r="H239" s="7">
        <v>220</v>
      </c>
      <c r="I239" s="7" t="s">
        <v>296</v>
      </c>
      <c r="J239" s="8">
        <v>43860</v>
      </c>
      <c r="K239" s="8">
        <v>43862</v>
      </c>
      <c r="L239" s="8"/>
      <c r="M239" s="7" t="s">
        <v>267</v>
      </c>
      <c r="N239" s="8" t="s">
        <v>287</v>
      </c>
      <c r="P239" s="21">
        <f t="shared" ca="1" si="33"/>
        <v>18</v>
      </c>
      <c r="Q239" s="21">
        <f t="shared" si="34"/>
        <v>0</v>
      </c>
      <c r="R239" s="21">
        <f t="shared" si="35"/>
        <v>0</v>
      </c>
      <c r="S239" s="6">
        <f t="shared" si="39"/>
        <v>0</v>
      </c>
      <c r="T239" s="6">
        <f t="shared" si="39"/>
        <v>0</v>
      </c>
      <c r="U239" s="6">
        <f t="shared" si="36"/>
        <v>0</v>
      </c>
      <c r="V239" s="4">
        <f t="shared" si="37"/>
        <v>1</v>
      </c>
      <c r="W239" s="5">
        <f t="shared" si="31"/>
        <v>0</v>
      </c>
      <c r="X239" s="3">
        <f t="shared" si="32"/>
        <v>2</v>
      </c>
      <c r="Y239" s="10" t="s">
        <v>1455</v>
      </c>
    </row>
    <row r="240" spans="4:25" x14ac:dyDescent="0.2">
      <c r="D240" s="1" t="s">
        <v>238</v>
      </c>
      <c r="E240" s="1">
        <v>239</v>
      </c>
      <c r="F240" s="1">
        <v>33</v>
      </c>
      <c r="G240" s="1" t="s">
        <v>314</v>
      </c>
      <c r="J240" s="8">
        <v>43860</v>
      </c>
      <c r="K240" s="8">
        <v>43860</v>
      </c>
      <c r="L240" s="8">
        <v>43873</v>
      </c>
      <c r="M240" s="7" t="s">
        <v>283</v>
      </c>
      <c r="N240" s="8" t="s">
        <v>287</v>
      </c>
      <c r="P240" s="21">
        <f t="shared" ca="1" si="33"/>
        <v>0</v>
      </c>
      <c r="Q240" s="21">
        <f t="shared" si="34"/>
        <v>14</v>
      </c>
      <c r="R240" s="21">
        <f t="shared" si="35"/>
        <v>14</v>
      </c>
      <c r="S240" s="6">
        <f t="shared" si="39"/>
        <v>0</v>
      </c>
      <c r="T240" s="6">
        <f t="shared" si="39"/>
        <v>0</v>
      </c>
      <c r="U240" s="6">
        <f t="shared" si="36"/>
        <v>0</v>
      </c>
      <c r="V240" s="4">
        <f t="shared" si="37"/>
        <v>1</v>
      </c>
      <c r="W240" s="5">
        <f t="shared" si="31"/>
        <v>0</v>
      </c>
      <c r="X240" s="3">
        <f t="shared" si="32"/>
        <v>1</v>
      </c>
      <c r="Y240" s="10" t="s">
        <v>1456</v>
      </c>
    </row>
    <row r="241" spans="4:25" x14ac:dyDescent="0.2">
      <c r="D241" s="1" t="s">
        <v>239</v>
      </c>
      <c r="E241" s="1">
        <v>240</v>
      </c>
      <c r="F241" s="1">
        <v>66</v>
      </c>
      <c r="G241" s="1" t="s">
        <v>315</v>
      </c>
      <c r="J241" s="8">
        <v>43861</v>
      </c>
      <c r="K241" s="8">
        <v>43862</v>
      </c>
      <c r="L241" s="8">
        <v>43876</v>
      </c>
      <c r="M241" s="7" t="s">
        <v>283</v>
      </c>
      <c r="N241" s="8" t="s">
        <v>285</v>
      </c>
      <c r="P241" s="21">
        <f t="shared" ca="1" si="33"/>
        <v>0</v>
      </c>
      <c r="Q241" s="21">
        <f t="shared" si="34"/>
        <v>15</v>
      </c>
      <c r="R241" s="21">
        <f t="shared" si="35"/>
        <v>16</v>
      </c>
      <c r="S241" s="6">
        <f t="shared" si="39"/>
        <v>0</v>
      </c>
      <c r="T241" s="6">
        <f t="shared" si="39"/>
        <v>0</v>
      </c>
      <c r="U241" s="6">
        <f t="shared" si="36"/>
        <v>0</v>
      </c>
      <c r="V241" s="4">
        <f t="shared" si="37"/>
        <v>1</v>
      </c>
      <c r="W241" s="5">
        <f t="shared" si="31"/>
        <v>0</v>
      </c>
      <c r="X241" s="3">
        <f t="shared" si="32"/>
        <v>1</v>
      </c>
      <c r="Y241" s="10" t="s">
        <v>1457</v>
      </c>
    </row>
    <row r="242" spans="4:25" x14ac:dyDescent="0.2">
      <c r="D242" s="1" t="s">
        <v>240</v>
      </c>
      <c r="E242" s="1">
        <v>241</v>
      </c>
      <c r="F242" s="1">
        <v>36</v>
      </c>
      <c r="G242" s="1" t="s">
        <v>315</v>
      </c>
      <c r="J242" s="8">
        <v>43857</v>
      </c>
      <c r="K242" s="8">
        <v>43862</v>
      </c>
      <c r="L242" s="8"/>
      <c r="M242" s="7" t="s">
        <v>277</v>
      </c>
      <c r="N242" s="8" t="s">
        <v>287</v>
      </c>
      <c r="P242" s="21">
        <f t="shared" ca="1" si="33"/>
        <v>18</v>
      </c>
      <c r="Q242" s="21">
        <f t="shared" si="34"/>
        <v>0</v>
      </c>
      <c r="R242" s="21">
        <f t="shared" si="35"/>
        <v>0</v>
      </c>
      <c r="S242" s="6">
        <f t="shared" ref="S242:T261" si="40">IF(ISNUMBER(FIND(S$1,$M242)),1,0)</f>
        <v>0</v>
      </c>
      <c r="T242" s="6">
        <f t="shared" si="40"/>
        <v>0</v>
      </c>
      <c r="U242" s="6">
        <f t="shared" si="36"/>
        <v>0</v>
      </c>
      <c r="V242" s="4">
        <f t="shared" si="37"/>
        <v>1</v>
      </c>
      <c r="W242" s="5">
        <f t="shared" si="31"/>
        <v>0</v>
      </c>
      <c r="X242" s="3">
        <f t="shared" si="32"/>
        <v>1</v>
      </c>
      <c r="Y242" s="10" t="s">
        <v>1458</v>
      </c>
    </row>
    <row r="243" spans="4:25" x14ac:dyDescent="0.2">
      <c r="D243" s="1" t="s">
        <v>241</v>
      </c>
      <c r="E243" s="1">
        <v>242</v>
      </c>
      <c r="F243" s="1">
        <v>31</v>
      </c>
      <c r="G243" s="1" t="s">
        <v>314</v>
      </c>
      <c r="H243" s="7">
        <v>209</v>
      </c>
      <c r="I243" s="7" t="s">
        <v>296</v>
      </c>
      <c r="J243" s="8">
        <v>43860</v>
      </c>
      <c r="K243" s="8">
        <v>43863</v>
      </c>
      <c r="L243" s="8">
        <v>43878</v>
      </c>
      <c r="M243" s="7" t="s">
        <v>266</v>
      </c>
      <c r="N243" s="8" t="s">
        <v>287</v>
      </c>
      <c r="P243" s="21">
        <f t="shared" ca="1" si="33"/>
        <v>0</v>
      </c>
      <c r="Q243" s="21">
        <f t="shared" si="34"/>
        <v>16</v>
      </c>
      <c r="R243" s="21">
        <f t="shared" si="35"/>
        <v>19</v>
      </c>
      <c r="S243" s="6">
        <f t="shared" si="40"/>
        <v>0</v>
      </c>
      <c r="T243" s="6">
        <f t="shared" si="40"/>
        <v>0</v>
      </c>
      <c r="U243" s="6">
        <f t="shared" si="36"/>
        <v>0</v>
      </c>
      <c r="V243" s="4">
        <f t="shared" si="37"/>
        <v>1</v>
      </c>
      <c r="W243" s="5">
        <f t="shared" si="31"/>
        <v>0</v>
      </c>
      <c r="X243" s="3">
        <f t="shared" si="32"/>
        <v>2</v>
      </c>
      <c r="Y243" s="10" t="s">
        <v>1459</v>
      </c>
    </row>
    <row r="244" spans="4:25" x14ac:dyDescent="0.2">
      <c r="D244" s="1" t="s">
        <v>242</v>
      </c>
      <c r="E244" s="1">
        <v>243</v>
      </c>
      <c r="F244" s="1">
        <v>35</v>
      </c>
      <c r="G244" s="1" t="s">
        <v>314</v>
      </c>
      <c r="J244" s="8">
        <v>43850</v>
      </c>
      <c r="K244" s="8">
        <v>43857</v>
      </c>
      <c r="L244" s="8"/>
      <c r="M244" s="7" t="s">
        <v>284</v>
      </c>
      <c r="N244" s="8" t="s">
        <v>590</v>
      </c>
      <c r="P244" s="21">
        <f t="shared" ca="1" si="33"/>
        <v>23</v>
      </c>
      <c r="Q244" s="21">
        <f t="shared" si="34"/>
        <v>0</v>
      </c>
      <c r="R244" s="21">
        <f t="shared" si="35"/>
        <v>0</v>
      </c>
      <c r="S244" s="6">
        <f t="shared" si="40"/>
        <v>0</v>
      </c>
      <c r="T244" s="6">
        <f t="shared" si="40"/>
        <v>1</v>
      </c>
      <c r="U244" s="6">
        <f t="shared" si="36"/>
        <v>1</v>
      </c>
      <c r="V244" s="4">
        <f t="shared" si="37"/>
        <v>2</v>
      </c>
      <c r="W244" s="5">
        <f t="shared" si="31"/>
        <v>0</v>
      </c>
      <c r="X244" s="3">
        <f t="shared" si="32"/>
        <v>2</v>
      </c>
      <c r="Y244" s="10" t="s">
        <v>1460</v>
      </c>
    </row>
    <row r="245" spans="4:25" x14ac:dyDescent="0.2">
      <c r="D245" s="1" t="s">
        <v>243</v>
      </c>
      <c r="E245" s="1">
        <v>244</v>
      </c>
      <c r="F245" s="1">
        <v>65</v>
      </c>
      <c r="G245" s="1" t="s">
        <v>314</v>
      </c>
      <c r="H245" s="7">
        <v>114</v>
      </c>
      <c r="I245" s="7" t="s">
        <v>313</v>
      </c>
      <c r="J245" s="8">
        <v>43856</v>
      </c>
      <c r="K245" s="8">
        <v>43861</v>
      </c>
      <c r="L245" s="8"/>
      <c r="M245" s="7" t="s">
        <v>266</v>
      </c>
      <c r="N245" s="8"/>
      <c r="P245" s="21">
        <f t="shared" ca="1" si="33"/>
        <v>19</v>
      </c>
      <c r="Q245" s="21">
        <f t="shared" si="34"/>
        <v>0</v>
      </c>
      <c r="R245" s="21">
        <f t="shared" si="35"/>
        <v>0</v>
      </c>
      <c r="S245" s="6">
        <f t="shared" si="40"/>
        <v>0</v>
      </c>
      <c r="T245" s="6">
        <f t="shared" si="40"/>
        <v>0</v>
      </c>
      <c r="U245" s="6">
        <f t="shared" si="36"/>
        <v>0</v>
      </c>
      <c r="V245" s="4">
        <f t="shared" si="37"/>
        <v>0</v>
      </c>
      <c r="W245" s="5">
        <f t="shared" si="31"/>
        <v>0</v>
      </c>
      <c r="X245" s="3">
        <f t="shared" si="32"/>
        <v>0</v>
      </c>
      <c r="Y245" s="10" t="s">
        <v>1461</v>
      </c>
    </row>
    <row r="246" spans="4:25" x14ac:dyDescent="0.2">
      <c r="D246" s="1" t="s">
        <v>244</v>
      </c>
      <c r="E246" s="1">
        <v>245</v>
      </c>
      <c r="F246" s="1">
        <v>40</v>
      </c>
      <c r="G246" s="1" t="s">
        <v>314</v>
      </c>
      <c r="J246" s="8">
        <v>43860</v>
      </c>
      <c r="K246" s="8">
        <v>43862</v>
      </c>
      <c r="L246" s="8"/>
      <c r="M246" s="7" t="s">
        <v>275</v>
      </c>
      <c r="N246" s="8" t="s">
        <v>246</v>
      </c>
      <c r="P246" s="21">
        <f t="shared" ca="1" si="33"/>
        <v>18</v>
      </c>
      <c r="Q246" s="21">
        <f t="shared" si="34"/>
        <v>0</v>
      </c>
      <c r="R246" s="21">
        <f t="shared" si="35"/>
        <v>0</v>
      </c>
      <c r="S246" s="6">
        <f t="shared" si="40"/>
        <v>0</v>
      </c>
      <c r="T246" s="6">
        <f t="shared" si="40"/>
        <v>0</v>
      </c>
      <c r="U246" s="6">
        <f t="shared" si="36"/>
        <v>0</v>
      </c>
      <c r="V246" s="4">
        <f t="shared" si="37"/>
        <v>2</v>
      </c>
      <c r="W246" s="5">
        <f t="shared" si="31"/>
        <v>5</v>
      </c>
      <c r="X246" s="3">
        <f t="shared" si="32"/>
        <v>2</v>
      </c>
      <c r="Y246" s="10" t="s">
        <v>1462</v>
      </c>
    </row>
    <row r="247" spans="4:25" x14ac:dyDescent="0.2">
      <c r="D247" s="1" t="s">
        <v>615</v>
      </c>
      <c r="E247" s="1">
        <v>246</v>
      </c>
      <c r="F247" s="1">
        <v>31</v>
      </c>
      <c r="G247" s="1" t="s">
        <v>314</v>
      </c>
      <c r="J247" s="8">
        <v>43857</v>
      </c>
      <c r="K247" s="8">
        <v>43864</v>
      </c>
      <c r="L247" s="8"/>
      <c r="M247" s="7" t="s">
        <v>278</v>
      </c>
      <c r="N247" s="8" t="s">
        <v>287</v>
      </c>
      <c r="P247" s="21">
        <f t="shared" ca="1" si="33"/>
        <v>16</v>
      </c>
      <c r="Q247" s="21">
        <f t="shared" si="34"/>
        <v>0</v>
      </c>
      <c r="R247" s="21">
        <f t="shared" si="35"/>
        <v>0</v>
      </c>
      <c r="S247" s="6">
        <f t="shared" si="40"/>
        <v>0</v>
      </c>
      <c r="T247" s="6">
        <f t="shared" si="40"/>
        <v>0</v>
      </c>
      <c r="U247" s="6">
        <f t="shared" si="36"/>
        <v>0</v>
      </c>
      <c r="V247" s="4">
        <f t="shared" si="37"/>
        <v>1</v>
      </c>
      <c r="W247" s="5">
        <f t="shared" si="31"/>
        <v>0</v>
      </c>
      <c r="X247" s="3">
        <f t="shared" si="32"/>
        <v>1</v>
      </c>
      <c r="Y247" s="10" t="s">
        <v>1463</v>
      </c>
    </row>
    <row r="248" spans="4:25" x14ac:dyDescent="0.2">
      <c r="D248" s="1" t="s">
        <v>616</v>
      </c>
      <c r="E248" s="1">
        <v>247</v>
      </c>
      <c r="F248" s="1">
        <v>65</v>
      </c>
      <c r="G248" s="1" t="s">
        <v>315</v>
      </c>
      <c r="H248" s="7">
        <v>47</v>
      </c>
      <c r="I248" s="7" t="s">
        <v>607</v>
      </c>
      <c r="J248" s="8">
        <v>43860</v>
      </c>
      <c r="K248" s="8">
        <v>43862</v>
      </c>
      <c r="L248" s="8"/>
      <c r="M248" s="7" t="s">
        <v>246</v>
      </c>
      <c r="N248" s="8" t="s">
        <v>583</v>
      </c>
      <c r="P248" s="21">
        <f t="shared" ca="1" si="33"/>
        <v>18</v>
      </c>
      <c r="Q248" s="21">
        <f t="shared" si="34"/>
        <v>0</v>
      </c>
      <c r="R248" s="21">
        <f t="shared" si="35"/>
        <v>0</v>
      </c>
      <c r="S248" s="6">
        <f t="shared" si="40"/>
        <v>1</v>
      </c>
      <c r="T248" s="6">
        <f t="shared" si="40"/>
        <v>1</v>
      </c>
      <c r="U248" s="6">
        <f t="shared" si="36"/>
        <v>2</v>
      </c>
      <c r="V248" s="4">
        <f t="shared" si="37"/>
        <v>2</v>
      </c>
      <c r="W248" s="5">
        <f t="shared" si="31"/>
        <v>0</v>
      </c>
      <c r="X248" s="3">
        <f t="shared" si="32"/>
        <v>4</v>
      </c>
      <c r="Y248" s="10" t="s">
        <v>1464</v>
      </c>
    </row>
    <row r="249" spans="4:25" x14ac:dyDescent="0.2">
      <c r="D249" s="1" t="s">
        <v>617</v>
      </c>
      <c r="E249" s="1">
        <v>248</v>
      </c>
      <c r="F249" s="1">
        <v>46</v>
      </c>
      <c r="G249" s="1" t="s">
        <v>314</v>
      </c>
      <c r="H249" s="7">
        <v>206</v>
      </c>
      <c r="I249" s="7" t="s">
        <v>308</v>
      </c>
      <c r="J249" s="8">
        <v>43857</v>
      </c>
      <c r="K249" s="8">
        <v>43859</v>
      </c>
      <c r="L249" s="8">
        <v>43877</v>
      </c>
      <c r="M249" s="7" t="s">
        <v>246</v>
      </c>
      <c r="N249" s="8" t="s">
        <v>583</v>
      </c>
      <c r="P249" s="21">
        <f t="shared" ca="1" si="33"/>
        <v>0</v>
      </c>
      <c r="Q249" s="21">
        <f t="shared" si="34"/>
        <v>19</v>
      </c>
      <c r="R249" s="21">
        <f t="shared" si="35"/>
        <v>21</v>
      </c>
      <c r="S249" s="6">
        <f t="shared" si="40"/>
        <v>1</v>
      </c>
      <c r="T249" s="6">
        <f t="shared" si="40"/>
        <v>1</v>
      </c>
      <c r="U249" s="6">
        <f t="shared" si="36"/>
        <v>2</v>
      </c>
      <c r="V249" s="4">
        <f t="shared" si="37"/>
        <v>2</v>
      </c>
      <c r="W249" s="5">
        <f t="shared" si="31"/>
        <v>0</v>
      </c>
      <c r="X249" s="3">
        <f t="shared" si="32"/>
        <v>4</v>
      </c>
      <c r="Y249" s="10" t="s">
        <v>1465</v>
      </c>
    </row>
    <row r="250" spans="4:25" x14ac:dyDescent="0.2">
      <c r="D250" s="1" t="s">
        <v>618</v>
      </c>
      <c r="E250" s="1">
        <v>249</v>
      </c>
      <c r="F250" s="1">
        <v>50</v>
      </c>
      <c r="G250" s="1" t="s">
        <v>314</v>
      </c>
      <c r="H250" s="7">
        <v>220</v>
      </c>
      <c r="I250" s="7" t="s">
        <v>301</v>
      </c>
      <c r="J250" s="8">
        <v>43852</v>
      </c>
      <c r="K250" s="8">
        <v>43859</v>
      </c>
      <c r="L250" s="8"/>
      <c r="M250" s="7" t="s">
        <v>267</v>
      </c>
      <c r="N250" s="8" t="s">
        <v>287</v>
      </c>
      <c r="P250" s="21">
        <f t="shared" ca="1" si="33"/>
        <v>21</v>
      </c>
      <c r="Q250" s="21">
        <f t="shared" si="34"/>
        <v>0</v>
      </c>
      <c r="R250" s="21">
        <f t="shared" si="35"/>
        <v>0</v>
      </c>
      <c r="S250" s="6">
        <f t="shared" si="40"/>
        <v>0</v>
      </c>
      <c r="T250" s="6">
        <f t="shared" si="40"/>
        <v>0</v>
      </c>
      <c r="U250" s="6">
        <f t="shared" si="36"/>
        <v>0</v>
      </c>
      <c r="V250" s="4">
        <f t="shared" si="37"/>
        <v>1</v>
      </c>
      <c r="W250" s="5">
        <f t="shared" si="31"/>
        <v>0</v>
      </c>
      <c r="X250" s="3">
        <f t="shared" si="32"/>
        <v>2</v>
      </c>
      <c r="Y250" s="10" t="s">
        <v>1466</v>
      </c>
    </row>
    <row r="251" spans="4:25" x14ac:dyDescent="0.2">
      <c r="D251" s="1" t="s">
        <v>619</v>
      </c>
      <c r="E251" s="1">
        <v>250</v>
      </c>
      <c r="F251" s="1">
        <v>38</v>
      </c>
      <c r="G251" s="1" t="s">
        <v>314</v>
      </c>
      <c r="J251" s="8">
        <v>43857</v>
      </c>
      <c r="K251" s="8">
        <v>43861</v>
      </c>
      <c r="L251" s="8"/>
      <c r="M251" s="7" t="s">
        <v>278</v>
      </c>
      <c r="N251" s="8" t="s">
        <v>287</v>
      </c>
      <c r="P251" s="21">
        <f t="shared" ca="1" si="33"/>
        <v>19</v>
      </c>
      <c r="Q251" s="21">
        <f t="shared" si="34"/>
        <v>0</v>
      </c>
      <c r="R251" s="21">
        <f t="shared" si="35"/>
        <v>0</v>
      </c>
      <c r="S251" s="6">
        <f t="shared" si="40"/>
        <v>0</v>
      </c>
      <c r="T251" s="6">
        <f t="shared" si="40"/>
        <v>0</v>
      </c>
      <c r="U251" s="6">
        <f t="shared" si="36"/>
        <v>0</v>
      </c>
      <c r="V251" s="4">
        <f t="shared" si="37"/>
        <v>1</v>
      </c>
      <c r="W251" s="5">
        <f t="shared" si="31"/>
        <v>2</v>
      </c>
      <c r="X251" s="3">
        <f t="shared" si="32"/>
        <v>1</v>
      </c>
      <c r="Y251" s="10" t="s">
        <v>1467</v>
      </c>
    </row>
    <row r="252" spans="4:25" x14ac:dyDescent="0.2">
      <c r="D252" s="1" t="s">
        <v>620</v>
      </c>
      <c r="E252" s="1">
        <v>251</v>
      </c>
      <c r="F252" s="1">
        <v>46</v>
      </c>
      <c r="G252" s="1" t="s">
        <v>314</v>
      </c>
      <c r="J252" s="8">
        <v>43859</v>
      </c>
      <c r="K252" s="8">
        <v>43863</v>
      </c>
      <c r="L252" s="8"/>
      <c r="M252" s="7" t="s">
        <v>266</v>
      </c>
      <c r="N252" s="8" t="s">
        <v>287</v>
      </c>
      <c r="P252" s="21">
        <f t="shared" ca="1" si="33"/>
        <v>17</v>
      </c>
      <c r="Q252" s="21">
        <f t="shared" si="34"/>
        <v>0</v>
      </c>
      <c r="R252" s="21">
        <f t="shared" si="35"/>
        <v>0</v>
      </c>
      <c r="S252" s="6">
        <f t="shared" si="40"/>
        <v>0</v>
      </c>
      <c r="T252" s="6">
        <f t="shared" si="40"/>
        <v>0</v>
      </c>
      <c r="U252" s="6">
        <f t="shared" si="36"/>
        <v>0</v>
      </c>
      <c r="V252" s="4">
        <f t="shared" si="37"/>
        <v>1</v>
      </c>
      <c r="W252" s="5">
        <f t="shared" si="31"/>
        <v>1</v>
      </c>
      <c r="X252" s="3">
        <f t="shared" si="32"/>
        <v>1</v>
      </c>
      <c r="Y252" s="10" t="s">
        <v>1468</v>
      </c>
    </row>
    <row r="253" spans="4:25" x14ac:dyDescent="0.2">
      <c r="D253" s="1" t="s">
        <v>621</v>
      </c>
      <c r="E253" s="1">
        <v>252</v>
      </c>
      <c r="F253" s="1">
        <v>67</v>
      </c>
      <c r="G253" s="1" t="s">
        <v>315</v>
      </c>
      <c r="J253" s="8">
        <v>43856</v>
      </c>
      <c r="K253" s="8">
        <v>43862</v>
      </c>
      <c r="L253" s="8"/>
      <c r="M253" s="7" t="s">
        <v>266</v>
      </c>
      <c r="N253" s="8" t="s">
        <v>285</v>
      </c>
      <c r="P253" s="21">
        <f t="shared" ca="1" si="33"/>
        <v>18</v>
      </c>
      <c r="Q253" s="21">
        <f t="shared" si="34"/>
        <v>0</v>
      </c>
      <c r="R253" s="21">
        <f t="shared" si="35"/>
        <v>0</v>
      </c>
      <c r="S253" s="6">
        <f t="shared" si="40"/>
        <v>0</v>
      </c>
      <c r="T253" s="6">
        <f t="shared" si="40"/>
        <v>0</v>
      </c>
      <c r="U253" s="6">
        <f t="shared" si="36"/>
        <v>0</v>
      </c>
      <c r="V253" s="4">
        <f t="shared" si="37"/>
        <v>1</v>
      </c>
      <c r="W253" s="5">
        <f t="shared" si="31"/>
        <v>1</v>
      </c>
      <c r="X253" s="3">
        <f t="shared" si="32"/>
        <v>1</v>
      </c>
      <c r="Y253" s="10" t="s">
        <v>1469</v>
      </c>
    </row>
    <row r="254" spans="4:25" x14ac:dyDescent="0.2">
      <c r="D254" s="1" t="s">
        <v>622</v>
      </c>
      <c r="E254" s="1">
        <v>253</v>
      </c>
      <c r="F254" s="1">
        <v>32</v>
      </c>
      <c r="G254" s="1" t="s">
        <v>315</v>
      </c>
      <c r="H254" s="7">
        <v>214</v>
      </c>
      <c r="I254" s="7" t="s">
        <v>302</v>
      </c>
      <c r="J254" s="8">
        <v>43855</v>
      </c>
      <c r="K254" s="8">
        <v>43861</v>
      </c>
      <c r="L254" s="8">
        <v>43875</v>
      </c>
      <c r="M254" s="7" t="s">
        <v>277</v>
      </c>
      <c r="N254" s="8" t="s">
        <v>287</v>
      </c>
      <c r="P254" s="21">
        <f t="shared" ca="1" si="33"/>
        <v>0</v>
      </c>
      <c r="Q254" s="21">
        <f t="shared" si="34"/>
        <v>15</v>
      </c>
      <c r="R254" s="21">
        <f t="shared" si="35"/>
        <v>21</v>
      </c>
      <c r="S254" s="6">
        <f t="shared" si="40"/>
        <v>0</v>
      </c>
      <c r="T254" s="6">
        <f t="shared" si="40"/>
        <v>0</v>
      </c>
      <c r="U254" s="6">
        <f t="shared" si="36"/>
        <v>0</v>
      </c>
      <c r="V254" s="4">
        <f t="shared" si="37"/>
        <v>1</v>
      </c>
      <c r="W254" s="5">
        <f t="shared" si="31"/>
        <v>0</v>
      </c>
      <c r="X254" s="3">
        <f t="shared" si="32"/>
        <v>2</v>
      </c>
      <c r="Y254" s="10" t="s">
        <v>1470</v>
      </c>
    </row>
    <row r="255" spans="4:25" x14ac:dyDescent="0.2">
      <c r="D255" s="1" t="s">
        <v>623</v>
      </c>
      <c r="E255" s="1">
        <v>254</v>
      </c>
      <c r="F255" s="1">
        <v>48</v>
      </c>
      <c r="G255" s="1" t="s">
        <v>314</v>
      </c>
      <c r="J255" s="8">
        <v>43852</v>
      </c>
      <c r="K255" s="8">
        <v>43863</v>
      </c>
      <c r="L255" s="8">
        <v>43878</v>
      </c>
      <c r="M255" s="7" t="s">
        <v>277</v>
      </c>
      <c r="N255" s="8" t="s">
        <v>246</v>
      </c>
      <c r="P255" s="21">
        <f t="shared" ca="1" si="33"/>
        <v>0</v>
      </c>
      <c r="Q255" s="21">
        <f t="shared" si="34"/>
        <v>16</v>
      </c>
      <c r="R255" s="21">
        <f t="shared" si="35"/>
        <v>27</v>
      </c>
      <c r="S255" s="6">
        <f t="shared" si="40"/>
        <v>0</v>
      </c>
      <c r="T255" s="6">
        <f t="shared" si="40"/>
        <v>0</v>
      </c>
      <c r="U255" s="6">
        <f t="shared" si="36"/>
        <v>0</v>
      </c>
      <c r="V255" s="4">
        <f t="shared" si="37"/>
        <v>2</v>
      </c>
      <c r="W255" s="5">
        <f t="shared" si="31"/>
        <v>0</v>
      </c>
      <c r="X255" s="3">
        <f t="shared" si="32"/>
        <v>2</v>
      </c>
      <c r="Y255" s="10" t="s">
        <v>1471</v>
      </c>
    </row>
    <row r="256" spans="4:25" x14ac:dyDescent="0.2">
      <c r="D256" s="1" t="s">
        <v>624</v>
      </c>
      <c r="E256" s="1">
        <v>255</v>
      </c>
      <c r="F256" s="1">
        <v>34</v>
      </c>
      <c r="G256" s="1" t="s">
        <v>314</v>
      </c>
      <c r="H256" s="7">
        <v>133</v>
      </c>
      <c r="I256" s="7" t="s">
        <v>311</v>
      </c>
      <c r="J256" s="8">
        <v>43856</v>
      </c>
      <c r="K256" s="8">
        <v>43861</v>
      </c>
      <c r="L256" s="8">
        <v>43875</v>
      </c>
      <c r="M256" s="7" t="s">
        <v>267</v>
      </c>
      <c r="N256" s="8" t="s">
        <v>287</v>
      </c>
      <c r="P256" s="21">
        <f t="shared" ca="1" si="33"/>
        <v>0</v>
      </c>
      <c r="Q256" s="21">
        <f t="shared" si="34"/>
        <v>15</v>
      </c>
      <c r="R256" s="21">
        <f t="shared" si="35"/>
        <v>20</v>
      </c>
      <c r="S256" s="6">
        <f t="shared" si="40"/>
        <v>0</v>
      </c>
      <c r="T256" s="6">
        <f t="shared" si="40"/>
        <v>0</v>
      </c>
      <c r="U256" s="6">
        <f t="shared" si="36"/>
        <v>0</v>
      </c>
      <c r="V256" s="4">
        <f t="shared" si="37"/>
        <v>1</v>
      </c>
      <c r="W256" s="5">
        <f t="shared" si="31"/>
        <v>3</v>
      </c>
      <c r="X256" s="3">
        <f t="shared" si="32"/>
        <v>1</v>
      </c>
      <c r="Y256" s="10" t="s">
        <v>1472</v>
      </c>
    </row>
    <row r="257" spans="4:25" x14ac:dyDescent="0.2">
      <c r="D257" s="1" t="s">
        <v>625</v>
      </c>
      <c r="E257" s="1">
        <v>256</v>
      </c>
      <c r="F257" s="1">
        <v>18</v>
      </c>
      <c r="G257" s="1" t="s">
        <v>314</v>
      </c>
      <c r="H257" s="7">
        <v>251</v>
      </c>
      <c r="I257" s="7" t="s">
        <v>296</v>
      </c>
      <c r="J257" s="8">
        <v>43857</v>
      </c>
      <c r="K257" s="8">
        <v>43863</v>
      </c>
      <c r="L257" s="8">
        <v>43878</v>
      </c>
      <c r="M257" s="7" t="s">
        <v>266</v>
      </c>
      <c r="N257" s="8" t="s">
        <v>287</v>
      </c>
      <c r="P257" s="21">
        <f t="shared" ca="1" si="33"/>
        <v>0</v>
      </c>
      <c r="Q257" s="21">
        <f t="shared" si="34"/>
        <v>16</v>
      </c>
      <c r="R257" s="21">
        <f t="shared" si="35"/>
        <v>22</v>
      </c>
      <c r="S257" s="6">
        <f t="shared" si="40"/>
        <v>0</v>
      </c>
      <c r="T257" s="6">
        <f t="shared" si="40"/>
        <v>0</v>
      </c>
      <c r="U257" s="6">
        <f t="shared" si="36"/>
        <v>0</v>
      </c>
      <c r="V257" s="4">
        <f t="shared" si="37"/>
        <v>1</v>
      </c>
      <c r="W257" s="5">
        <f t="shared" si="31"/>
        <v>0</v>
      </c>
      <c r="X257" s="3">
        <f t="shared" si="32"/>
        <v>2</v>
      </c>
      <c r="Y257" s="10" t="s">
        <v>1473</v>
      </c>
    </row>
    <row r="258" spans="4:25" x14ac:dyDescent="0.2">
      <c r="D258" s="1" t="s">
        <v>626</v>
      </c>
      <c r="E258" s="1">
        <v>257</v>
      </c>
      <c r="F258" s="1">
        <v>45</v>
      </c>
      <c r="G258" s="1" t="s">
        <v>315</v>
      </c>
      <c r="H258" s="7">
        <v>126</v>
      </c>
      <c r="I258" s="7" t="s">
        <v>303</v>
      </c>
      <c r="J258" s="8">
        <v>43859</v>
      </c>
      <c r="K258" s="8">
        <v>43862</v>
      </c>
      <c r="L258" s="8"/>
      <c r="M258" s="7" t="s">
        <v>250</v>
      </c>
      <c r="N258" s="8" t="s">
        <v>1210</v>
      </c>
      <c r="P258" s="21">
        <f t="shared" ca="1" si="33"/>
        <v>18</v>
      </c>
      <c r="Q258" s="21">
        <f t="shared" si="34"/>
        <v>0</v>
      </c>
      <c r="R258" s="21">
        <f t="shared" si="35"/>
        <v>0</v>
      </c>
      <c r="S258" s="6">
        <f t="shared" si="40"/>
        <v>0</v>
      </c>
      <c r="T258" s="6">
        <f t="shared" si="40"/>
        <v>1</v>
      </c>
      <c r="U258" s="6">
        <f t="shared" si="36"/>
        <v>1</v>
      </c>
      <c r="V258" s="4">
        <f t="shared" si="37"/>
        <v>2</v>
      </c>
      <c r="W258" s="5">
        <f t="shared" ref="W258:W321" si="41">COUNTIFS(H:H,E258)</f>
        <v>0</v>
      </c>
      <c r="X258" s="3">
        <f t="shared" ref="X258:X321" si="42">V258+IF(ISBLANK(H258)=FALSE,SUMIFS(V:V,E:E,H258),0)</f>
        <v>4</v>
      </c>
      <c r="Y258" s="10" t="s">
        <v>1474</v>
      </c>
    </row>
    <row r="259" spans="4:25" x14ac:dyDescent="0.2">
      <c r="D259" s="1" t="s">
        <v>627</v>
      </c>
      <c r="E259" s="1">
        <v>258</v>
      </c>
      <c r="F259" s="1">
        <v>25</v>
      </c>
      <c r="G259" s="1" t="s">
        <v>314</v>
      </c>
      <c r="J259" s="8">
        <v>43860</v>
      </c>
      <c r="K259" s="8">
        <v>43861</v>
      </c>
      <c r="L259" s="8">
        <v>43876</v>
      </c>
      <c r="M259" s="7" t="s">
        <v>246</v>
      </c>
      <c r="N259" s="8" t="s">
        <v>583</v>
      </c>
      <c r="P259" s="21">
        <f t="shared" ref="P259:P322" ca="1" si="43">IF(ISBLANK(L259),TODAY()-K259+1,0)</f>
        <v>0</v>
      </c>
      <c r="Q259" s="21">
        <f t="shared" ref="Q259:Q322" si="44">IF(ISBLANK(L259),0,L259-K259+1)</f>
        <v>16</v>
      </c>
      <c r="R259" s="21">
        <f t="shared" ref="R259:R322" si="45">IF(ISBLANK(L259),0,IF(ISBLANK(J259),L259-K259+1,L259-J259+1))</f>
        <v>17</v>
      </c>
      <c r="S259" s="6">
        <f t="shared" si="40"/>
        <v>1</v>
      </c>
      <c r="T259" s="6">
        <f t="shared" si="40"/>
        <v>1</v>
      </c>
      <c r="U259" s="6">
        <f t="shared" ref="U259:U322" si="46">S259+T259</f>
        <v>2</v>
      </c>
      <c r="V259" s="4">
        <f t="shared" ref="V259:V322" si="47">IF(ISNUMBER(FIND("武汉",Y259)),1,0)+IF(ISNUMBER(FIND("湖北",Y259)),1,0)</f>
        <v>2</v>
      </c>
      <c r="W259" s="5">
        <f t="shared" si="41"/>
        <v>0</v>
      </c>
      <c r="X259" s="3">
        <f t="shared" si="42"/>
        <v>2</v>
      </c>
      <c r="Y259" s="10" t="s">
        <v>1475</v>
      </c>
    </row>
    <row r="260" spans="4:25" x14ac:dyDescent="0.2">
      <c r="D260" s="1" t="s">
        <v>628</v>
      </c>
      <c r="E260" s="1">
        <v>259</v>
      </c>
      <c r="F260" s="1">
        <v>28</v>
      </c>
      <c r="G260" s="1" t="s">
        <v>314</v>
      </c>
      <c r="J260" s="8">
        <v>43857</v>
      </c>
      <c r="K260" s="8">
        <v>43861</v>
      </c>
      <c r="L260" s="8">
        <v>43871</v>
      </c>
      <c r="M260" s="7" t="s">
        <v>267</v>
      </c>
      <c r="N260" s="8" t="s">
        <v>587</v>
      </c>
      <c r="P260" s="21">
        <f t="shared" ca="1" si="43"/>
        <v>0</v>
      </c>
      <c r="Q260" s="21">
        <f t="shared" si="44"/>
        <v>11</v>
      </c>
      <c r="R260" s="21">
        <f t="shared" si="45"/>
        <v>15</v>
      </c>
      <c r="S260" s="6">
        <f t="shared" si="40"/>
        <v>0</v>
      </c>
      <c r="T260" s="6">
        <f t="shared" si="40"/>
        <v>0</v>
      </c>
      <c r="U260" s="6">
        <f t="shared" si="46"/>
        <v>0</v>
      </c>
      <c r="V260" s="4">
        <f t="shared" si="47"/>
        <v>2</v>
      </c>
      <c r="W260" s="5">
        <f t="shared" si="41"/>
        <v>0</v>
      </c>
      <c r="X260" s="3">
        <f t="shared" si="42"/>
        <v>2</v>
      </c>
      <c r="Y260" s="10" t="s">
        <v>1476</v>
      </c>
    </row>
    <row r="261" spans="4:25" x14ac:dyDescent="0.2">
      <c r="D261" s="1" t="s">
        <v>629</v>
      </c>
      <c r="E261" s="1">
        <v>260</v>
      </c>
      <c r="F261" s="1">
        <v>48</v>
      </c>
      <c r="G261" s="1" t="s">
        <v>314</v>
      </c>
      <c r="J261" s="8">
        <v>43854</v>
      </c>
      <c r="K261" s="8">
        <v>43859</v>
      </c>
      <c r="L261" s="8">
        <v>43874</v>
      </c>
      <c r="M261" s="7" t="s">
        <v>267</v>
      </c>
      <c r="N261" s="8" t="s">
        <v>287</v>
      </c>
      <c r="P261" s="21">
        <f t="shared" ca="1" si="43"/>
        <v>0</v>
      </c>
      <c r="Q261" s="21">
        <f t="shared" si="44"/>
        <v>16</v>
      </c>
      <c r="R261" s="21">
        <f t="shared" si="45"/>
        <v>21</v>
      </c>
      <c r="S261" s="6">
        <f t="shared" si="40"/>
        <v>0</v>
      </c>
      <c r="T261" s="6">
        <f t="shared" si="40"/>
        <v>0</v>
      </c>
      <c r="U261" s="6">
        <f t="shared" si="46"/>
        <v>0</v>
      </c>
      <c r="V261" s="4">
        <f t="shared" si="47"/>
        <v>1</v>
      </c>
      <c r="W261" s="5">
        <f t="shared" si="41"/>
        <v>0</v>
      </c>
      <c r="X261" s="3">
        <f t="shared" si="42"/>
        <v>1</v>
      </c>
      <c r="Y261" s="10" t="s">
        <v>1477</v>
      </c>
    </row>
    <row r="262" spans="4:25" x14ac:dyDescent="0.2">
      <c r="D262" s="1" t="s">
        <v>630</v>
      </c>
      <c r="E262" s="1">
        <v>261</v>
      </c>
      <c r="F262" s="1">
        <v>34</v>
      </c>
      <c r="G262" s="1" t="s">
        <v>315</v>
      </c>
      <c r="H262" s="7">
        <v>255</v>
      </c>
      <c r="I262" s="7" t="s">
        <v>298</v>
      </c>
      <c r="J262" s="8">
        <v>43858</v>
      </c>
      <c r="K262" s="8">
        <v>43862</v>
      </c>
      <c r="L262" s="8"/>
      <c r="M262" s="7" t="s">
        <v>267</v>
      </c>
      <c r="N262" s="8" t="s">
        <v>287</v>
      </c>
      <c r="P262" s="21">
        <f t="shared" ca="1" si="43"/>
        <v>18</v>
      </c>
      <c r="Q262" s="21">
        <f t="shared" si="44"/>
        <v>0</v>
      </c>
      <c r="R262" s="21">
        <f t="shared" si="45"/>
        <v>0</v>
      </c>
      <c r="S262" s="6">
        <f t="shared" ref="S262:T281" si="48">IF(ISNUMBER(FIND(S$1,$M262)),1,0)</f>
        <v>0</v>
      </c>
      <c r="T262" s="6">
        <f t="shared" si="48"/>
        <v>0</v>
      </c>
      <c r="U262" s="6">
        <f t="shared" si="46"/>
        <v>0</v>
      </c>
      <c r="V262" s="4">
        <f t="shared" si="47"/>
        <v>1</v>
      </c>
      <c r="W262" s="5">
        <f t="shared" si="41"/>
        <v>0</v>
      </c>
      <c r="X262" s="3">
        <f t="shared" si="42"/>
        <v>2</v>
      </c>
      <c r="Y262" s="10" t="s">
        <v>1478</v>
      </c>
    </row>
    <row r="263" spans="4:25" x14ac:dyDescent="0.2">
      <c r="D263" s="1" t="s">
        <v>631</v>
      </c>
      <c r="E263" s="1">
        <v>262</v>
      </c>
      <c r="F263" s="1">
        <v>71</v>
      </c>
      <c r="G263" s="1" t="s">
        <v>314</v>
      </c>
      <c r="J263" s="8">
        <v>43855</v>
      </c>
      <c r="K263" s="8">
        <v>43863</v>
      </c>
      <c r="L263" s="8"/>
      <c r="M263" s="7" t="s">
        <v>267</v>
      </c>
      <c r="N263" s="8" t="s">
        <v>582</v>
      </c>
      <c r="P263" s="21">
        <f t="shared" ca="1" si="43"/>
        <v>17</v>
      </c>
      <c r="Q263" s="21">
        <f t="shared" si="44"/>
        <v>0</v>
      </c>
      <c r="R263" s="21">
        <f t="shared" si="45"/>
        <v>0</v>
      </c>
      <c r="S263" s="6">
        <f t="shared" si="48"/>
        <v>0</v>
      </c>
      <c r="T263" s="6">
        <f t="shared" si="48"/>
        <v>0</v>
      </c>
      <c r="U263" s="6">
        <f t="shared" si="46"/>
        <v>0</v>
      </c>
      <c r="V263" s="4">
        <f t="shared" si="47"/>
        <v>1</v>
      </c>
      <c r="W263" s="5">
        <f t="shared" si="41"/>
        <v>1</v>
      </c>
      <c r="X263" s="3">
        <f t="shared" si="42"/>
        <v>1</v>
      </c>
      <c r="Y263" s="10" t="s">
        <v>1479</v>
      </c>
    </row>
    <row r="264" spans="4:25" x14ac:dyDescent="0.2">
      <c r="D264" s="1" t="s">
        <v>632</v>
      </c>
      <c r="E264" s="1">
        <v>263</v>
      </c>
      <c r="F264" s="1">
        <v>39</v>
      </c>
      <c r="G264" s="1" t="s">
        <v>315</v>
      </c>
      <c r="J264" s="8">
        <v>43853</v>
      </c>
      <c r="K264" s="8">
        <v>43859</v>
      </c>
      <c r="L264" s="8">
        <v>43868</v>
      </c>
      <c r="M264" s="7" t="s">
        <v>1198</v>
      </c>
      <c r="N264" s="8" t="s">
        <v>287</v>
      </c>
      <c r="P264" s="21">
        <f t="shared" ca="1" si="43"/>
        <v>0</v>
      </c>
      <c r="Q264" s="21">
        <f t="shared" si="44"/>
        <v>10</v>
      </c>
      <c r="R264" s="21">
        <f t="shared" si="45"/>
        <v>16</v>
      </c>
      <c r="S264" s="6">
        <f t="shared" si="48"/>
        <v>0</v>
      </c>
      <c r="T264" s="6">
        <f t="shared" si="48"/>
        <v>0</v>
      </c>
      <c r="U264" s="6">
        <f t="shared" si="46"/>
        <v>0</v>
      </c>
      <c r="V264" s="4">
        <f t="shared" si="47"/>
        <v>1</v>
      </c>
      <c r="W264" s="5">
        <f t="shared" si="41"/>
        <v>0</v>
      </c>
      <c r="X264" s="3">
        <f t="shared" si="42"/>
        <v>1</v>
      </c>
      <c r="Y264" s="10" t="s">
        <v>1480</v>
      </c>
    </row>
    <row r="265" spans="4:25" x14ac:dyDescent="0.2">
      <c r="D265" s="1" t="s">
        <v>633</v>
      </c>
      <c r="E265" s="1">
        <v>264</v>
      </c>
      <c r="F265" s="1">
        <v>4</v>
      </c>
      <c r="G265" s="1" t="s">
        <v>315</v>
      </c>
      <c r="H265" s="7">
        <v>255</v>
      </c>
      <c r="I265" s="7" t="s">
        <v>303</v>
      </c>
      <c r="J265" s="8">
        <v>43858</v>
      </c>
      <c r="K265" s="8">
        <v>43862</v>
      </c>
      <c r="L265" s="8"/>
      <c r="M265" s="7" t="s">
        <v>267</v>
      </c>
      <c r="N265" s="8" t="s">
        <v>287</v>
      </c>
      <c r="P265" s="21">
        <f t="shared" ca="1" si="43"/>
        <v>18</v>
      </c>
      <c r="Q265" s="21">
        <f t="shared" si="44"/>
        <v>0</v>
      </c>
      <c r="R265" s="21">
        <f t="shared" si="45"/>
        <v>0</v>
      </c>
      <c r="S265" s="6">
        <f t="shared" si="48"/>
        <v>0</v>
      </c>
      <c r="T265" s="6">
        <f t="shared" si="48"/>
        <v>0</v>
      </c>
      <c r="U265" s="6">
        <f t="shared" si="46"/>
        <v>0</v>
      </c>
      <c r="V265" s="4">
        <f t="shared" si="47"/>
        <v>1</v>
      </c>
      <c r="W265" s="5">
        <f t="shared" si="41"/>
        <v>0</v>
      </c>
      <c r="X265" s="3">
        <f t="shared" si="42"/>
        <v>2</v>
      </c>
      <c r="Y265" s="10" t="s">
        <v>1481</v>
      </c>
    </row>
    <row r="266" spans="4:25" x14ac:dyDescent="0.2">
      <c r="D266" s="1" t="s">
        <v>634</v>
      </c>
      <c r="E266" s="1">
        <v>265</v>
      </c>
      <c r="F266" s="1">
        <v>44</v>
      </c>
      <c r="G266" s="1" t="s">
        <v>314</v>
      </c>
      <c r="J266" s="8">
        <v>43860</v>
      </c>
      <c r="K266" s="8">
        <v>43862</v>
      </c>
      <c r="L266" s="8"/>
      <c r="M266" s="7" t="s">
        <v>1199</v>
      </c>
      <c r="N266" s="8" t="s">
        <v>1211</v>
      </c>
      <c r="P266" s="21">
        <f t="shared" ca="1" si="43"/>
        <v>18</v>
      </c>
      <c r="Q266" s="21">
        <f t="shared" si="44"/>
        <v>0</v>
      </c>
      <c r="R266" s="21">
        <f t="shared" si="45"/>
        <v>0</v>
      </c>
      <c r="S266" s="6">
        <f t="shared" si="48"/>
        <v>0</v>
      </c>
      <c r="T266" s="6">
        <f t="shared" si="48"/>
        <v>0</v>
      </c>
      <c r="U266" s="6">
        <f t="shared" si="46"/>
        <v>0</v>
      </c>
      <c r="V266" s="4">
        <f t="shared" si="47"/>
        <v>2</v>
      </c>
      <c r="W266" s="5">
        <f t="shared" si="41"/>
        <v>0</v>
      </c>
      <c r="X266" s="3">
        <f t="shared" si="42"/>
        <v>2</v>
      </c>
      <c r="Y266" s="10" t="s">
        <v>1482</v>
      </c>
    </row>
    <row r="267" spans="4:25" x14ac:dyDescent="0.2">
      <c r="D267" s="1" t="s">
        <v>635</v>
      </c>
      <c r="E267" s="1">
        <v>266</v>
      </c>
      <c r="F267" s="1">
        <v>47</v>
      </c>
      <c r="G267" s="1" t="s">
        <v>315</v>
      </c>
      <c r="J267" s="8">
        <v>43850</v>
      </c>
      <c r="K267" s="8">
        <v>43852</v>
      </c>
      <c r="L267" s="8">
        <v>43876</v>
      </c>
      <c r="M267" s="7" t="s">
        <v>277</v>
      </c>
      <c r="N267" s="8" t="s">
        <v>285</v>
      </c>
      <c r="P267" s="21">
        <f t="shared" ca="1" si="43"/>
        <v>0</v>
      </c>
      <c r="Q267" s="21">
        <f t="shared" si="44"/>
        <v>25</v>
      </c>
      <c r="R267" s="21">
        <f t="shared" si="45"/>
        <v>27</v>
      </c>
      <c r="S267" s="6">
        <f t="shared" si="48"/>
        <v>0</v>
      </c>
      <c r="T267" s="6">
        <f t="shared" si="48"/>
        <v>0</v>
      </c>
      <c r="U267" s="6">
        <f t="shared" si="46"/>
        <v>0</v>
      </c>
      <c r="V267" s="4">
        <f t="shared" si="47"/>
        <v>1</v>
      </c>
      <c r="W267" s="5">
        <f t="shared" si="41"/>
        <v>0</v>
      </c>
      <c r="X267" s="3">
        <f t="shared" si="42"/>
        <v>1</v>
      </c>
      <c r="Y267" s="10" t="s">
        <v>1483</v>
      </c>
    </row>
    <row r="268" spans="4:25" x14ac:dyDescent="0.2">
      <c r="D268" s="1" t="s">
        <v>636</v>
      </c>
      <c r="E268" s="1">
        <v>267</v>
      </c>
      <c r="F268" s="1">
        <v>50</v>
      </c>
      <c r="G268" s="1" t="s">
        <v>315</v>
      </c>
      <c r="H268" s="7">
        <v>255</v>
      </c>
      <c r="I268" s="7" t="s">
        <v>608</v>
      </c>
      <c r="J268" s="8">
        <v>43860</v>
      </c>
      <c r="K268" s="8">
        <v>43862</v>
      </c>
      <c r="L268" s="8"/>
      <c r="M268" s="7" t="s">
        <v>267</v>
      </c>
      <c r="N268" s="8" t="s">
        <v>287</v>
      </c>
      <c r="P268" s="21">
        <f t="shared" ca="1" si="43"/>
        <v>18</v>
      </c>
      <c r="Q268" s="21">
        <f t="shared" si="44"/>
        <v>0</v>
      </c>
      <c r="R268" s="21">
        <f t="shared" si="45"/>
        <v>0</v>
      </c>
      <c r="S268" s="6">
        <f t="shared" si="48"/>
        <v>0</v>
      </c>
      <c r="T268" s="6">
        <f t="shared" si="48"/>
        <v>0</v>
      </c>
      <c r="U268" s="6">
        <f t="shared" si="46"/>
        <v>0</v>
      </c>
      <c r="V268" s="4">
        <f t="shared" si="47"/>
        <v>1</v>
      </c>
      <c r="W268" s="5">
        <f t="shared" si="41"/>
        <v>0</v>
      </c>
      <c r="X268" s="3">
        <f t="shared" si="42"/>
        <v>2</v>
      </c>
      <c r="Y268" s="10" t="s">
        <v>1484</v>
      </c>
    </row>
    <row r="269" spans="4:25" x14ac:dyDescent="0.2">
      <c r="D269" s="1" t="s">
        <v>637</v>
      </c>
      <c r="E269" s="1">
        <v>268</v>
      </c>
      <c r="F269" s="1">
        <v>44</v>
      </c>
      <c r="G269" s="1" t="s">
        <v>315</v>
      </c>
      <c r="J269" s="8">
        <v>43854</v>
      </c>
      <c r="K269" s="8">
        <v>43862</v>
      </c>
      <c r="L269" s="8"/>
      <c r="M269" s="7" t="s">
        <v>283</v>
      </c>
      <c r="N269" s="8" t="s">
        <v>287</v>
      </c>
      <c r="P269" s="21">
        <f t="shared" ca="1" si="43"/>
        <v>18</v>
      </c>
      <c r="Q269" s="21">
        <f t="shared" si="44"/>
        <v>0</v>
      </c>
      <c r="R269" s="21">
        <f t="shared" si="45"/>
        <v>0</v>
      </c>
      <c r="S269" s="6">
        <f t="shared" si="48"/>
        <v>0</v>
      </c>
      <c r="T269" s="6">
        <f t="shared" si="48"/>
        <v>0</v>
      </c>
      <c r="U269" s="6">
        <f t="shared" si="46"/>
        <v>0</v>
      </c>
      <c r="V269" s="4">
        <f t="shared" si="47"/>
        <v>1</v>
      </c>
      <c r="W269" s="5">
        <f t="shared" si="41"/>
        <v>1</v>
      </c>
      <c r="X269" s="3">
        <f t="shared" si="42"/>
        <v>1</v>
      </c>
      <c r="Y269" s="10" t="s">
        <v>1485</v>
      </c>
    </row>
    <row r="270" spans="4:25" x14ac:dyDescent="0.2">
      <c r="D270" s="1" t="s">
        <v>638</v>
      </c>
      <c r="E270" s="1">
        <v>269</v>
      </c>
      <c r="F270" s="1">
        <v>20</v>
      </c>
      <c r="G270" s="1" t="s">
        <v>315</v>
      </c>
      <c r="J270" s="8">
        <v>43862</v>
      </c>
      <c r="K270" s="8">
        <v>43863</v>
      </c>
      <c r="L270" s="8">
        <v>43878</v>
      </c>
      <c r="M270" s="7" t="s">
        <v>246</v>
      </c>
      <c r="N270" s="8" t="s">
        <v>590</v>
      </c>
      <c r="P270" s="21">
        <f t="shared" ca="1" si="43"/>
        <v>0</v>
      </c>
      <c r="Q270" s="21">
        <f t="shared" si="44"/>
        <v>16</v>
      </c>
      <c r="R270" s="21">
        <f t="shared" si="45"/>
        <v>17</v>
      </c>
      <c r="S270" s="6">
        <f t="shared" si="48"/>
        <v>1</v>
      </c>
      <c r="T270" s="6">
        <f t="shared" si="48"/>
        <v>1</v>
      </c>
      <c r="U270" s="6">
        <f t="shared" si="46"/>
        <v>2</v>
      </c>
      <c r="V270" s="4">
        <f t="shared" si="47"/>
        <v>2</v>
      </c>
      <c r="W270" s="5">
        <f t="shared" si="41"/>
        <v>0</v>
      </c>
      <c r="X270" s="3">
        <f t="shared" si="42"/>
        <v>2</v>
      </c>
      <c r="Y270" s="10" t="s">
        <v>1486</v>
      </c>
    </row>
    <row r="271" spans="4:25" x14ac:dyDescent="0.2">
      <c r="D271" s="1" t="s">
        <v>639</v>
      </c>
      <c r="E271" s="1">
        <v>270</v>
      </c>
      <c r="F271" s="1">
        <v>50</v>
      </c>
      <c r="G271" s="1" t="s">
        <v>315</v>
      </c>
      <c r="J271" s="8">
        <v>43856</v>
      </c>
      <c r="K271" s="8">
        <v>43864</v>
      </c>
      <c r="L271" s="8"/>
      <c r="M271" s="7" t="s">
        <v>275</v>
      </c>
      <c r="N271" s="8" t="s">
        <v>287</v>
      </c>
      <c r="P271" s="21">
        <f t="shared" ca="1" si="43"/>
        <v>16</v>
      </c>
      <c r="Q271" s="21">
        <f t="shared" si="44"/>
        <v>0</v>
      </c>
      <c r="R271" s="21">
        <f t="shared" si="45"/>
        <v>0</v>
      </c>
      <c r="S271" s="6">
        <f t="shared" si="48"/>
        <v>0</v>
      </c>
      <c r="T271" s="6">
        <f t="shared" si="48"/>
        <v>0</v>
      </c>
      <c r="U271" s="6">
        <f t="shared" si="46"/>
        <v>0</v>
      </c>
      <c r="V271" s="4">
        <f t="shared" si="47"/>
        <v>1</v>
      </c>
      <c r="W271" s="5">
        <f t="shared" si="41"/>
        <v>1</v>
      </c>
      <c r="X271" s="3">
        <f t="shared" si="42"/>
        <v>1</v>
      </c>
      <c r="Y271" s="10" t="s">
        <v>1487</v>
      </c>
    </row>
    <row r="272" spans="4:25" x14ac:dyDescent="0.2">
      <c r="D272" s="1" t="s">
        <v>640</v>
      </c>
      <c r="E272" s="1">
        <v>271</v>
      </c>
      <c r="F272" s="1">
        <v>45</v>
      </c>
      <c r="G272" s="1" t="s">
        <v>315</v>
      </c>
      <c r="J272" s="8">
        <v>43855</v>
      </c>
      <c r="K272" s="8">
        <v>43863</v>
      </c>
      <c r="L272" s="8"/>
      <c r="M272" s="7" t="s">
        <v>283</v>
      </c>
      <c r="N272" s="8"/>
      <c r="O272" s="11" t="s">
        <v>1217</v>
      </c>
      <c r="P272" s="21">
        <f t="shared" ca="1" si="43"/>
        <v>17</v>
      </c>
      <c r="Q272" s="21">
        <f t="shared" si="44"/>
        <v>0</v>
      </c>
      <c r="R272" s="21">
        <f t="shared" si="45"/>
        <v>0</v>
      </c>
      <c r="S272" s="6">
        <f t="shared" si="48"/>
        <v>0</v>
      </c>
      <c r="T272" s="6">
        <f t="shared" si="48"/>
        <v>0</v>
      </c>
      <c r="U272" s="6">
        <f t="shared" si="46"/>
        <v>0</v>
      </c>
      <c r="V272" s="4">
        <f t="shared" si="47"/>
        <v>0</v>
      </c>
      <c r="W272" s="5">
        <f t="shared" si="41"/>
        <v>0</v>
      </c>
      <c r="X272" s="3">
        <f t="shared" si="42"/>
        <v>0</v>
      </c>
      <c r="Y272" s="10" t="s">
        <v>1488</v>
      </c>
    </row>
    <row r="273" spans="4:25" x14ac:dyDescent="0.2">
      <c r="D273" s="1" t="s">
        <v>641</v>
      </c>
      <c r="E273" s="1">
        <v>272</v>
      </c>
      <c r="F273" s="1">
        <v>59</v>
      </c>
      <c r="G273" s="1" t="s">
        <v>315</v>
      </c>
      <c r="J273" s="8">
        <v>43858</v>
      </c>
      <c r="K273" s="8">
        <v>43863</v>
      </c>
      <c r="L273" s="8">
        <v>43878</v>
      </c>
      <c r="M273" s="7" t="s">
        <v>277</v>
      </c>
      <c r="N273" s="8" t="s">
        <v>285</v>
      </c>
      <c r="P273" s="21">
        <f t="shared" ca="1" si="43"/>
        <v>0</v>
      </c>
      <c r="Q273" s="21">
        <f t="shared" si="44"/>
        <v>16</v>
      </c>
      <c r="R273" s="21">
        <f t="shared" si="45"/>
        <v>21</v>
      </c>
      <c r="S273" s="6">
        <f t="shared" si="48"/>
        <v>0</v>
      </c>
      <c r="T273" s="6">
        <f t="shared" si="48"/>
        <v>0</v>
      </c>
      <c r="U273" s="6">
        <f t="shared" si="46"/>
        <v>0</v>
      </c>
      <c r="V273" s="4">
        <f t="shared" si="47"/>
        <v>1</v>
      </c>
      <c r="W273" s="5">
        <f t="shared" si="41"/>
        <v>0</v>
      </c>
      <c r="X273" s="3">
        <f t="shared" si="42"/>
        <v>1</v>
      </c>
      <c r="Y273" s="10" t="s">
        <v>1489</v>
      </c>
    </row>
    <row r="274" spans="4:25" x14ac:dyDescent="0.2">
      <c r="D274" s="1" t="s">
        <v>642</v>
      </c>
      <c r="E274" s="1">
        <v>273</v>
      </c>
      <c r="F274" s="1">
        <v>45</v>
      </c>
      <c r="G274" s="1" t="s">
        <v>314</v>
      </c>
      <c r="J274" s="8">
        <v>43856</v>
      </c>
      <c r="K274" s="8">
        <v>43860</v>
      </c>
      <c r="L274" s="8"/>
      <c r="M274" s="7" t="s">
        <v>278</v>
      </c>
      <c r="N274" s="8" t="s">
        <v>285</v>
      </c>
      <c r="P274" s="21">
        <f t="shared" ca="1" si="43"/>
        <v>20</v>
      </c>
      <c r="Q274" s="21">
        <f t="shared" si="44"/>
        <v>0</v>
      </c>
      <c r="R274" s="21">
        <f t="shared" si="45"/>
        <v>0</v>
      </c>
      <c r="S274" s="6">
        <f t="shared" si="48"/>
        <v>0</v>
      </c>
      <c r="T274" s="6">
        <f t="shared" si="48"/>
        <v>0</v>
      </c>
      <c r="U274" s="6">
        <f t="shared" si="46"/>
        <v>0</v>
      </c>
      <c r="V274" s="4">
        <f t="shared" si="47"/>
        <v>1</v>
      </c>
      <c r="W274" s="5">
        <f t="shared" si="41"/>
        <v>0</v>
      </c>
      <c r="X274" s="3">
        <f t="shared" si="42"/>
        <v>1</v>
      </c>
      <c r="Y274" s="10" t="s">
        <v>1490</v>
      </c>
    </row>
    <row r="275" spans="4:25" x14ac:dyDescent="0.2">
      <c r="D275" s="1" t="s">
        <v>643</v>
      </c>
      <c r="E275" s="1">
        <v>274</v>
      </c>
      <c r="F275" s="1">
        <v>79</v>
      </c>
      <c r="G275" s="1" t="s">
        <v>315</v>
      </c>
      <c r="H275" s="7">
        <v>135</v>
      </c>
      <c r="I275" s="7" t="s">
        <v>609</v>
      </c>
      <c r="J275" s="8">
        <v>43852</v>
      </c>
      <c r="K275" s="8">
        <v>43861</v>
      </c>
      <c r="L275" s="8"/>
      <c r="M275" s="7" t="s">
        <v>282</v>
      </c>
      <c r="N275" s="8" t="s">
        <v>287</v>
      </c>
      <c r="P275" s="21">
        <f t="shared" ca="1" si="43"/>
        <v>19</v>
      </c>
      <c r="Q275" s="21">
        <f t="shared" si="44"/>
        <v>0</v>
      </c>
      <c r="R275" s="21">
        <f t="shared" si="45"/>
        <v>0</v>
      </c>
      <c r="S275" s="6">
        <f t="shared" si="48"/>
        <v>0</v>
      </c>
      <c r="T275" s="6">
        <f t="shared" si="48"/>
        <v>1</v>
      </c>
      <c r="U275" s="6">
        <f t="shared" si="46"/>
        <v>1</v>
      </c>
      <c r="V275" s="4">
        <f t="shared" si="47"/>
        <v>2</v>
      </c>
      <c r="W275" s="5">
        <f t="shared" si="41"/>
        <v>0</v>
      </c>
      <c r="X275" s="3">
        <f t="shared" si="42"/>
        <v>3</v>
      </c>
      <c r="Y275" s="10" t="s">
        <v>1491</v>
      </c>
    </row>
    <row r="276" spans="4:25" x14ac:dyDescent="0.2">
      <c r="D276" s="1" t="s">
        <v>644</v>
      </c>
      <c r="E276" s="1">
        <v>275</v>
      </c>
      <c r="F276" s="1">
        <v>37</v>
      </c>
      <c r="G276" s="1" t="s">
        <v>315</v>
      </c>
      <c r="H276" s="7">
        <v>89</v>
      </c>
      <c r="I276" s="7" t="s">
        <v>303</v>
      </c>
      <c r="J276" s="8">
        <v>43858</v>
      </c>
      <c r="K276" s="8">
        <v>43862</v>
      </c>
      <c r="L276" s="8"/>
      <c r="M276" s="7" t="s">
        <v>278</v>
      </c>
      <c r="N276" s="8" t="s">
        <v>287</v>
      </c>
      <c r="P276" s="21">
        <f t="shared" ca="1" si="43"/>
        <v>18</v>
      </c>
      <c r="Q276" s="21">
        <f t="shared" si="44"/>
        <v>0</v>
      </c>
      <c r="R276" s="21">
        <f t="shared" si="45"/>
        <v>0</v>
      </c>
      <c r="S276" s="6">
        <f t="shared" si="48"/>
        <v>0</v>
      </c>
      <c r="T276" s="6">
        <f t="shared" si="48"/>
        <v>0</v>
      </c>
      <c r="U276" s="6">
        <f t="shared" si="46"/>
        <v>0</v>
      </c>
      <c r="V276" s="4">
        <f t="shared" si="47"/>
        <v>2</v>
      </c>
      <c r="W276" s="5">
        <f t="shared" si="41"/>
        <v>0</v>
      </c>
      <c r="X276" s="3">
        <f t="shared" si="42"/>
        <v>4</v>
      </c>
      <c r="Y276" s="10" t="s">
        <v>1492</v>
      </c>
    </row>
    <row r="277" spans="4:25" x14ac:dyDescent="0.2">
      <c r="D277" s="1" t="s">
        <v>645</v>
      </c>
      <c r="E277" s="1">
        <v>276</v>
      </c>
      <c r="F277" s="1">
        <v>28</v>
      </c>
      <c r="G277" s="1" t="s">
        <v>314</v>
      </c>
      <c r="J277" s="8">
        <v>43852</v>
      </c>
      <c r="K277" s="8">
        <v>43855</v>
      </c>
      <c r="L277" s="8"/>
      <c r="M277" s="7" t="s">
        <v>267</v>
      </c>
      <c r="N277" s="8" t="s">
        <v>285</v>
      </c>
      <c r="P277" s="21">
        <f t="shared" ca="1" si="43"/>
        <v>25</v>
      </c>
      <c r="Q277" s="21">
        <f t="shared" si="44"/>
        <v>0</v>
      </c>
      <c r="R277" s="21">
        <f t="shared" si="45"/>
        <v>0</v>
      </c>
      <c r="S277" s="6">
        <f t="shared" si="48"/>
        <v>0</v>
      </c>
      <c r="T277" s="6">
        <f t="shared" si="48"/>
        <v>0</v>
      </c>
      <c r="U277" s="6">
        <f t="shared" si="46"/>
        <v>0</v>
      </c>
      <c r="V277" s="4">
        <f t="shared" si="47"/>
        <v>1</v>
      </c>
      <c r="W277" s="5">
        <f t="shared" si="41"/>
        <v>0</v>
      </c>
      <c r="X277" s="3">
        <f t="shared" si="42"/>
        <v>1</v>
      </c>
      <c r="Y277" s="10" t="s">
        <v>1493</v>
      </c>
    </row>
    <row r="278" spans="4:25" x14ac:dyDescent="0.2">
      <c r="D278" s="1" t="s">
        <v>646</v>
      </c>
      <c r="E278" s="1">
        <v>277</v>
      </c>
      <c r="F278" s="1">
        <v>58</v>
      </c>
      <c r="G278" s="1" t="s">
        <v>314</v>
      </c>
      <c r="J278" s="8">
        <v>43860</v>
      </c>
      <c r="K278" s="8">
        <v>43861</v>
      </c>
      <c r="L278" s="8"/>
      <c r="M278" s="7" t="s">
        <v>246</v>
      </c>
      <c r="N278" s="8" t="s">
        <v>246</v>
      </c>
      <c r="P278" s="21">
        <f t="shared" ca="1" si="43"/>
        <v>19</v>
      </c>
      <c r="Q278" s="21">
        <f t="shared" si="44"/>
        <v>0</v>
      </c>
      <c r="R278" s="21">
        <f t="shared" si="45"/>
        <v>0</v>
      </c>
      <c r="S278" s="6">
        <f t="shared" si="48"/>
        <v>1</v>
      </c>
      <c r="T278" s="6">
        <f t="shared" si="48"/>
        <v>1</v>
      </c>
      <c r="U278" s="6">
        <f t="shared" si="46"/>
        <v>2</v>
      </c>
      <c r="V278" s="4">
        <f t="shared" si="47"/>
        <v>2</v>
      </c>
      <c r="W278" s="5">
        <f t="shared" si="41"/>
        <v>1</v>
      </c>
      <c r="X278" s="3">
        <f t="shared" si="42"/>
        <v>2</v>
      </c>
      <c r="Y278" s="10" t="s">
        <v>1494</v>
      </c>
    </row>
    <row r="279" spans="4:25" x14ac:dyDescent="0.2">
      <c r="D279" s="1" t="s">
        <v>647</v>
      </c>
      <c r="E279" s="1">
        <v>278</v>
      </c>
      <c r="F279" s="1">
        <v>55</v>
      </c>
      <c r="G279" s="1" t="s">
        <v>315</v>
      </c>
      <c r="J279" s="8">
        <v>43855</v>
      </c>
      <c r="K279" s="8">
        <v>43863</v>
      </c>
      <c r="L279" s="8">
        <v>43871</v>
      </c>
      <c r="M279" s="7" t="s">
        <v>246</v>
      </c>
      <c r="N279" s="8" t="s">
        <v>246</v>
      </c>
      <c r="P279" s="21">
        <f t="shared" ca="1" si="43"/>
        <v>0</v>
      </c>
      <c r="Q279" s="21">
        <f t="shared" si="44"/>
        <v>9</v>
      </c>
      <c r="R279" s="21">
        <f t="shared" si="45"/>
        <v>17</v>
      </c>
      <c r="S279" s="6">
        <f t="shared" si="48"/>
        <v>1</v>
      </c>
      <c r="T279" s="6">
        <f t="shared" si="48"/>
        <v>1</v>
      </c>
      <c r="U279" s="6">
        <f t="shared" si="46"/>
        <v>2</v>
      </c>
      <c r="V279" s="4">
        <f t="shared" si="47"/>
        <v>2</v>
      </c>
      <c r="W279" s="5">
        <f t="shared" si="41"/>
        <v>1</v>
      </c>
      <c r="X279" s="3">
        <f t="shared" si="42"/>
        <v>2</v>
      </c>
      <c r="Y279" s="10" t="s">
        <v>1495</v>
      </c>
    </row>
    <row r="280" spans="4:25" x14ac:dyDescent="0.2">
      <c r="D280" s="1" t="s">
        <v>648</v>
      </c>
      <c r="E280" s="1">
        <v>279</v>
      </c>
      <c r="F280" s="1">
        <v>30</v>
      </c>
      <c r="G280" s="1" t="s">
        <v>315</v>
      </c>
      <c r="J280" s="8">
        <v>43859</v>
      </c>
      <c r="K280" s="8">
        <v>43862</v>
      </c>
      <c r="L280" s="8"/>
      <c r="M280" s="7" t="s">
        <v>246</v>
      </c>
      <c r="N280" s="8" t="s">
        <v>583</v>
      </c>
      <c r="P280" s="21">
        <f t="shared" ca="1" si="43"/>
        <v>18</v>
      </c>
      <c r="Q280" s="21">
        <f t="shared" si="44"/>
        <v>0</v>
      </c>
      <c r="R280" s="21">
        <f t="shared" si="45"/>
        <v>0</v>
      </c>
      <c r="S280" s="6">
        <f t="shared" si="48"/>
        <v>1</v>
      </c>
      <c r="T280" s="6">
        <f t="shared" si="48"/>
        <v>1</v>
      </c>
      <c r="U280" s="6">
        <f t="shared" si="46"/>
        <v>2</v>
      </c>
      <c r="V280" s="4">
        <f t="shared" si="47"/>
        <v>2</v>
      </c>
      <c r="W280" s="5">
        <f t="shared" si="41"/>
        <v>0</v>
      </c>
      <c r="X280" s="3">
        <f t="shared" si="42"/>
        <v>2</v>
      </c>
      <c r="Y280" s="10" t="s">
        <v>1496</v>
      </c>
    </row>
    <row r="281" spans="4:25" x14ac:dyDescent="0.2">
      <c r="D281" s="1" t="s">
        <v>649</v>
      </c>
      <c r="E281" s="1">
        <v>280</v>
      </c>
      <c r="F281" s="1">
        <v>36</v>
      </c>
      <c r="G281" s="1" t="s">
        <v>314</v>
      </c>
      <c r="J281" s="8">
        <v>43862</v>
      </c>
      <c r="K281" s="8">
        <v>43864</v>
      </c>
      <c r="L281" s="8">
        <v>43877</v>
      </c>
      <c r="M281" s="7" t="s">
        <v>275</v>
      </c>
      <c r="N281" s="8" t="s">
        <v>287</v>
      </c>
      <c r="P281" s="21">
        <f t="shared" ca="1" si="43"/>
        <v>0</v>
      </c>
      <c r="Q281" s="21">
        <f t="shared" si="44"/>
        <v>14</v>
      </c>
      <c r="R281" s="21">
        <f t="shared" si="45"/>
        <v>16</v>
      </c>
      <c r="S281" s="6">
        <f t="shared" si="48"/>
        <v>0</v>
      </c>
      <c r="T281" s="6">
        <f t="shared" si="48"/>
        <v>0</v>
      </c>
      <c r="U281" s="6">
        <f t="shared" si="46"/>
        <v>0</v>
      </c>
      <c r="V281" s="4">
        <f t="shared" si="47"/>
        <v>1</v>
      </c>
      <c r="W281" s="5">
        <f t="shared" si="41"/>
        <v>2</v>
      </c>
      <c r="X281" s="3">
        <f t="shared" si="42"/>
        <v>1</v>
      </c>
      <c r="Y281" s="10" t="s">
        <v>1497</v>
      </c>
    </row>
    <row r="282" spans="4:25" x14ac:dyDescent="0.2">
      <c r="D282" s="1" t="s">
        <v>650</v>
      </c>
      <c r="E282" s="1">
        <v>281</v>
      </c>
      <c r="F282" s="1">
        <v>37</v>
      </c>
      <c r="G282" s="1" t="s">
        <v>315</v>
      </c>
      <c r="H282" s="7">
        <v>280</v>
      </c>
      <c r="I282" s="7" t="s">
        <v>298</v>
      </c>
      <c r="J282" s="8">
        <v>43862</v>
      </c>
      <c r="K282" s="8">
        <v>43864</v>
      </c>
      <c r="L282" s="8"/>
      <c r="M282" s="7" t="s">
        <v>275</v>
      </c>
      <c r="N282" s="8" t="s">
        <v>287</v>
      </c>
      <c r="P282" s="21">
        <f t="shared" ca="1" si="43"/>
        <v>16</v>
      </c>
      <c r="Q282" s="21">
        <f t="shared" si="44"/>
        <v>0</v>
      </c>
      <c r="R282" s="21">
        <f t="shared" si="45"/>
        <v>0</v>
      </c>
      <c r="S282" s="6">
        <f t="shared" ref="S282:T301" si="49">IF(ISNUMBER(FIND(S$1,$M282)),1,0)</f>
        <v>0</v>
      </c>
      <c r="T282" s="6">
        <f t="shared" si="49"/>
        <v>0</v>
      </c>
      <c r="U282" s="6">
        <f t="shared" si="46"/>
        <v>0</v>
      </c>
      <c r="V282" s="4">
        <f t="shared" si="47"/>
        <v>1</v>
      </c>
      <c r="W282" s="5">
        <f t="shared" si="41"/>
        <v>0</v>
      </c>
      <c r="X282" s="3">
        <f t="shared" si="42"/>
        <v>2</v>
      </c>
      <c r="Y282" s="10" t="s">
        <v>1498</v>
      </c>
    </row>
    <row r="283" spans="4:25" x14ac:dyDescent="0.2">
      <c r="D283" s="1" t="s">
        <v>651</v>
      </c>
      <c r="E283" s="1">
        <v>282</v>
      </c>
      <c r="F283" s="1">
        <v>7</v>
      </c>
      <c r="G283" s="1" t="s">
        <v>315</v>
      </c>
      <c r="H283" s="7">
        <v>280</v>
      </c>
      <c r="I283" s="7" t="s">
        <v>303</v>
      </c>
      <c r="J283" s="8">
        <v>43863</v>
      </c>
      <c r="K283" s="8">
        <v>43864</v>
      </c>
      <c r="L283" s="8"/>
      <c r="M283" s="7" t="s">
        <v>275</v>
      </c>
      <c r="N283" s="8" t="s">
        <v>287</v>
      </c>
      <c r="P283" s="21">
        <f t="shared" ca="1" si="43"/>
        <v>16</v>
      </c>
      <c r="Q283" s="21">
        <f t="shared" si="44"/>
        <v>0</v>
      </c>
      <c r="R283" s="21">
        <f t="shared" si="45"/>
        <v>0</v>
      </c>
      <c r="S283" s="6">
        <f t="shared" si="49"/>
        <v>0</v>
      </c>
      <c r="T283" s="6">
        <f t="shared" si="49"/>
        <v>0</v>
      </c>
      <c r="U283" s="6">
        <f t="shared" si="46"/>
        <v>0</v>
      </c>
      <c r="V283" s="4">
        <f t="shared" si="47"/>
        <v>1</v>
      </c>
      <c r="W283" s="5">
        <f t="shared" si="41"/>
        <v>0</v>
      </c>
      <c r="X283" s="3">
        <f t="shared" si="42"/>
        <v>2</v>
      </c>
      <c r="Y283" s="10" t="s">
        <v>1499</v>
      </c>
    </row>
    <row r="284" spans="4:25" x14ac:dyDescent="0.2">
      <c r="D284" s="1" t="s">
        <v>652</v>
      </c>
      <c r="E284" s="1">
        <v>283</v>
      </c>
      <c r="F284" s="1">
        <v>78</v>
      </c>
      <c r="G284" s="1" t="s">
        <v>315</v>
      </c>
      <c r="H284" s="7">
        <v>141</v>
      </c>
      <c r="I284" s="7" t="s">
        <v>298</v>
      </c>
      <c r="J284" s="8">
        <v>43860</v>
      </c>
      <c r="K284" s="8">
        <v>43863</v>
      </c>
      <c r="L284" s="8"/>
      <c r="M284" s="7" t="s">
        <v>275</v>
      </c>
      <c r="N284" s="8" t="s">
        <v>287</v>
      </c>
      <c r="P284" s="21">
        <f t="shared" ca="1" si="43"/>
        <v>17</v>
      </c>
      <c r="Q284" s="21">
        <f t="shared" si="44"/>
        <v>0</v>
      </c>
      <c r="R284" s="21">
        <f t="shared" si="45"/>
        <v>0</v>
      </c>
      <c r="S284" s="6">
        <f t="shared" si="49"/>
        <v>0</v>
      </c>
      <c r="T284" s="6">
        <f t="shared" si="49"/>
        <v>0</v>
      </c>
      <c r="U284" s="6">
        <f t="shared" si="46"/>
        <v>0</v>
      </c>
      <c r="V284" s="4">
        <f t="shared" si="47"/>
        <v>2</v>
      </c>
      <c r="W284" s="5">
        <f t="shared" si="41"/>
        <v>0</v>
      </c>
      <c r="X284" s="3">
        <f t="shared" si="42"/>
        <v>4</v>
      </c>
      <c r="Y284" s="10" t="s">
        <v>1500</v>
      </c>
    </row>
    <row r="285" spans="4:25" x14ac:dyDescent="0.2">
      <c r="D285" s="1" t="s">
        <v>653</v>
      </c>
      <c r="E285" s="1">
        <v>284</v>
      </c>
      <c r="F285" s="1">
        <v>56</v>
      </c>
      <c r="G285" s="1" t="s">
        <v>314</v>
      </c>
      <c r="H285" s="7">
        <v>278</v>
      </c>
      <c r="I285" s="7" t="s">
        <v>301</v>
      </c>
      <c r="J285" s="8">
        <v>43856</v>
      </c>
      <c r="K285" s="8">
        <v>43862</v>
      </c>
      <c r="L285" s="8"/>
      <c r="M285" s="7" t="s">
        <v>246</v>
      </c>
      <c r="N285" s="8" t="s">
        <v>246</v>
      </c>
      <c r="P285" s="21">
        <f t="shared" ca="1" si="43"/>
        <v>18</v>
      </c>
      <c r="Q285" s="21">
        <f t="shared" si="44"/>
        <v>0</v>
      </c>
      <c r="R285" s="21">
        <f t="shared" si="45"/>
        <v>0</v>
      </c>
      <c r="S285" s="6">
        <f t="shared" si="49"/>
        <v>1</v>
      </c>
      <c r="T285" s="6">
        <f t="shared" si="49"/>
        <v>1</v>
      </c>
      <c r="U285" s="6">
        <f t="shared" si="46"/>
        <v>2</v>
      </c>
      <c r="V285" s="4">
        <f t="shared" si="47"/>
        <v>2</v>
      </c>
      <c r="W285" s="5">
        <f t="shared" si="41"/>
        <v>0</v>
      </c>
      <c r="X285" s="3">
        <f t="shared" si="42"/>
        <v>4</v>
      </c>
      <c r="Y285" s="10" t="s">
        <v>1501</v>
      </c>
    </row>
    <row r="286" spans="4:25" x14ac:dyDescent="0.2">
      <c r="D286" s="1" t="s">
        <v>654</v>
      </c>
      <c r="E286" s="1">
        <v>285</v>
      </c>
      <c r="F286" s="1">
        <v>28</v>
      </c>
      <c r="G286" s="1" t="s">
        <v>315</v>
      </c>
      <c r="H286" s="7">
        <v>209</v>
      </c>
      <c r="I286" s="7" t="s">
        <v>302</v>
      </c>
      <c r="J286" s="8">
        <v>43860</v>
      </c>
      <c r="K286" s="8">
        <v>43863</v>
      </c>
      <c r="L286" s="8"/>
      <c r="M286" s="7" t="s">
        <v>266</v>
      </c>
      <c r="N286" s="8" t="s">
        <v>287</v>
      </c>
      <c r="P286" s="21">
        <f t="shared" ca="1" si="43"/>
        <v>17</v>
      </c>
      <c r="Q286" s="21">
        <f t="shared" si="44"/>
        <v>0</v>
      </c>
      <c r="R286" s="21">
        <f t="shared" si="45"/>
        <v>0</v>
      </c>
      <c r="S286" s="6">
        <f t="shared" si="49"/>
        <v>0</v>
      </c>
      <c r="T286" s="6">
        <f t="shared" si="49"/>
        <v>0</v>
      </c>
      <c r="U286" s="6">
        <f t="shared" si="46"/>
        <v>0</v>
      </c>
      <c r="V286" s="4">
        <f t="shared" si="47"/>
        <v>1</v>
      </c>
      <c r="W286" s="5">
        <f t="shared" si="41"/>
        <v>0</v>
      </c>
      <c r="X286" s="3">
        <f t="shared" si="42"/>
        <v>2</v>
      </c>
      <c r="Y286" s="10" t="s">
        <v>1502</v>
      </c>
    </row>
    <row r="287" spans="4:25" x14ac:dyDescent="0.2">
      <c r="D287" s="1" t="s">
        <v>655</v>
      </c>
      <c r="E287" s="1">
        <v>286</v>
      </c>
      <c r="F287" s="1">
        <v>26</v>
      </c>
      <c r="G287" s="1" t="s">
        <v>315</v>
      </c>
      <c r="J287" s="8">
        <v>43862</v>
      </c>
      <c r="K287" s="8">
        <v>43863</v>
      </c>
      <c r="L287" s="8"/>
      <c r="M287" s="7" t="s">
        <v>276</v>
      </c>
      <c r="N287" s="8" t="s">
        <v>246</v>
      </c>
      <c r="P287" s="21">
        <f t="shared" ca="1" si="43"/>
        <v>17</v>
      </c>
      <c r="Q287" s="21">
        <f t="shared" si="44"/>
        <v>0</v>
      </c>
      <c r="R287" s="21">
        <f t="shared" si="45"/>
        <v>0</v>
      </c>
      <c r="S287" s="6">
        <f t="shared" si="49"/>
        <v>0</v>
      </c>
      <c r="T287" s="6">
        <f t="shared" si="49"/>
        <v>0</v>
      </c>
      <c r="U287" s="6">
        <f t="shared" si="46"/>
        <v>0</v>
      </c>
      <c r="V287" s="4">
        <f t="shared" si="47"/>
        <v>2</v>
      </c>
      <c r="W287" s="5">
        <f t="shared" si="41"/>
        <v>0</v>
      </c>
      <c r="X287" s="3">
        <f t="shared" si="42"/>
        <v>2</v>
      </c>
      <c r="Y287" s="10" t="s">
        <v>1503</v>
      </c>
    </row>
    <row r="288" spans="4:25" x14ac:dyDescent="0.2">
      <c r="D288" s="1" t="s">
        <v>656</v>
      </c>
      <c r="E288" s="1">
        <v>287</v>
      </c>
      <c r="F288" s="1">
        <v>60</v>
      </c>
      <c r="G288" s="1" t="s">
        <v>314</v>
      </c>
      <c r="J288" s="8">
        <v>43856</v>
      </c>
      <c r="K288" s="8">
        <v>43863</v>
      </c>
      <c r="L288" s="8"/>
      <c r="M288" s="7" t="s">
        <v>277</v>
      </c>
      <c r="N288" s="8" t="s">
        <v>287</v>
      </c>
      <c r="P288" s="21">
        <f t="shared" ca="1" si="43"/>
        <v>17</v>
      </c>
      <c r="Q288" s="21">
        <f t="shared" si="44"/>
        <v>0</v>
      </c>
      <c r="R288" s="21">
        <f t="shared" si="45"/>
        <v>0</v>
      </c>
      <c r="S288" s="6">
        <f t="shared" si="49"/>
        <v>0</v>
      </c>
      <c r="T288" s="6">
        <f t="shared" si="49"/>
        <v>0</v>
      </c>
      <c r="U288" s="6">
        <f t="shared" si="46"/>
        <v>0</v>
      </c>
      <c r="V288" s="4">
        <f t="shared" si="47"/>
        <v>1</v>
      </c>
      <c r="W288" s="5">
        <f t="shared" si="41"/>
        <v>0</v>
      </c>
      <c r="X288" s="3">
        <f t="shared" si="42"/>
        <v>1</v>
      </c>
      <c r="Y288" s="10" t="s">
        <v>1504</v>
      </c>
    </row>
    <row r="289" spans="4:25" x14ac:dyDescent="0.2">
      <c r="D289" s="1" t="s">
        <v>657</v>
      </c>
      <c r="E289" s="1">
        <v>288</v>
      </c>
      <c r="F289" s="1">
        <v>56</v>
      </c>
      <c r="G289" s="1" t="s">
        <v>314</v>
      </c>
      <c r="J289" s="8">
        <v>43857</v>
      </c>
      <c r="K289" s="8">
        <v>43864</v>
      </c>
      <c r="L289" s="8"/>
      <c r="M289" s="7" t="s">
        <v>275</v>
      </c>
      <c r="N289" s="8" t="s">
        <v>287</v>
      </c>
      <c r="P289" s="21">
        <f t="shared" ca="1" si="43"/>
        <v>16</v>
      </c>
      <c r="Q289" s="21">
        <f t="shared" si="44"/>
        <v>0</v>
      </c>
      <c r="R289" s="21">
        <f t="shared" si="45"/>
        <v>0</v>
      </c>
      <c r="S289" s="6">
        <f t="shared" si="49"/>
        <v>0</v>
      </c>
      <c r="T289" s="6">
        <f t="shared" si="49"/>
        <v>0</v>
      </c>
      <c r="U289" s="6">
        <f t="shared" si="46"/>
        <v>0</v>
      </c>
      <c r="V289" s="4">
        <f t="shared" si="47"/>
        <v>1</v>
      </c>
      <c r="W289" s="5">
        <f t="shared" si="41"/>
        <v>0</v>
      </c>
      <c r="X289" s="3">
        <f t="shared" si="42"/>
        <v>1</v>
      </c>
      <c r="Y289" s="10" t="s">
        <v>1505</v>
      </c>
    </row>
    <row r="290" spans="4:25" x14ac:dyDescent="0.2">
      <c r="D290" s="1" t="s">
        <v>658</v>
      </c>
      <c r="E290" s="1">
        <v>289</v>
      </c>
      <c r="F290" s="1">
        <v>43</v>
      </c>
      <c r="G290" s="1" t="s">
        <v>314</v>
      </c>
      <c r="J290" s="8">
        <v>43852</v>
      </c>
      <c r="K290" s="8">
        <v>43865</v>
      </c>
      <c r="L290" s="8"/>
      <c r="M290" s="7" t="s">
        <v>278</v>
      </c>
      <c r="N290" s="8" t="s">
        <v>287</v>
      </c>
      <c r="P290" s="21">
        <f t="shared" ca="1" si="43"/>
        <v>15</v>
      </c>
      <c r="Q290" s="21">
        <f t="shared" si="44"/>
        <v>0</v>
      </c>
      <c r="R290" s="21">
        <f t="shared" si="45"/>
        <v>0</v>
      </c>
      <c r="S290" s="6">
        <f t="shared" si="49"/>
        <v>0</v>
      </c>
      <c r="T290" s="6">
        <f t="shared" si="49"/>
        <v>0</v>
      </c>
      <c r="U290" s="6">
        <f t="shared" si="46"/>
        <v>0</v>
      </c>
      <c r="V290" s="4">
        <f t="shared" si="47"/>
        <v>1</v>
      </c>
      <c r="W290" s="5">
        <f t="shared" si="41"/>
        <v>0</v>
      </c>
      <c r="X290" s="3">
        <f t="shared" si="42"/>
        <v>1</v>
      </c>
      <c r="Y290" s="10" t="s">
        <v>1506</v>
      </c>
    </row>
    <row r="291" spans="4:25" x14ac:dyDescent="0.2">
      <c r="D291" s="1" t="s">
        <v>659</v>
      </c>
      <c r="E291" s="1">
        <v>290</v>
      </c>
      <c r="F291" s="1">
        <v>61</v>
      </c>
      <c r="G291" s="1" t="s">
        <v>315</v>
      </c>
      <c r="J291" s="8">
        <v>43862</v>
      </c>
      <c r="K291" s="8">
        <v>43865</v>
      </c>
      <c r="L291" s="8"/>
      <c r="M291" s="7" t="s">
        <v>246</v>
      </c>
      <c r="N291" s="8" t="s">
        <v>246</v>
      </c>
      <c r="P291" s="21">
        <f t="shared" ca="1" si="43"/>
        <v>15</v>
      </c>
      <c r="Q291" s="21">
        <f t="shared" si="44"/>
        <v>0</v>
      </c>
      <c r="R291" s="21">
        <f t="shared" si="45"/>
        <v>0</v>
      </c>
      <c r="S291" s="6">
        <f t="shared" si="49"/>
        <v>1</v>
      </c>
      <c r="T291" s="6">
        <f t="shared" si="49"/>
        <v>1</v>
      </c>
      <c r="U291" s="6">
        <f t="shared" si="46"/>
        <v>2</v>
      </c>
      <c r="V291" s="4">
        <f t="shared" si="47"/>
        <v>2</v>
      </c>
      <c r="W291" s="5">
        <f t="shared" si="41"/>
        <v>0</v>
      </c>
      <c r="X291" s="3">
        <f t="shared" si="42"/>
        <v>2</v>
      </c>
      <c r="Y291" s="10" t="s">
        <v>1507</v>
      </c>
    </row>
    <row r="292" spans="4:25" x14ac:dyDescent="0.2">
      <c r="D292" s="1" t="s">
        <v>660</v>
      </c>
      <c r="E292" s="1">
        <v>291</v>
      </c>
      <c r="F292" s="1">
        <v>47</v>
      </c>
      <c r="G292" s="1" t="s">
        <v>315</v>
      </c>
      <c r="J292" s="8">
        <v>43864</v>
      </c>
      <c r="K292" s="8">
        <v>43864</v>
      </c>
      <c r="L292" s="8"/>
      <c r="M292" s="7" t="s">
        <v>275</v>
      </c>
      <c r="N292" s="8" t="s">
        <v>587</v>
      </c>
      <c r="P292" s="21">
        <f t="shared" ca="1" si="43"/>
        <v>16</v>
      </c>
      <c r="Q292" s="21">
        <f t="shared" si="44"/>
        <v>0</v>
      </c>
      <c r="R292" s="21">
        <f t="shared" si="45"/>
        <v>0</v>
      </c>
      <c r="S292" s="6">
        <f t="shared" si="49"/>
        <v>0</v>
      </c>
      <c r="T292" s="6">
        <f t="shared" si="49"/>
        <v>0</v>
      </c>
      <c r="U292" s="6">
        <f t="shared" si="46"/>
        <v>0</v>
      </c>
      <c r="V292" s="4">
        <f t="shared" si="47"/>
        <v>2</v>
      </c>
      <c r="W292" s="5">
        <f t="shared" si="41"/>
        <v>0</v>
      </c>
      <c r="X292" s="3">
        <f t="shared" si="42"/>
        <v>2</v>
      </c>
      <c r="Y292" s="10" t="s">
        <v>1508</v>
      </c>
    </row>
    <row r="293" spans="4:25" x14ac:dyDescent="0.2">
      <c r="D293" s="1" t="s">
        <v>661</v>
      </c>
      <c r="E293" s="1">
        <v>292</v>
      </c>
      <c r="F293" s="1">
        <v>46</v>
      </c>
      <c r="G293" s="1" t="s">
        <v>315</v>
      </c>
      <c r="J293" s="8">
        <v>43853</v>
      </c>
      <c r="K293" s="8">
        <v>43863</v>
      </c>
      <c r="L293" s="8"/>
      <c r="M293" s="7" t="s">
        <v>1200</v>
      </c>
      <c r="N293" s="8" t="s">
        <v>287</v>
      </c>
      <c r="P293" s="21">
        <f t="shared" ca="1" si="43"/>
        <v>17</v>
      </c>
      <c r="Q293" s="21">
        <f t="shared" si="44"/>
        <v>0</v>
      </c>
      <c r="R293" s="21">
        <f t="shared" si="45"/>
        <v>0</v>
      </c>
      <c r="S293" s="6">
        <f t="shared" si="49"/>
        <v>0</v>
      </c>
      <c r="T293" s="6">
        <f t="shared" si="49"/>
        <v>1</v>
      </c>
      <c r="U293" s="6">
        <f t="shared" si="46"/>
        <v>1</v>
      </c>
      <c r="V293" s="4">
        <f t="shared" si="47"/>
        <v>1</v>
      </c>
      <c r="W293" s="5">
        <f t="shared" si="41"/>
        <v>0</v>
      </c>
      <c r="X293" s="3">
        <f t="shared" si="42"/>
        <v>1</v>
      </c>
      <c r="Y293" s="10" t="s">
        <v>1509</v>
      </c>
    </row>
    <row r="294" spans="4:25" x14ac:dyDescent="0.2">
      <c r="D294" s="1" t="s">
        <v>662</v>
      </c>
      <c r="E294" s="1">
        <v>293</v>
      </c>
      <c r="F294" s="1">
        <v>37</v>
      </c>
      <c r="G294" s="1" t="s">
        <v>314</v>
      </c>
      <c r="J294" s="8">
        <v>43858</v>
      </c>
      <c r="K294" s="8">
        <v>43865</v>
      </c>
      <c r="L294" s="8"/>
      <c r="M294" s="7" t="s">
        <v>246</v>
      </c>
      <c r="N294" s="8" t="s">
        <v>583</v>
      </c>
      <c r="P294" s="21">
        <f t="shared" ca="1" si="43"/>
        <v>15</v>
      </c>
      <c r="Q294" s="21">
        <f t="shared" si="44"/>
        <v>0</v>
      </c>
      <c r="R294" s="21">
        <f t="shared" si="45"/>
        <v>0</v>
      </c>
      <c r="S294" s="6">
        <f t="shared" si="49"/>
        <v>1</v>
      </c>
      <c r="T294" s="6">
        <f t="shared" si="49"/>
        <v>1</v>
      </c>
      <c r="U294" s="6">
        <f t="shared" si="46"/>
        <v>2</v>
      </c>
      <c r="V294" s="4">
        <f t="shared" si="47"/>
        <v>2</v>
      </c>
      <c r="W294" s="5">
        <f t="shared" si="41"/>
        <v>0</v>
      </c>
      <c r="X294" s="3">
        <f t="shared" si="42"/>
        <v>2</v>
      </c>
      <c r="Y294" s="10" t="s">
        <v>1510</v>
      </c>
    </row>
    <row r="295" spans="4:25" x14ac:dyDescent="0.2">
      <c r="D295" s="1" t="s">
        <v>663</v>
      </c>
      <c r="E295" s="1">
        <v>294</v>
      </c>
      <c r="F295" s="1">
        <v>42</v>
      </c>
      <c r="G295" s="1" t="s">
        <v>314</v>
      </c>
      <c r="J295" s="8">
        <v>43863</v>
      </c>
      <c r="K295" s="8">
        <v>43864</v>
      </c>
      <c r="L295" s="8"/>
      <c r="M295" s="7" t="s">
        <v>278</v>
      </c>
      <c r="N295" s="8"/>
      <c r="P295" s="21">
        <f t="shared" ca="1" si="43"/>
        <v>16</v>
      </c>
      <c r="Q295" s="21">
        <f t="shared" si="44"/>
        <v>0</v>
      </c>
      <c r="R295" s="21">
        <f t="shared" si="45"/>
        <v>0</v>
      </c>
      <c r="S295" s="6">
        <f t="shared" si="49"/>
        <v>0</v>
      </c>
      <c r="T295" s="6">
        <f t="shared" si="49"/>
        <v>0</v>
      </c>
      <c r="U295" s="6">
        <f t="shared" si="46"/>
        <v>0</v>
      </c>
      <c r="V295" s="4">
        <f t="shared" si="47"/>
        <v>0</v>
      </c>
      <c r="W295" s="5">
        <f t="shared" si="41"/>
        <v>1</v>
      </c>
      <c r="X295" s="3">
        <f t="shared" si="42"/>
        <v>0</v>
      </c>
      <c r="Y295" s="10" t="s">
        <v>1511</v>
      </c>
    </row>
    <row r="296" spans="4:25" x14ac:dyDescent="0.2">
      <c r="D296" s="1" t="s">
        <v>664</v>
      </c>
      <c r="E296" s="1">
        <v>295</v>
      </c>
      <c r="F296" s="1">
        <v>58</v>
      </c>
      <c r="G296" s="1" t="s">
        <v>315</v>
      </c>
      <c r="J296" s="8">
        <v>43862</v>
      </c>
      <c r="K296" s="8">
        <v>43863</v>
      </c>
      <c r="L296" s="8"/>
      <c r="M296" s="7" t="s">
        <v>278</v>
      </c>
      <c r="N296" s="8" t="s">
        <v>287</v>
      </c>
      <c r="P296" s="21">
        <f t="shared" ca="1" si="43"/>
        <v>17</v>
      </c>
      <c r="Q296" s="21">
        <f t="shared" si="44"/>
        <v>0</v>
      </c>
      <c r="R296" s="21">
        <f t="shared" si="45"/>
        <v>0</v>
      </c>
      <c r="S296" s="6">
        <f t="shared" si="49"/>
        <v>0</v>
      </c>
      <c r="T296" s="6">
        <f t="shared" si="49"/>
        <v>0</v>
      </c>
      <c r="U296" s="6">
        <f t="shared" si="46"/>
        <v>0</v>
      </c>
      <c r="V296" s="4">
        <f t="shared" si="47"/>
        <v>1</v>
      </c>
      <c r="W296" s="5">
        <f t="shared" si="41"/>
        <v>0</v>
      </c>
      <c r="X296" s="3">
        <f t="shared" si="42"/>
        <v>1</v>
      </c>
      <c r="Y296" s="10" t="s">
        <v>1512</v>
      </c>
    </row>
    <row r="297" spans="4:25" x14ac:dyDescent="0.2">
      <c r="D297" s="1" t="s">
        <v>665</v>
      </c>
      <c r="E297" s="1">
        <v>296</v>
      </c>
      <c r="F297" s="1">
        <v>20</v>
      </c>
      <c r="G297" s="1" t="s">
        <v>315</v>
      </c>
      <c r="J297" s="8">
        <v>43846</v>
      </c>
      <c r="K297" s="8">
        <v>43866</v>
      </c>
      <c r="L297" s="8"/>
      <c r="M297" s="7" t="s">
        <v>277</v>
      </c>
      <c r="N297" s="8" t="s">
        <v>285</v>
      </c>
      <c r="P297" s="21">
        <f t="shared" ca="1" si="43"/>
        <v>14</v>
      </c>
      <c r="Q297" s="21">
        <f t="shared" si="44"/>
        <v>0</v>
      </c>
      <c r="R297" s="21">
        <f t="shared" si="45"/>
        <v>0</v>
      </c>
      <c r="S297" s="6">
        <f t="shared" si="49"/>
        <v>0</v>
      </c>
      <c r="T297" s="6">
        <f t="shared" si="49"/>
        <v>0</v>
      </c>
      <c r="U297" s="6">
        <f t="shared" si="46"/>
        <v>0</v>
      </c>
      <c r="V297" s="4">
        <f t="shared" si="47"/>
        <v>1</v>
      </c>
      <c r="W297" s="5">
        <f t="shared" si="41"/>
        <v>0</v>
      </c>
      <c r="X297" s="3">
        <f t="shared" si="42"/>
        <v>1</v>
      </c>
      <c r="Y297" s="10" t="s">
        <v>1513</v>
      </c>
    </row>
    <row r="298" spans="4:25" x14ac:dyDescent="0.2">
      <c r="D298" s="1" t="s">
        <v>666</v>
      </c>
      <c r="E298" s="1">
        <v>297</v>
      </c>
      <c r="F298" s="1">
        <v>38</v>
      </c>
      <c r="G298" s="1" t="s">
        <v>314</v>
      </c>
      <c r="J298" s="8">
        <v>43861</v>
      </c>
      <c r="K298" s="8">
        <v>43865</v>
      </c>
      <c r="L298" s="8"/>
      <c r="M298" s="7" t="s">
        <v>278</v>
      </c>
      <c r="N298" s="8" t="s">
        <v>287</v>
      </c>
      <c r="P298" s="21">
        <f t="shared" ca="1" si="43"/>
        <v>15</v>
      </c>
      <c r="Q298" s="21">
        <f t="shared" si="44"/>
        <v>0</v>
      </c>
      <c r="R298" s="21">
        <f t="shared" si="45"/>
        <v>0</v>
      </c>
      <c r="S298" s="6">
        <f t="shared" si="49"/>
        <v>0</v>
      </c>
      <c r="T298" s="6">
        <f t="shared" si="49"/>
        <v>0</v>
      </c>
      <c r="U298" s="6">
        <f t="shared" si="46"/>
        <v>0</v>
      </c>
      <c r="V298" s="4">
        <f t="shared" si="47"/>
        <v>1</v>
      </c>
      <c r="W298" s="5">
        <f t="shared" si="41"/>
        <v>0</v>
      </c>
      <c r="X298" s="3">
        <f t="shared" si="42"/>
        <v>1</v>
      </c>
      <c r="Y298" s="10" t="s">
        <v>1514</v>
      </c>
    </row>
    <row r="299" spans="4:25" x14ac:dyDescent="0.2">
      <c r="D299" s="1" t="s">
        <v>667</v>
      </c>
      <c r="E299" s="1">
        <v>298</v>
      </c>
      <c r="F299" s="1">
        <v>52</v>
      </c>
      <c r="G299" s="1" t="s">
        <v>314</v>
      </c>
      <c r="J299" s="8">
        <v>43854</v>
      </c>
      <c r="K299" s="8">
        <v>43864</v>
      </c>
      <c r="L299" s="8">
        <v>43876</v>
      </c>
      <c r="M299" s="7" t="s">
        <v>246</v>
      </c>
      <c r="N299" s="8" t="s">
        <v>246</v>
      </c>
      <c r="P299" s="21">
        <f t="shared" ca="1" si="43"/>
        <v>0</v>
      </c>
      <c r="Q299" s="21">
        <f t="shared" si="44"/>
        <v>13</v>
      </c>
      <c r="R299" s="21">
        <f t="shared" si="45"/>
        <v>23</v>
      </c>
      <c r="S299" s="6">
        <f t="shared" si="49"/>
        <v>1</v>
      </c>
      <c r="T299" s="6">
        <f t="shared" si="49"/>
        <v>1</v>
      </c>
      <c r="U299" s="6">
        <f t="shared" si="46"/>
        <v>2</v>
      </c>
      <c r="V299" s="4">
        <f t="shared" si="47"/>
        <v>2</v>
      </c>
      <c r="W299" s="5">
        <f t="shared" si="41"/>
        <v>0</v>
      </c>
      <c r="X299" s="3">
        <f t="shared" si="42"/>
        <v>2</v>
      </c>
      <c r="Y299" s="10" t="s">
        <v>1515</v>
      </c>
    </row>
    <row r="300" spans="4:25" x14ac:dyDescent="0.2">
      <c r="D300" s="1" t="s">
        <v>668</v>
      </c>
      <c r="E300" s="1">
        <v>299</v>
      </c>
      <c r="F300" s="1">
        <v>23</v>
      </c>
      <c r="G300" s="1" t="s">
        <v>315</v>
      </c>
      <c r="J300" s="8">
        <v>43865</v>
      </c>
      <c r="K300" s="8">
        <v>43865</v>
      </c>
      <c r="L300" s="8">
        <v>43878</v>
      </c>
      <c r="M300" s="7" t="s">
        <v>277</v>
      </c>
      <c r="N300" s="8"/>
      <c r="P300" s="21">
        <f t="shared" ca="1" si="43"/>
        <v>0</v>
      </c>
      <c r="Q300" s="21">
        <f t="shared" si="44"/>
        <v>14</v>
      </c>
      <c r="R300" s="21">
        <f t="shared" si="45"/>
        <v>14</v>
      </c>
      <c r="S300" s="6">
        <f t="shared" si="49"/>
        <v>0</v>
      </c>
      <c r="T300" s="6">
        <f t="shared" si="49"/>
        <v>0</v>
      </c>
      <c r="U300" s="6">
        <f t="shared" si="46"/>
        <v>0</v>
      </c>
      <c r="V300" s="4">
        <f t="shared" si="47"/>
        <v>0</v>
      </c>
      <c r="W300" s="5">
        <f t="shared" si="41"/>
        <v>1</v>
      </c>
      <c r="X300" s="3">
        <f t="shared" si="42"/>
        <v>0</v>
      </c>
      <c r="Y300" s="10" t="s">
        <v>1516</v>
      </c>
    </row>
    <row r="301" spans="4:25" x14ac:dyDescent="0.2">
      <c r="D301" s="1" t="s">
        <v>669</v>
      </c>
      <c r="E301" s="1">
        <v>300</v>
      </c>
      <c r="F301" s="1">
        <v>31</v>
      </c>
      <c r="G301" s="1" t="s">
        <v>314</v>
      </c>
      <c r="H301" s="7">
        <v>299</v>
      </c>
      <c r="I301" s="7" t="s">
        <v>610</v>
      </c>
      <c r="J301" s="8">
        <v>43864</v>
      </c>
      <c r="K301" s="8">
        <v>43864</v>
      </c>
      <c r="L301" s="8"/>
      <c r="M301" s="7" t="s">
        <v>277</v>
      </c>
      <c r="N301" s="8"/>
      <c r="P301" s="21">
        <f t="shared" ca="1" si="43"/>
        <v>16</v>
      </c>
      <c r="Q301" s="21">
        <f t="shared" si="44"/>
        <v>0</v>
      </c>
      <c r="R301" s="21">
        <f t="shared" si="45"/>
        <v>0</v>
      </c>
      <c r="S301" s="6">
        <f t="shared" si="49"/>
        <v>0</v>
      </c>
      <c r="T301" s="6">
        <f t="shared" si="49"/>
        <v>0</v>
      </c>
      <c r="U301" s="6">
        <f t="shared" si="46"/>
        <v>0</v>
      </c>
      <c r="V301" s="4">
        <f t="shared" si="47"/>
        <v>0</v>
      </c>
      <c r="W301" s="5">
        <f t="shared" si="41"/>
        <v>1</v>
      </c>
      <c r="X301" s="3">
        <f t="shared" si="42"/>
        <v>0</v>
      </c>
      <c r="Y301" s="10" t="s">
        <v>1517</v>
      </c>
    </row>
    <row r="302" spans="4:25" x14ac:dyDescent="0.2">
      <c r="D302" s="1" t="s">
        <v>670</v>
      </c>
      <c r="E302" s="1">
        <v>301</v>
      </c>
      <c r="F302" s="1">
        <v>23</v>
      </c>
      <c r="G302" s="1" t="s">
        <v>314</v>
      </c>
      <c r="J302" s="8">
        <v>43855</v>
      </c>
      <c r="K302" s="8">
        <v>43864</v>
      </c>
      <c r="L302" s="8"/>
      <c r="M302" s="7" t="s">
        <v>275</v>
      </c>
      <c r="N302" s="8" t="s">
        <v>587</v>
      </c>
      <c r="P302" s="21">
        <f t="shared" ca="1" si="43"/>
        <v>16</v>
      </c>
      <c r="Q302" s="21">
        <f t="shared" si="44"/>
        <v>0</v>
      </c>
      <c r="R302" s="21">
        <f t="shared" si="45"/>
        <v>0</v>
      </c>
      <c r="S302" s="6">
        <f t="shared" ref="S302:T321" si="50">IF(ISNUMBER(FIND(S$1,$M302)),1,0)</f>
        <v>0</v>
      </c>
      <c r="T302" s="6">
        <f t="shared" si="50"/>
        <v>0</v>
      </c>
      <c r="U302" s="6">
        <f t="shared" si="46"/>
        <v>0</v>
      </c>
      <c r="V302" s="4">
        <f t="shared" si="47"/>
        <v>2</v>
      </c>
      <c r="W302" s="5">
        <f t="shared" si="41"/>
        <v>0</v>
      </c>
      <c r="X302" s="3">
        <f t="shared" si="42"/>
        <v>2</v>
      </c>
      <c r="Y302" s="10" t="s">
        <v>1518</v>
      </c>
    </row>
    <row r="303" spans="4:25" x14ac:dyDescent="0.2">
      <c r="D303" s="1" t="s">
        <v>671</v>
      </c>
      <c r="E303" s="1">
        <v>302</v>
      </c>
      <c r="F303" s="1">
        <v>23</v>
      </c>
      <c r="G303" s="1" t="s">
        <v>314</v>
      </c>
      <c r="J303" s="8">
        <v>43863</v>
      </c>
      <c r="K303" s="8">
        <v>43865</v>
      </c>
      <c r="L303" s="8">
        <v>43878</v>
      </c>
      <c r="M303" s="7" t="s">
        <v>275</v>
      </c>
      <c r="N303" s="8" t="s">
        <v>287</v>
      </c>
      <c r="P303" s="21">
        <f t="shared" ca="1" si="43"/>
        <v>0</v>
      </c>
      <c r="Q303" s="21">
        <f t="shared" si="44"/>
        <v>14</v>
      </c>
      <c r="R303" s="21">
        <f t="shared" si="45"/>
        <v>16</v>
      </c>
      <c r="S303" s="6">
        <f t="shared" si="50"/>
        <v>0</v>
      </c>
      <c r="T303" s="6">
        <f t="shared" si="50"/>
        <v>0</v>
      </c>
      <c r="U303" s="6">
        <f t="shared" si="46"/>
        <v>0</v>
      </c>
      <c r="V303" s="4">
        <f t="shared" si="47"/>
        <v>1</v>
      </c>
      <c r="W303" s="5">
        <f t="shared" si="41"/>
        <v>0</v>
      </c>
      <c r="X303" s="3">
        <f t="shared" si="42"/>
        <v>1</v>
      </c>
      <c r="Y303" s="10" t="s">
        <v>1519</v>
      </c>
    </row>
    <row r="304" spans="4:25" x14ac:dyDescent="0.2">
      <c r="D304" s="1" t="s">
        <v>672</v>
      </c>
      <c r="E304" s="1">
        <v>303</v>
      </c>
      <c r="F304" s="1">
        <v>57</v>
      </c>
      <c r="G304" s="1" t="s">
        <v>315</v>
      </c>
      <c r="J304" s="8">
        <v>43858</v>
      </c>
      <c r="K304" s="8">
        <v>43865</v>
      </c>
      <c r="L304" s="8"/>
      <c r="M304" s="7" t="s">
        <v>1201</v>
      </c>
      <c r="N304" s="8" t="s">
        <v>1211</v>
      </c>
      <c r="P304" s="21">
        <f t="shared" ca="1" si="43"/>
        <v>15</v>
      </c>
      <c r="Q304" s="21">
        <f t="shared" si="44"/>
        <v>0</v>
      </c>
      <c r="R304" s="21">
        <f t="shared" si="45"/>
        <v>0</v>
      </c>
      <c r="S304" s="6">
        <f t="shared" si="50"/>
        <v>0</v>
      </c>
      <c r="T304" s="6">
        <f t="shared" si="50"/>
        <v>0</v>
      </c>
      <c r="U304" s="6">
        <f t="shared" si="46"/>
        <v>0</v>
      </c>
      <c r="V304" s="4">
        <f t="shared" si="47"/>
        <v>2</v>
      </c>
      <c r="W304" s="5">
        <f t="shared" si="41"/>
        <v>0</v>
      </c>
      <c r="X304" s="3">
        <f t="shared" si="42"/>
        <v>2</v>
      </c>
      <c r="Y304" s="10" t="s">
        <v>1520</v>
      </c>
    </row>
    <row r="305" spans="4:25" x14ac:dyDescent="0.2">
      <c r="D305" s="1" t="s">
        <v>673</v>
      </c>
      <c r="E305" s="1">
        <v>304</v>
      </c>
      <c r="F305" s="1">
        <v>42</v>
      </c>
      <c r="G305" s="1" t="s">
        <v>314</v>
      </c>
      <c r="J305" s="8">
        <v>43850</v>
      </c>
      <c r="K305" s="8">
        <v>43865</v>
      </c>
      <c r="L305" s="8"/>
      <c r="M305" s="7" t="s">
        <v>277</v>
      </c>
      <c r="N305" s="8" t="s">
        <v>586</v>
      </c>
      <c r="P305" s="21">
        <f t="shared" ca="1" si="43"/>
        <v>15</v>
      </c>
      <c r="Q305" s="21">
        <f t="shared" si="44"/>
        <v>0</v>
      </c>
      <c r="R305" s="21">
        <f t="shared" si="45"/>
        <v>0</v>
      </c>
      <c r="S305" s="6">
        <f t="shared" si="50"/>
        <v>0</v>
      </c>
      <c r="T305" s="6">
        <f t="shared" si="50"/>
        <v>0</v>
      </c>
      <c r="U305" s="6">
        <f t="shared" si="46"/>
        <v>0</v>
      </c>
      <c r="V305" s="4">
        <f t="shared" si="47"/>
        <v>1</v>
      </c>
      <c r="W305" s="5">
        <f t="shared" si="41"/>
        <v>3</v>
      </c>
      <c r="X305" s="3">
        <f t="shared" si="42"/>
        <v>1</v>
      </c>
      <c r="Y305" s="10" t="s">
        <v>1521</v>
      </c>
    </row>
    <row r="306" spans="4:25" x14ac:dyDescent="0.2">
      <c r="D306" s="1" t="s">
        <v>674</v>
      </c>
      <c r="E306" s="1">
        <v>305</v>
      </c>
      <c r="F306" s="1">
        <v>30</v>
      </c>
      <c r="G306" s="1" t="s">
        <v>315</v>
      </c>
      <c r="J306" s="8">
        <v>43862</v>
      </c>
      <c r="K306" s="8">
        <v>43864</v>
      </c>
      <c r="L306" s="8">
        <v>43877</v>
      </c>
      <c r="M306" s="7" t="s">
        <v>283</v>
      </c>
      <c r="N306" s="8"/>
      <c r="P306" s="21">
        <f t="shared" ca="1" si="43"/>
        <v>0</v>
      </c>
      <c r="Q306" s="21">
        <f t="shared" si="44"/>
        <v>14</v>
      </c>
      <c r="R306" s="21">
        <f t="shared" si="45"/>
        <v>16</v>
      </c>
      <c r="S306" s="6">
        <f t="shared" si="50"/>
        <v>0</v>
      </c>
      <c r="T306" s="6">
        <f t="shared" si="50"/>
        <v>0</v>
      </c>
      <c r="U306" s="6">
        <f t="shared" si="46"/>
        <v>0</v>
      </c>
      <c r="V306" s="4">
        <f t="shared" si="47"/>
        <v>0</v>
      </c>
      <c r="W306" s="5">
        <f t="shared" si="41"/>
        <v>0</v>
      </c>
      <c r="X306" s="3">
        <f t="shared" si="42"/>
        <v>0</v>
      </c>
      <c r="Y306" s="10" t="s">
        <v>1522</v>
      </c>
    </row>
    <row r="307" spans="4:25" x14ac:dyDescent="0.2">
      <c r="D307" s="1" t="s">
        <v>675</v>
      </c>
      <c r="E307" s="1">
        <v>306</v>
      </c>
      <c r="F307" s="1">
        <v>28</v>
      </c>
      <c r="G307" s="1" t="s">
        <v>315</v>
      </c>
      <c r="J307" s="8">
        <v>43854</v>
      </c>
      <c r="K307" s="8">
        <v>43864</v>
      </c>
      <c r="L307" s="8"/>
      <c r="M307" s="7" t="s">
        <v>246</v>
      </c>
      <c r="N307" s="8" t="s">
        <v>246</v>
      </c>
      <c r="P307" s="21">
        <f t="shared" ca="1" si="43"/>
        <v>16</v>
      </c>
      <c r="Q307" s="21">
        <f t="shared" si="44"/>
        <v>0</v>
      </c>
      <c r="R307" s="21">
        <f t="shared" si="45"/>
        <v>0</v>
      </c>
      <c r="S307" s="6">
        <f t="shared" si="50"/>
        <v>1</v>
      </c>
      <c r="T307" s="6">
        <f t="shared" si="50"/>
        <v>1</v>
      </c>
      <c r="U307" s="6">
        <f t="shared" si="46"/>
        <v>2</v>
      </c>
      <c r="V307" s="4">
        <f t="shared" si="47"/>
        <v>2</v>
      </c>
      <c r="W307" s="5">
        <f t="shared" si="41"/>
        <v>0</v>
      </c>
      <c r="X307" s="3">
        <f t="shared" si="42"/>
        <v>2</v>
      </c>
      <c r="Y307" s="10" t="s">
        <v>1523</v>
      </c>
    </row>
    <row r="308" spans="4:25" x14ac:dyDescent="0.2">
      <c r="D308" s="1" t="s">
        <v>676</v>
      </c>
      <c r="E308" s="1">
        <v>307</v>
      </c>
      <c r="F308" s="1">
        <v>63</v>
      </c>
      <c r="G308" s="1" t="s">
        <v>314</v>
      </c>
      <c r="J308" s="8">
        <v>43856</v>
      </c>
      <c r="K308" s="8">
        <v>43862</v>
      </c>
      <c r="L308" s="8"/>
      <c r="M308" s="7" t="s">
        <v>283</v>
      </c>
      <c r="N308" s="8" t="s">
        <v>285</v>
      </c>
      <c r="P308" s="21">
        <f t="shared" ca="1" si="43"/>
        <v>18</v>
      </c>
      <c r="Q308" s="21">
        <f t="shared" si="44"/>
        <v>0</v>
      </c>
      <c r="R308" s="21">
        <f t="shared" si="45"/>
        <v>0</v>
      </c>
      <c r="S308" s="6">
        <f t="shared" si="50"/>
        <v>0</v>
      </c>
      <c r="T308" s="6">
        <f t="shared" si="50"/>
        <v>0</v>
      </c>
      <c r="U308" s="6">
        <f t="shared" si="46"/>
        <v>0</v>
      </c>
      <c r="V308" s="4">
        <f t="shared" si="47"/>
        <v>1</v>
      </c>
      <c r="W308" s="5">
        <f t="shared" si="41"/>
        <v>0</v>
      </c>
      <c r="X308" s="3">
        <f t="shared" si="42"/>
        <v>1</v>
      </c>
      <c r="Y308" s="10" t="s">
        <v>1524</v>
      </c>
    </row>
    <row r="309" spans="4:25" x14ac:dyDescent="0.2">
      <c r="D309" s="1" t="s">
        <v>677</v>
      </c>
      <c r="E309" s="1">
        <v>308</v>
      </c>
      <c r="F309" s="1">
        <v>64</v>
      </c>
      <c r="G309" s="1" t="s">
        <v>315</v>
      </c>
      <c r="J309" s="8">
        <v>43858</v>
      </c>
      <c r="K309" s="8">
        <v>43864</v>
      </c>
      <c r="L309" s="8"/>
      <c r="M309" s="7" t="s">
        <v>267</v>
      </c>
      <c r="N309" s="8"/>
      <c r="P309" s="21">
        <f t="shared" ca="1" si="43"/>
        <v>16</v>
      </c>
      <c r="Q309" s="21">
        <f t="shared" si="44"/>
        <v>0</v>
      </c>
      <c r="R309" s="21">
        <f t="shared" si="45"/>
        <v>0</v>
      </c>
      <c r="S309" s="6">
        <f t="shared" si="50"/>
        <v>0</v>
      </c>
      <c r="T309" s="6">
        <f t="shared" si="50"/>
        <v>0</v>
      </c>
      <c r="U309" s="6">
        <f t="shared" si="46"/>
        <v>0</v>
      </c>
      <c r="V309" s="4">
        <f t="shared" si="47"/>
        <v>0</v>
      </c>
      <c r="W309" s="5">
        <f t="shared" si="41"/>
        <v>1</v>
      </c>
      <c r="X309" s="3">
        <f t="shared" si="42"/>
        <v>0</v>
      </c>
      <c r="Y309" s="10" t="s">
        <v>1525</v>
      </c>
    </row>
    <row r="310" spans="4:25" x14ac:dyDescent="0.2">
      <c r="D310" s="1" t="s">
        <v>678</v>
      </c>
      <c r="E310" s="1">
        <v>309</v>
      </c>
      <c r="F310" s="1">
        <v>50</v>
      </c>
      <c r="G310" s="1" t="s">
        <v>314</v>
      </c>
      <c r="J310" s="8">
        <v>43857</v>
      </c>
      <c r="K310" s="8">
        <v>43865</v>
      </c>
      <c r="L310" s="8"/>
      <c r="M310" s="7" t="s">
        <v>267</v>
      </c>
      <c r="N310" s="8" t="s">
        <v>285</v>
      </c>
      <c r="P310" s="21">
        <f t="shared" ca="1" si="43"/>
        <v>15</v>
      </c>
      <c r="Q310" s="21">
        <f t="shared" si="44"/>
        <v>0</v>
      </c>
      <c r="R310" s="21">
        <f t="shared" si="45"/>
        <v>0</v>
      </c>
      <c r="S310" s="6">
        <f t="shared" si="50"/>
        <v>0</v>
      </c>
      <c r="T310" s="6">
        <f t="shared" si="50"/>
        <v>0</v>
      </c>
      <c r="U310" s="6">
        <f t="shared" si="46"/>
        <v>0</v>
      </c>
      <c r="V310" s="4">
        <f t="shared" si="47"/>
        <v>1</v>
      </c>
      <c r="W310" s="5">
        <f t="shared" si="41"/>
        <v>1</v>
      </c>
      <c r="X310" s="3">
        <f t="shared" si="42"/>
        <v>1</v>
      </c>
      <c r="Y310" s="10" t="s">
        <v>1526</v>
      </c>
    </row>
    <row r="311" spans="4:25" x14ac:dyDescent="0.2">
      <c r="D311" s="1" t="s">
        <v>679</v>
      </c>
      <c r="E311" s="1">
        <v>310</v>
      </c>
      <c r="F311" s="1">
        <v>49</v>
      </c>
      <c r="G311" s="1" t="s">
        <v>315</v>
      </c>
      <c r="H311" s="7">
        <v>309</v>
      </c>
      <c r="I311" s="7" t="s">
        <v>298</v>
      </c>
      <c r="J311" s="8">
        <v>43857</v>
      </c>
      <c r="K311" s="8">
        <v>43865</v>
      </c>
      <c r="L311" s="8"/>
      <c r="M311" s="7" t="s">
        <v>267</v>
      </c>
      <c r="N311" s="8" t="s">
        <v>285</v>
      </c>
      <c r="P311" s="21">
        <f t="shared" ca="1" si="43"/>
        <v>15</v>
      </c>
      <c r="Q311" s="21">
        <f t="shared" si="44"/>
        <v>0</v>
      </c>
      <c r="R311" s="21">
        <f t="shared" si="45"/>
        <v>0</v>
      </c>
      <c r="S311" s="6">
        <f t="shared" si="50"/>
        <v>0</v>
      </c>
      <c r="T311" s="6">
        <f t="shared" si="50"/>
        <v>0</v>
      </c>
      <c r="U311" s="6">
        <f t="shared" si="46"/>
        <v>0</v>
      </c>
      <c r="V311" s="4">
        <f t="shared" si="47"/>
        <v>1</v>
      </c>
      <c r="W311" s="5">
        <f t="shared" si="41"/>
        <v>0</v>
      </c>
      <c r="X311" s="3">
        <f t="shared" si="42"/>
        <v>2</v>
      </c>
      <c r="Y311" s="10" t="s">
        <v>1527</v>
      </c>
    </row>
    <row r="312" spans="4:25" x14ac:dyDescent="0.2">
      <c r="D312" s="1" t="s">
        <v>680</v>
      </c>
      <c r="E312" s="1">
        <v>311</v>
      </c>
      <c r="F312" s="1">
        <v>34</v>
      </c>
      <c r="G312" s="1" t="s">
        <v>315</v>
      </c>
      <c r="H312" s="7">
        <v>245</v>
      </c>
      <c r="I312" s="7" t="s">
        <v>298</v>
      </c>
      <c r="J312" s="8">
        <v>43858</v>
      </c>
      <c r="K312" s="8">
        <v>43864</v>
      </c>
      <c r="L312" s="8"/>
      <c r="M312" s="7" t="s">
        <v>275</v>
      </c>
      <c r="N312" s="8" t="s">
        <v>246</v>
      </c>
      <c r="P312" s="21">
        <f t="shared" ca="1" si="43"/>
        <v>16</v>
      </c>
      <c r="Q312" s="21">
        <f t="shared" si="44"/>
        <v>0</v>
      </c>
      <c r="R312" s="21">
        <f t="shared" si="45"/>
        <v>0</v>
      </c>
      <c r="S312" s="6">
        <f t="shared" si="50"/>
        <v>0</v>
      </c>
      <c r="T312" s="6">
        <f t="shared" si="50"/>
        <v>0</v>
      </c>
      <c r="U312" s="6">
        <f t="shared" si="46"/>
        <v>0</v>
      </c>
      <c r="V312" s="4">
        <f t="shared" si="47"/>
        <v>2</v>
      </c>
      <c r="W312" s="5">
        <f t="shared" si="41"/>
        <v>0</v>
      </c>
      <c r="X312" s="3">
        <f t="shared" si="42"/>
        <v>4</v>
      </c>
      <c r="Y312" s="10" t="s">
        <v>1528</v>
      </c>
    </row>
    <row r="313" spans="4:25" x14ac:dyDescent="0.2">
      <c r="D313" s="1" t="s">
        <v>681</v>
      </c>
      <c r="E313" s="1">
        <v>312</v>
      </c>
      <c r="F313" s="1">
        <v>2</v>
      </c>
      <c r="G313" s="1" t="s">
        <v>315</v>
      </c>
      <c r="H313" s="7">
        <v>245</v>
      </c>
      <c r="I313" s="7" t="s">
        <v>303</v>
      </c>
      <c r="J313" s="8">
        <v>43864</v>
      </c>
      <c r="K313" s="8">
        <v>43865</v>
      </c>
      <c r="L313" s="8"/>
      <c r="M313" s="7" t="s">
        <v>275</v>
      </c>
      <c r="N313" s="8" t="s">
        <v>246</v>
      </c>
      <c r="P313" s="21">
        <f t="shared" ca="1" si="43"/>
        <v>15</v>
      </c>
      <c r="Q313" s="21">
        <f t="shared" si="44"/>
        <v>0</v>
      </c>
      <c r="R313" s="21">
        <f t="shared" si="45"/>
        <v>0</v>
      </c>
      <c r="S313" s="6">
        <f t="shared" si="50"/>
        <v>0</v>
      </c>
      <c r="T313" s="6">
        <f t="shared" si="50"/>
        <v>0</v>
      </c>
      <c r="U313" s="6">
        <f t="shared" si="46"/>
        <v>0</v>
      </c>
      <c r="V313" s="4">
        <f t="shared" si="47"/>
        <v>2</v>
      </c>
      <c r="W313" s="5">
        <f t="shared" si="41"/>
        <v>0</v>
      </c>
      <c r="X313" s="3">
        <f t="shared" si="42"/>
        <v>4</v>
      </c>
      <c r="Y313" s="10" t="s">
        <v>1529</v>
      </c>
    </row>
    <row r="314" spans="4:25" x14ac:dyDescent="0.2">
      <c r="D314" s="1" t="s">
        <v>682</v>
      </c>
      <c r="E314" s="1">
        <v>313</v>
      </c>
      <c r="F314" s="1">
        <v>13</v>
      </c>
      <c r="G314" s="1" t="s">
        <v>314</v>
      </c>
      <c r="H314" s="7">
        <v>268</v>
      </c>
      <c r="I314" s="7" t="s">
        <v>296</v>
      </c>
      <c r="J314" s="8">
        <v>43864</v>
      </c>
      <c r="K314" s="8">
        <v>43864</v>
      </c>
      <c r="L314" s="8"/>
      <c r="M314" s="7" t="s">
        <v>283</v>
      </c>
      <c r="N314" s="8" t="s">
        <v>287</v>
      </c>
      <c r="P314" s="21">
        <f t="shared" ca="1" si="43"/>
        <v>16</v>
      </c>
      <c r="Q314" s="21">
        <f t="shared" si="44"/>
        <v>0</v>
      </c>
      <c r="R314" s="21">
        <f t="shared" si="45"/>
        <v>0</v>
      </c>
      <c r="S314" s="6">
        <f t="shared" si="50"/>
        <v>0</v>
      </c>
      <c r="T314" s="6">
        <f t="shared" si="50"/>
        <v>0</v>
      </c>
      <c r="U314" s="6">
        <f t="shared" si="46"/>
        <v>0</v>
      </c>
      <c r="V314" s="4">
        <f t="shared" si="47"/>
        <v>1</v>
      </c>
      <c r="W314" s="5">
        <f t="shared" si="41"/>
        <v>0</v>
      </c>
      <c r="X314" s="3">
        <f t="shared" si="42"/>
        <v>2</v>
      </c>
      <c r="Y314" s="10" t="s">
        <v>1530</v>
      </c>
    </row>
    <row r="315" spans="4:25" x14ac:dyDescent="0.2">
      <c r="D315" s="1" t="s">
        <v>683</v>
      </c>
      <c r="E315" s="1">
        <v>314</v>
      </c>
      <c r="F315" s="1">
        <v>69</v>
      </c>
      <c r="G315" s="1" t="s">
        <v>314</v>
      </c>
      <c r="H315" s="7">
        <v>308</v>
      </c>
      <c r="I315" s="7" t="s">
        <v>611</v>
      </c>
      <c r="J315" s="8">
        <v>43862</v>
      </c>
      <c r="K315" s="8">
        <v>43864</v>
      </c>
      <c r="L315" s="8"/>
      <c r="M315" s="7" t="s">
        <v>267</v>
      </c>
      <c r="N315" s="8"/>
      <c r="P315" s="21">
        <f t="shared" ca="1" si="43"/>
        <v>16</v>
      </c>
      <c r="Q315" s="21">
        <f t="shared" si="44"/>
        <v>0</v>
      </c>
      <c r="R315" s="21">
        <f t="shared" si="45"/>
        <v>0</v>
      </c>
      <c r="S315" s="6">
        <f t="shared" si="50"/>
        <v>0</v>
      </c>
      <c r="T315" s="6">
        <f t="shared" si="50"/>
        <v>0</v>
      </c>
      <c r="U315" s="6">
        <f t="shared" si="46"/>
        <v>0</v>
      </c>
      <c r="V315" s="4">
        <f t="shared" si="47"/>
        <v>0</v>
      </c>
      <c r="W315" s="5">
        <f t="shared" si="41"/>
        <v>0</v>
      </c>
      <c r="X315" s="3">
        <f t="shared" si="42"/>
        <v>0</v>
      </c>
      <c r="Y315" s="10" t="s">
        <v>1531</v>
      </c>
    </row>
    <row r="316" spans="4:25" x14ac:dyDescent="0.2">
      <c r="D316" s="1" t="s">
        <v>684</v>
      </c>
      <c r="E316" s="1">
        <v>315</v>
      </c>
      <c r="F316" s="1">
        <v>56</v>
      </c>
      <c r="G316" s="1" t="s">
        <v>314</v>
      </c>
      <c r="J316" s="8">
        <v>43857</v>
      </c>
      <c r="K316" s="8">
        <v>43866</v>
      </c>
      <c r="L316" s="8"/>
      <c r="M316" s="7" t="s">
        <v>278</v>
      </c>
      <c r="N316" s="8"/>
      <c r="P316" s="21">
        <f t="shared" ca="1" si="43"/>
        <v>14</v>
      </c>
      <c r="Q316" s="21">
        <f t="shared" si="44"/>
        <v>0</v>
      </c>
      <c r="R316" s="21">
        <f t="shared" si="45"/>
        <v>0</v>
      </c>
      <c r="S316" s="6">
        <f t="shared" si="50"/>
        <v>0</v>
      </c>
      <c r="T316" s="6">
        <f t="shared" si="50"/>
        <v>0</v>
      </c>
      <c r="U316" s="6">
        <f t="shared" si="46"/>
        <v>0</v>
      </c>
      <c r="V316" s="4">
        <f t="shared" si="47"/>
        <v>0</v>
      </c>
      <c r="W316" s="5">
        <f t="shared" si="41"/>
        <v>1</v>
      </c>
      <c r="X316" s="3">
        <f t="shared" si="42"/>
        <v>0</v>
      </c>
      <c r="Y316" s="10" t="s">
        <v>1532</v>
      </c>
    </row>
    <row r="317" spans="4:25" x14ac:dyDescent="0.2">
      <c r="D317" s="1" t="s">
        <v>685</v>
      </c>
      <c r="E317" s="1">
        <v>316</v>
      </c>
      <c r="F317" s="1">
        <v>41</v>
      </c>
      <c r="G317" s="1" t="s">
        <v>315</v>
      </c>
      <c r="H317" s="7">
        <v>315</v>
      </c>
      <c r="I317" s="7" t="s">
        <v>298</v>
      </c>
      <c r="J317" s="8">
        <v>43857</v>
      </c>
      <c r="K317" s="8">
        <v>43866</v>
      </c>
      <c r="L317" s="8"/>
      <c r="M317" s="7" t="s">
        <v>278</v>
      </c>
      <c r="N317" s="8"/>
      <c r="P317" s="21">
        <f t="shared" ca="1" si="43"/>
        <v>14</v>
      </c>
      <c r="Q317" s="21">
        <f t="shared" si="44"/>
        <v>0</v>
      </c>
      <c r="R317" s="21">
        <f t="shared" si="45"/>
        <v>0</v>
      </c>
      <c r="S317" s="6">
        <f t="shared" si="50"/>
        <v>0</v>
      </c>
      <c r="T317" s="6">
        <f t="shared" si="50"/>
        <v>0</v>
      </c>
      <c r="U317" s="6">
        <f t="shared" si="46"/>
        <v>0</v>
      </c>
      <c r="V317" s="4">
        <f t="shared" si="47"/>
        <v>0</v>
      </c>
      <c r="W317" s="5">
        <f t="shared" si="41"/>
        <v>0</v>
      </c>
      <c r="X317" s="3">
        <f t="shared" si="42"/>
        <v>0</v>
      </c>
      <c r="Y317" s="10" t="s">
        <v>1533</v>
      </c>
    </row>
    <row r="318" spans="4:25" x14ac:dyDescent="0.2">
      <c r="D318" s="1" t="s">
        <v>686</v>
      </c>
      <c r="E318" s="1">
        <v>317</v>
      </c>
      <c r="F318" s="1">
        <v>2</v>
      </c>
      <c r="G318" s="1" t="s">
        <v>314</v>
      </c>
      <c r="H318" s="7">
        <v>193</v>
      </c>
      <c r="I318" s="7" t="s">
        <v>296</v>
      </c>
      <c r="J318" s="8">
        <v>43866</v>
      </c>
      <c r="K318" s="8">
        <v>43866</v>
      </c>
      <c r="L318" s="8"/>
      <c r="M318" s="7" t="s">
        <v>277</v>
      </c>
      <c r="N318" s="8" t="s">
        <v>287</v>
      </c>
      <c r="P318" s="21">
        <f t="shared" ca="1" si="43"/>
        <v>14</v>
      </c>
      <c r="Q318" s="21">
        <f t="shared" si="44"/>
        <v>0</v>
      </c>
      <c r="R318" s="21">
        <f t="shared" si="45"/>
        <v>0</v>
      </c>
      <c r="S318" s="6">
        <f t="shared" si="50"/>
        <v>0</v>
      </c>
      <c r="T318" s="6">
        <f t="shared" si="50"/>
        <v>0</v>
      </c>
      <c r="U318" s="6">
        <f t="shared" si="46"/>
        <v>0</v>
      </c>
      <c r="V318" s="4">
        <f t="shared" si="47"/>
        <v>1</v>
      </c>
      <c r="W318" s="5">
        <f t="shared" si="41"/>
        <v>0</v>
      </c>
      <c r="X318" s="3">
        <f t="shared" si="42"/>
        <v>2</v>
      </c>
      <c r="Y318" s="10" t="s">
        <v>1534</v>
      </c>
    </row>
    <row r="319" spans="4:25" x14ac:dyDescent="0.2">
      <c r="D319" s="1" t="s">
        <v>687</v>
      </c>
      <c r="E319" s="1">
        <v>318</v>
      </c>
      <c r="F319" s="1">
        <v>38</v>
      </c>
      <c r="G319" s="1" t="s">
        <v>314</v>
      </c>
      <c r="J319" s="8">
        <v>43851</v>
      </c>
      <c r="K319" s="8">
        <v>43866</v>
      </c>
      <c r="L319" s="8"/>
      <c r="M319" s="7" t="s">
        <v>275</v>
      </c>
      <c r="N319" s="8" t="s">
        <v>285</v>
      </c>
      <c r="P319" s="21">
        <f t="shared" ca="1" si="43"/>
        <v>14</v>
      </c>
      <c r="Q319" s="21">
        <f t="shared" si="44"/>
        <v>0</v>
      </c>
      <c r="R319" s="21">
        <f t="shared" si="45"/>
        <v>0</v>
      </c>
      <c r="S319" s="6">
        <f t="shared" si="50"/>
        <v>0</v>
      </c>
      <c r="T319" s="6">
        <f t="shared" si="50"/>
        <v>0</v>
      </c>
      <c r="U319" s="6">
        <f t="shared" si="46"/>
        <v>0</v>
      </c>
      <c r="V319" s="4">
        <f t="shared" si="47"/>
        <v>1</v>
      </c>
      <c r="W319" s="5">
        <f t="shared" si="41"/>
        <v>0</v>
      </c>
      <c r="X319" s="3">
        <f t="shared" si="42"/>
        <v>1</v>
      </c>
      <c r="Y319" s="10" t="s">
        <v>1535</v>
      </c>
    </row>
    <row r="320" spans="4:25" x14ac:dyDescent="0.2">
      <c r="D320" s="1" t="s">
        <v>688</v>
      </c>
      <c r="E320" s="1">
        <v>319</v>
      </c>
      <c r="F320" s="1">
        <v>46</v>
      </c>
      <c r="G320" s="1" t="s">
        <v>314</v>
      </c>
      <c r="H320" s="7">
        <v>252</v>
      </c>
      <c r="I320" s="7" t="s">
        <v>296</v>
      </c>
      <c r="J320" s="8">
        <v>43856</v>
      </c>
      <c r="K320" s="8">
        <v>43866</v>
      </c>
      <c r="L320" s="8"/>
      <c r="M320" s="7" t="s">
        <v>1202</v>
      </c>
      <c r="N320" s="8" t="s">
        <v>285</v>
      </c>
      <c r="P320" s="21">
        <f t="shared" ca="1" si="43"/>
        <v>14</v>
      </c>
      <c r="Q320" s="21">
        <f t="shared" si="44"/>
        <v>0</v>
      </c>
      <c r="R320" s="21">
        <f t="shared" si="45"/>
        <v>0</v>
      </c>
      <c r="S320" s="6">
        <f t="shared" si="50"/>
        <v>0</v>
      </c>
      <c r="T320" s="6">
        <f t="shared" si="50"/>
        <v>0</v>
      </c>
      <c r="U320" s="6">
        <f t="shared" si="46"/>
        <v>0</v>
      </c>
      <c r="V320" s="4">
        <f t="shared" si="47"/>
        <v>1</v>
      </c>
      <c r="W320" s="5">
        <f t="shared" si="41"/>
        <v>0</v>
      </c>
      <c r="X320" s="3">
        <f t="shared" si="42"/>
        <v>2</v>
      </c>
      <c r="Y320" s="10" t="s">
        <v>1536</v>
      </c>
    </row>
    <row r="321" spans="4:25" x14ac:dyDescent="0.2">
      <c r="D321" s="1" t="s">
        <v>689</v>
      </c>
      <c r="E321" s="1">
        <v>320</v>
      </c>
      <c r="F321" s="1">
        <v>33</v>
      </c>
      <c r="G321" s="1" t="s">
        <v>315</v>
      </c>
      <c r="H321" s="7">
        <v>43</v>
      </c>
      <c r="I321" s="7" t="s">
        <v>302</v>
      </c>
      <c r="J321" s="8">
        <v>43865</v>
      </c>
      <c r="K321" s="8">
        <v>43866</v>
      </c>
      <c r="L321" s="8"/>
      <c r="M321" s="7" t="s">
        <v>275</v>
      </c>
      <c r="N321" s="8" t="s">
        <v>246</v>
      </c>
      <c r="P321" s="21">
        <f t="shared" ca="1" si="43"/>
        <v>14</v>
      </c>
      <c r="Q321" s="21">
        <f t="shared" si="44"/>
        <v>0</v>
      </c>
      <c r="R321" s="21">
        <f t="shared" si="45"/>
        <v>0</v>
      </c>
      <c r="S321" s="6">
        <f t="shared" si="50"/>
        <v>0</v>
      </c>
      <c r="T321" s="6">
        <f t="shared" si="50"/>
        <v>0</v>
      </c>
      <c r="U321" s="6">
        <f t="shared" si="46"/>
        <v>0</v>
      </c>
      <c r="V321" s="4">
        <f t="shared" si="47"/>
        <v>2</v>
      </c>
      <c r="W321" s="5">
        <f t="shared" si="41"/>
        <v>0</v>
      </c>
      <c r="X321" s="3">
        <f t="shared" si="42"/>
        <v>3</v>
      </c>
      <c r="Y321" s="10" t="s">
        <v>1537</v>
      </c>
    </row>
    <row r="322" spans="4:25" x14ac:dyDescent="0.2">
      <c r="D322" s="1" t="s">
        <v>690</v>
      </c>
      <c r="E322" s="1">
        <v>321</v>
      </c>
      <c r="F322" s="1">
        <v>65</v>
      </c>
      <c r="G322" s="1" t="s">
        <v>315</v>
      </c>
      <c r="H322" s="7">
        <v>245</v>
      </c>
      <c r="I322" s="7" t="s">
        <v>307</v>
      </c>
      <c r="J322" s="8">
        <v>43866</v>
      </c>
      <c r="K322" s="8">
        <v>43866</v>
      </c>
      <c r="L322" s="8"/>
      <c r="M322" s="7" t="s">
        <v>1203</v>
      </c>
      <c r="N322" s="8" t="s">
        <v>287</v>
      </c>
      <c r="P322" s="21">
        <f t="shared" ca="1" si="43"/>
        <v>14</v>
      </c>
      <c r="Q322" s="21">
        <f t="shared" si="44"/>
        <v>0</v>
      </c>
      <c r="R322" s="21">
        <f t="shared" si="45"/>
        <v>0</v>
      </c>
      <c r="S322" s="6">
        <f t="shared" ref="S322:T341" si="51">IF(ISNUMBER(FIND(S$1,$M322)),1,0)</f>
        <v>0</v>
      </c>
      <c r="T322" s="6">
        <f t="shared" si="51"/>
        <v>1</v>
      </c>
      <c r="U322" s="6">
        <f t="shared" si="46"/>
        <v>1</v>
      </c>
      <c r="V322" s="4">
        <f t="shared" si="47"/>
        <v>2</v>
      </c>
      <c r="W322" s="5">
        <f t="shared" ref="W322:W385" si="52">COUNTIFS(H:H,E322)</f>
        <v>0</v>
      </c>
      <c r="X322" s="3">
        <f t="shared" ref="X322:X385" si="53">V322+IF(ISBLANK(H322)=FALSE,SUMIFS(V:V,E:E,H322),0)</f>
        <v>4</v>
      </c>
      <c r="Y322" s="10" t="s">
        <v>1538</v>
      </c>
    </row>
    <row r="323" spans="4:25" x14ac:dyDescent="0.2">
      <c r="D323" s="1" t="s">
        <v>691</v>
      </c>
      <c r="E323" s="1">
        <v>322</v>
      </c>
      <c r="F323" s="1">
        <v>66</v>
      </c>
      <c r="G323" s="1" t="s">
        <v>314</v>
      </c>
      <c r="H323" s="7">
        <v>245</v>
      </c>
      <c r="I323" s="7" t="s">
        <v>308</v>
      </c>
      <c r="J323" s="8">
        <v>43866</v>
      </c>
      <c r="K323" s="8">
        <v>43866</v>
      </c>
      <c r="L323" s="8"/>
      <c r="M323" s="7" t="s">
        <v>1203</v>
      </c>
      <c r="N323" s="8" t="s">
        <v>287</v>
      </c>
      <c r="P323" s="21">
        <f t="shared" ref="P323:P386" ca="1" si="54">IF(ISBLANK(L323),TODAY()-K323+1,0)</f>
        <v>14</v>
      </c>
      <c r="Q323" s="21">
        <f t="shared" ref="Q323:Q386" si="55">IF(ISBLANK(L323),0,L323-K323+1)</f>
        <v>0</v>
      </c>
      <c r="R323" s="21">
        <f t="shared" ref="R323:R386" si="56">IF(ISBLANK(L323),0,IF(ISBLANK(J323),L323-K323+1,L323-J323+1))</f>
        <v>0</v>
      </c>
      <c r="S323" s="6">
        <f t="shared" si="51"/>
        <v>0</v>
      </c>
      <c r="T323" s="6">
        <f t="shared" si="51"/>
        <v>1</v>
      </c>
      <c r="U323" s="6">
        <f t="shared" ref="U323:U386" si="57">S323+T323</f>
        <v>1</v>
      </c>
      <c r="V323" s="4">
        <f t="shared" ref="V323:V386" si="58">IF(ISNUMBER(FIND("武汉",Y323)),1,0)+IF(ISNUMBER(FIND("湖北",Y323)),1,0)</f>
        <v>1</v>
      </c>
      <c r="W323" s="5">
        <f t="shared" si="52"/>
        <v>0</v>
      </c>
      <c r="X323" s="3">
        <f t="shared" si="53"/>
        <v>3</v>
      </c>
      <c r="Y323" s="10" t="s">
        <v>1539</v>
      </c>
    </row>
    <row r="324" spans="4:25" x14ac:dyDescent="0.2">
      <c r="D324" s="1" t="s">
        <v>692</v>
      </c>
      <c r="E324" s="1">
        <v>323</v>
      </c>
      <c r="F324" s="1">
        <v>60</v>
      </c>
      <c r="G324" s="1" t="s">
        <v>315</v>
      </c>
      <c r="H324" s="7">
        <v>171</v>
      </c>
      <c r="I324" s="7" t="s">
        <v>298</v>
      </c>
      <c r="J324" s="8">
        <v>43866</v>
      </c>
      <c r="K324" s="8">
        <v>43866</v>
      </c>
      <c r="L324" s="8"/>
      <c r="M324" s="7" t="s">
        <v>275</v>
      </c>
      <c r="N324" s="8" t="s">
        <v>287</v>
      </c>
      <c r="P324" s="21">
        <f t="shared" ca="1" si="54"/>
        <v>14</v>
      </c>
      <c r="Q324" s="21">
        <f t="shared" si="55"/>
        <v>0</v>
      </c>
      <c r="R324" s="21">
        <f t="shared" si="56"/>
        <v>0</v>
      </c>
      <c r="S324" s="6">
        <f t="shared" si="51"/>
        <v>0</v>
      </c>
      <c r="T324" s="6">
        <f t="shared" si="51"/>
        <v>0</v>
      </c>
      <c r="U324" s="6">
        <f t="shared" si="57"/>
        <v>0</v>
      </c>
      <c r="V324" s="4">
        <f t="shared" si="58"/>
        <v>2</v>
      </c>
      <c r="W324" s="5">
        <f t="shared" si="52"/>
        <v>0</v>
      </c>
      <c r="X324" s="3">
        <f t="shared" si="53"/>
        <v>3</v>
      </c>
      <c r="Y324" s="10" t="s">
        <v>1540</v>
      </c>
    </row>
    <row r="325" spans="4:25" x14ac:dyDescent="0.2">
      <c r="D325" s="1" t="s">
        <v>693</v>
      </c>
      <c r="E325" s="1">
        <v>324</v>
      </c>
      <c r="F325" s="1">
        <v>5</v>
      </c>
      <c r="G325" s="1" t="s">
        <v>315</v>
      </c>
      <c r="H325" s="7">
        <v>250</v>
      </c>
      <c r="I325" s="7" t="s">
        <v>303</v>
      </c>
      <c r="J325" s="8">
        <v>43859</v>
      </c>
      <c r="K325" s="8">
        <v>43867</v>
      </c>
      <c r="L325" s="8"/>
      <c r="M325" s="7" t="s">
        <v>278</v>
      </c>
      <c r="N325" s="8" t="s">
        <v>287</v>
      </c>
      <c r="P325" s="21">
        <f t="shared" ca="1" si="54"/>
        <v>13</v>
      </c>
      <c r="Q325" s="21">
        <f t="shared" si="55"/>
        <v>0</v>
      </c>
      <c r="R325" s="21">
        <f t="shared" si="56"/>
        <v>0</v>
      </c>
      <c r="S325" s="6">
        <f t="shared" si="51"/>
        <v>0</v>
      </c>
      <c r="T325" s="6">
        <f t="shared" si="51"/>
        <v>0</v>
      </c>
      <c r="U325" s="6">
        <f t="shared" si="57"/>
        <v>0</v>
      </c>
      <c r="V325" s="4">
        <f t="shared" si="58"/>
        <v>1</v>
      </c>
      <c r="W325" s="5">
        <f t="shared" si="52"/>
        <v>0</v>
      </c>
      <c r="X325" s="3">
        <f t="shared" si="53"/>
        <v>2</v>
      </c>
      <c r="Y325" s="10" t="s">
        <v>1541</v>
      </c>
    </row>
    <row r="326" spans="4:25" x14ac:dyDescent="0.2">
      <c r="D326" s="1" t="s">
        <v>694</v>
      </c>
      <c r="E326" s="1">
        <v>325</v>
      </c>
      <c r="F326" s="1">
        <v>36</v>
      </c>
      <c r="G326" s="1" t="s">
        <v>315</v>
      </c>
      <c r="H326" s="7">
        <v>250</v>
      </c>
      <c r="I326" s="7" t="s">
        <v>298</v>
      </c>
      <c r="J326" s="8">
        <v>43864</v>
      </c>
      <c r="K326" s="8">
        <v>43867</v>
      </c>
      <c r="L326" s="8"/>
      <c r="M326" s="7" t="s">
        <v>278</v>
      </c>
      <c r="N326" s="8" t="s">
        <v>287</v>
      </c>
      <c r="P326" s="21">
        <f t="shared" ca="1" si="54"/>
        <v>13</v>
      </c>
      <c r="Q326" s="21">
        <f t="shared" si="55"/>
        <v>0</v>
      </c>
      <c r="R326" s="21">
        <f t="shared" si="56"/>
        <v>0</v>
      </c>
      <c r="S326" s="6">
        <f t="shared" si="51"/>
        <v>0</v>
      </c>
      <c r="T326" s="6">
        <f t="shared" si="51"/>
        <v>0</v>
      </c>
      <c r="U326" s="6">
        <f t="shared" si="57"/>
        <v>0</v>
      </c>
      <c r="V326" s="4">
        <f t="shared" si="58"/>
        <v>1</v>
      </c>
      <c r="W326" s="5">
        <f t="shared" si="52"/>
        <v>0</v>
      </c>
      <c r="X326" s="3">
        <f t="shared" si="53"/>
        <v>2</v>
      </c>
      <c r="Y326" s="10" t="s">
        <v>1542</v>
      </c>
    </row>
    <row r="327" spans="4:25" x14ac:dyDescent="0.2">
      <c r="D327" s="1" t="s">
        <v>695</v>
      </c>
      <c r="E327" s="1">
        <v>326</v>
      </c>
      <c r="F327" s="1">
        <v>66</v>
      </c>
      <c r="G327" s="1" t="s">
        <v>315</v>
      </c>
      <c r="H327" s="7">
        <v>262</v>
      </c>
      <c r="I327" s="7" t="s">
        <v>298</v>
      </c>
      <c r="J327" s="8">
        <v>43865</v>
      </c>
      <c r="K327" s="8">
        <v>43866</v>
      </c>
      <c r="L327" s="8"/>
      <c r="M327" s="7" t="s">
        <v>267</v>
      </c>
      <c r="N327" s="8" t="s">
        <v>285</v>
      </c>
      <c r="P327" s="21">
        <f t="shared" ca="1" si="54"/>
        <v>14</v>
      </c>
      <c r="Q327" s="21">
        <f t="shared" si="55"/>
        <v>0</v>
      </c>
      <c r="R327" s="21">
        <f t="shared" si="56"/>
        <v>0</v>
      </c>
      <c r="S327" s="6">
        <f t="shared" si="51"/>
        <v>0</v>
      </c>
      <c r="T327" s="6">
        <f t="shared" si="51"/>
        <v>0</v>
      </c>
      <c r="U327" s="6">
        <f t="shared" si="57"/>
        <v>0</v>
      </c>
      <c r="V327" s="4">
        <f t="shared" si="58"/>
        <v>1</v>
      </c>
      <c r="W327" s="5">
        <f t="shared" si="52"/>
        <v>0</v>
      </c>
      <c r="X327" s="3">
        <f t="shared" si="53"/>
        <v>2</v>
      </c>
      <c r="Y327" s="10" t="s">
        <v>1543</v>
      </c>
    </row>
    <row r="328" spans="4:25" x14ac:dyDescent="0.2">
      <c r="D328" s="1" t="s">
        <v>696</v>
      </c>
      <c r="E328" s="1">
        <v>327</v>
      </c>
      <c r="F328" s="1">
        <v>2</v>
      </c>
      <c r="G328" s="1" t="s">
        <v>314</v>
      </c>
      <c r="H328" s="7">
        <v>87</v>
      </c>
      <c r="I328" s="7" t="s">
        <v>310</v>
      </c>
      <c r="J328" s="8">
        <v>43866</v>
      </c>
      <c r="K328" s="8">
        <v>43866</v>
      </c>
      <c r="L328" s="8">
        <v>43878</v>
      </c>
      <c r="M328" s="7" t="s">
        <v>275</v>
      </c>
      <c r="N328" s="8" t="s">
        <v>246</v>
      </c>
      <c r="P328" s="21">
        <f t="shared" ca="1" si="54"/>
        <v>0</v>
      </c>
      <c r="Q328" s="21">
        <f t="shared" si="55"/>
        <v>13</v>
      </c>
      <c r="R328" s="21">
        <f t="shared" si="56"/>
        <v>13</v>
      </c>
      <c r="S328" s="6">
        <f t="shared" si="51"/>
        <v>0</v>
      </c>
      <c r="T328" s="6">
        <f t="shared" si="51"/>
        <v>0</v>
      </c>
      <c r="U328" s="6">
        <f t="shared" si="57"/>
        <v>0</v>
      </c>
      <c r="V328" s="4">
        <f t="shared" si="58"/>
        <v>2</v>
      </c>
      <c r="W328" s="5">
        <f t="shared" si="52"/>
        <v>0</v>
      </c>
      <c r="X328" s="3">
        <f t="shared" si="53"/>
        <v>4</v>
      </c>
      <c r="Y328" s="10" t="s">
        <v>1544</v>
      </c>
    </row>
    <row r="329" spans="4:25" x14ac:dyDescent="0.2">
      <c r="D329" s="1" t="s">
        <v>697</v>
      </c>
      <c r="E329" s="1">
        <v>328</v>
      </c>
      <c r="F329" s="1">
        <v>54</v>
      </c>
      <c r="G329" s="1" t="s">
        <v>314</v>
      </c>
      <c r="J329" s="8">
        <v>43865</v>
      </c>
      <c r="K329" s="8">
        <v>43866</v>
      </c>
      <c r="L329" s="8"/>
      <c r="M329" s="7" t="s">
        <v>267</v>
      </c>
      <c r="N329" s="8" t="s">
        <v>287</v>
      </c>
      <c r="P329" s="21">
        <f t="shared" ca="1" si="54"/>
        <v>14</v>
      </c>
      <c r="Q329" s="21">
        <f t="shared" si="55"/>
        <v>0</v>
      </c>
      <c r="R329" s="21">
        <f t="shared" si="56"/>
        <v>0</v>
      </c>
      <c r="S329" s="6">
        <f t="shared" si="51"/>
        <v>0</v>
      </c>
      <c r="T329" s="6">
        <f t="shared" si="51"/>
        <v>0</v>
      </c>
      <c r="U329" s="6">
        <f t="shared" si="57"/>
        <v>0</v>
      </c>
      <c r="V329" s="4">
        <f t="shared" si="58"/>
        <v>1</v>
      </c>
      <c r="W329" s="5">
        <f t="shared" si="52"/>
        <v>1</v>
      </c>
      <c r="X329" s="3">
        <f t="shared" si="53"/>
        <v>1</v>
      </c>
      <c r="Y329" s="10" t="s">
        <v>1545</v>
      </c>
    </row>
    <row r="330" spans="4:25" x14ac:dyDescent="0.2">
      <c r="D330" s="1" t="s">
        <v>698</v>
      </c>
      <c r="E330" s="1">
        <v>329</v>
      </c>
      <c r="F330" s="1">
        <v>34</v>
      </c>
      <c r="G330" s="1" t="s">
        <v>314</v>
      </c>
      <c r="J330" s="8">
        <v>43864</v>
      </c>
      <c r="K330" s="8">
        <v>43865</v>
      </c>
      <c r="L330" s="8"/>
      <c r="M330" s="7" t="s">
        <v>275</v>
      </c>
      <c r="N330" s="8" t="s">
        <v>287</v>
      </c>
      <c r="P330" s="21">
        <f t="shared" ca="1" si="54"/>
        <v>15</v>
      </c>
      <c r="Q330" s="21">
        <f t="shared" si="55"/>
        <v>0</v>
      </c>
      <c r="R330" s="21">
        <f t="shared" si="56"/>
        <v>0</v>
      </c>
      <c r="S330" s="6">
        <f t="shared" si="51"/>
        <v>0</v>
      </c>
      <c r="T330" s="6">
        <f t="shared" si="51"/>
        <v>0</v>
      </c>
      <c r="U330" s="6">
        <f t="shared" si="57"/>
        <v>0</v>
      </c>
      <c r="V330" s="4">
        <f t="shared" si="58"/>
        <v>1</v>
      </c>
      <c r="W330" s="5">
        <f t="shared" si="52"/>
        <v>2</v>
      </c>
      <c r="X330" s="3">
        <f t="shared" si="53"/>
        <v>1</v>
      </c>
      <c r="Y330" s="10" t="s">
        <v>1546</v>
      </c>
    </row>
    <row r="331" spans="4:25" x14ac:dyDescent="0.2">
      <c r="D331" s="1" t="s">
        <v>699</v>
      </c>
      <c r="E331" s="1">
        <v>330</v>
      </c>
      <c r="F331" s="1">
        <v>53</v>
      </c>
      <c r="G331" s="1" t="s">
        <v>315</v>
      </c>
      <c r="J331" s="8">
        <v>43856</v>
      </c>
      <c r="K331" s="8">
        <v>43867</v>
      </c>
      <c r="L331" s="8"/>
      <c r="M331" s="7" t="s">
        <v>246</v>
      </c>
      <c r="N331" s="8" t="s">
        <v>583</v>
      </c>
      <c r="P331" s="21">
        <f t="shared" ca="1" si="54"/>
        <v>13</v>
      </c>
      <c r="Q331" s="21">
        <f t="shared" si="55"/>
        <v>0</v>
      </c>
      <c r="R331" s="21">
        <f t="shared" si="56"/>
        <v>0</v>
      </c>
      <c r="S331" s="6">
        <f t="shared" si="51"/>
        <v>1</v>
      </c>
      <c r="T331" s="6">
        <f t="shared" si="51"/>
        <v>1</v>
      </c>
      <c r="U331" s="6">
        <f t="shared" si="57"/>
        <v>2</v>
      </c>
      <c r="V331" s="4">
        <f t="shared" si="58"/>
        <v>2</v>
      </c>
      <c r="W331" s="5">
        <f t="shared" si="52"/>
        <v>0</v>
      </c>
      <c r="X331" s="3">
        <f t="shared" si="53"/>
        <v>2</v>
      </c>
      <c r="Y331" s="10" t="s">
        <v>1547</v>
      </c>
    </row>
    <row r="332" spans="4:25" x14ac:dyDescent="0.2">
      <c r="D332" s="1" t="s">
        <v>700</v>
      </c>
      <c r="E332" s="1">
        <v>331</v>
      </c>
      <c r="F332" s="1">
        <v>39</v>
      </c>
      <c r="G332" s="1" t="s">
        <v>314</v>
      </c>
      <c r="J332" s="8">
        <v>43863</v>
      </c>
      <c r="K332" s="8">
        <v>43865</v>
      </c>
      <c r="L332" s="8"/>
      <c r="M332" s="7" t="s">
        <v>277</v>
      </c>
      <c r="N332" s="8" t="s">
        <v>287</v>
      </c>
      <c r="P332" s="21">
        <f t="shared" ca="1" si="54"/>
        <v>15</v>
      </c>
      <c r="Q332" s="21">
        <f t="shared" si="55"/>
        <v>0</v>
      </c>
      <c r="R332" s="21">
        <f t="shared" si="56"/>
        <v>0</v>
      </c>
      <c r="S332" s="6">
        <f t="shared" si="51"/>
        <v>0</v>
      </c>
      <c r="T332" s="6">
        <f t="shared" si="51"/>
        <v>0</v>
      </c>
      <c r="U332" s="6">
        <f t="shared" si="57"/>
        <v>0</v>
      </c>
      <c r="V332" s="4">
        <f t="shared" si="58"/>
        <v>1</v>
      </c>
      <c r="W332" s="5">
        <f t="shared" si="52"/>
        <v>0</v>
      </c>
      <c r="X332" s="3">
        <f t="shared" si="53"/>
        <v>1</v>
      </c>
      <c r="Y332" s="10" t="s">
        <v>1548</v>
      </c>
    </row>
    <row r="333" spans="4:25" x14ac:dyDescent="0.2">
      <c r="D333" s="1" t="s">
        <v>701</v>
      </c>
      <c r="E333" s="1">
        <v>332</v>
      </c>
      <c r="F333" s="1">
        <v>36</v>
      </c>
      <c r="G333" s="1" t="s">
        <v>314</v>
      </c>
      <c r="J333" s="8">
        <v>43852</v>
      </c>
      <c r="K333" s="8">
        <v>43865</v>
      </c>
      <c r="L333" s="8">
        <v>43871</v>
      </c>
      <c r="M333" s="7" t="s">
        <v>246</v>
      </c>
      <c r="N333" s="8" t="s">
        <v>583</v>
      </c>
      <c r="P333" s="21">
        <f t="shared" ca="1" si="54"/>
        <v>0</v>
      </c>
      <c r="Q333" s="21">
        <f t="shared" si="55"/>
        <v>7</v>
      </c>
      <c r="R333" s="21">
        <f t="shared" si="56"/>
        <v>20</v>
      </c>
      <c r="S333" s="6">
        <f t="shared" si="51"/>
        <v>1</v>
      </c>
      <c r="T333" s="6">
        <f t="shared" si="51"/>
        <v>1</v>
      </c>
      <c r="U333" s="6">
        <f t="shared" si="57"/>
        <v>2</v>
      </c>
      <c r="V333" s="4">
        <f t="shared" si="58"/>
        <v>2</v>
      </c>
      <c r="W333" s="5">
        <f t="shared" si="52"/>
        <v>0</v>
      </c>
      <c r="X333" s="3">
        <f t="shared" si="53"/>
        <v>2</v>
      </c>
      <c r="Y333" s="10" t="s">
        <v>1549</v>
      </c>
    </row>
    <row r="334" spans="4:25" x14ac:dyDescent="0.2">
      <c r="D334" s="1" t="s">
        <v>702</v>
      </c>
      <c r="E334" s="1">
        <v>333</v>
      </c>
      <c r="F334" s="1">
        <v>38</v>
      </c>
      <c r="G334" s="1" t="s">
        <v>314</v>
      </c>
      <c r="J334" s="8">
        <v>43861</v>
      </c>
      <c r="K334" s="8">
        <v>43866</v>
      </c>
      <c r="L334" s="8"/>
      <c r="M334" s="7" t="s">
        <v>277</v>
      </c>
      <c r="N334" s="8"/>
      <c r="P334" s="21">
        <f t="shared" ca="1" si="54"/>
        <v>14</v>
      </c>
      <c r="Q334" s="21">
        <f t="shared" si="55"/>
        <v>0</v>
      </c>
      <c r="R334" s="21">
        <f t="shared" si="56"/>
        <v>0</v>
      </c>
      <c r="S334" s="6">
        <f t="shared" si="51"/>
        <v>0</v>
      </c>
      <c r="T334" s="6">
        <f t="shared" si="51"/>
        <v>0</v>
      </c>
      <c r="U334" s="6">
        <f t="shared" si="57"/>
        <v>0</v>
      </c>
      <c r="V334" s="4">
        <f t="shared" si="58"/>
        <v>0</v>
      </c>
      <c r="W334" s="5">
        <f t="shared" si="52"/>
        <v>1</v>
      </c>
      <c r="X334" s="3">
        <f t="shared" si="53"/>
        <v>0</v>
      </c>
      <c r="Y334" s="10" t="s">
        <v>1550</v>
      </c>
    </row>
    <row r="335" spans="4:25" x14ac:dyDescent="0.2">
      <c r="D335" s="1" t="s">
        <v>703</v>
      </c>
      <c r="E335" s="1">
        <v>334</v>
      </c>
      <c r="F335" s="1">
        <v>11</v>
      </c>
      <c r="G335" s="1" t="s">
        <v>314</v>
      </c>
      <c r="H335" s="7">
        <v>333</v>
      </c>
      <c r="I335" s="7" t="s">
        <v>296</v>
      </c>
      <c r="J335" s="8">
        <v>43862</v>
      </c>
      <c r="K335" s="8">
        <v>43866</v>
      </c>
      <c r="L335" s="8"/>
      <c r="M335" s="7" t="s">
        <v>277</v>
      </c>
      <c r="N335" s="8"/>
      <c r="P335" s="21">
        <f t="shared" ca="1" si="54"/>
        <v>14</v>
      </c>
      <c r="Q335" s="21">
        <f t="shared" si="55"/>
        <v>0</v>
      </c>
      <c r="R335" s="21">
        <f t="shared" si="56"/>
        <v>0</v>
      </c>
      <c r="S335" s="6">
        <f t="shared" si="51"/>
        <v>0</v>
      </c>
      <c r="T335" s="6">
        <f t="shared" si="51"/>
        <v>0</v>
      </c>
      <c r="U335" s="6">
        <f t="shared" si="57"/>
        <v>0</v>
      </c>
      <c r="V335" s="4">
        <f t="shared" si="58"/>
        <v>0</v>
      </c>
      <c r="W335" s="5">
        <f t="shared" si="52"/>
        <v>0</v>
      </c>
      <c r="X335" s="3">
        <f t="shared" si="53"/>
        <v>0</v>
      </c>
      <c r="Y335" s="10" t="s">
        <v>1551</v>
      </c>
    </row>
    <row r="336" spans="4:25" x14ac:dyDescent="0.2">
      <c r="D336" s="1" t="s">
        <v>704</v>
      </c>
      <c r="E336" s="1">
        <v>335</v>
      </c>
      <c r="F336" s="1">
        <v>66</v>
      </c>
      <c r="G336" s="1" t="s">
        <v>315</v>
      </c>
      <c r="J336" s="8">
        <v>43863</v>
      </c>
      <c r="K336" s="8">
        <v>43866</v>
      </c>
      <c r="L336" s="8">
        <v>43877</v>
      </c>
      <c r="M336" s="7" t="s">
        <v>275</v>
      </c>
      <c r="N336" s="8" t="s">
        <v>287</v>
      </c>
      <c r="P336" s="21">
        <f t="shared" ca="1" si="54"/>
        <v>0</v>
      </c>
      <c r="Q336" s="21">
        <f t="shared" si="55"/>
        <v>12</v>
      </c>
      <c r="R336" s="21">
        <f t="shared" si="56"/>
        <v>15</v>
      </c>
      <c r="S336" s="6">
        <f t="shared" si="51"/>
        <v>0</v>
      </c>
      <c r="T336" s="6">
        <f t="shared" si="51"/>
        <v>0</v>
      </c>
      <c r="U336" s="6">
        <f t="shared" si="57"/>
        <v>0</v>
      </c>
      <c r="V336" s="4">
        <f t="shared" si="58"/>
        <v>1</v>
      </c>
      <c r="W336" s="5">
        <f t="shared" si="52"/>
        <v>2</v>
      </c>
      <c r="X336" s="3">
        <f t="shared" si="53"/>
        <v>1</v>
      </c>
      <c r="Y336" s="10" t="s">
        <v>1552</v>
      </c>
    </row>
    <row r="337" spans="4:25" x14ac:dyDescent="0.2">
      <c r="D337" s="1" t="s">
        <v>705</v>
      </c>
      <c r="E337" s="1">
        <v>336</v>
      </c>
      <c r="F337" s="1">
        <v>43</v>
      </c>
      <c r="G337" s="1" t="s">
        <v>314</v>
      </c>
      <c r="J337" s="8">
        <v>43862</v>
      </c>
      <c r="K337" s="8">
        <v>43867</v>
      </c>
      <c r="L337" s="8"/>
      <c r="M337" s="7" t="s">
        <v>277</v>
      </c>
      <c r="N337" s="8" t="s">
        <v>287</v>
      </c>
      <c r="P337" s="21">
        <f t="shared" ca="1" si="54"/>
        <v>13</v>
      </c>
      <c r="Q337" s="21">
        <f t="shared" si="55"/>
        <v>0</v>
      </c>
      <c r="R337" s="21">
        <f t="shared" si="56"/>
        <v>0</v>
      </c>
      <c r="S337" s="6">
        <f t="shared" si="51"/>
        <v>0</v>
      </c>
      <c r="T337" s="6">
        <f t="shared" si="51"/>
        <v>0</v>
      </c>
      <c r="U337" s="6">
        <f t="shared" si="57"/>
        <v>0</v>
      </c>
      <c r="V337" s="4">
        <f t="shared" si="58"/>
        <v>1</v>
      </c>
      <c r="W337" s="5">
        <f t="shared" si="52"/>
        <v>0</v>
      </c>
      <c r="X337" s="3">
        <f t="shared" si="53"/>
        <v>1</v>
      </c>
      <c r="Y337" s="10" t="s">
        <v>1553</v>
      </c>
    </row>
    <row r="338" spans="4:25" x14ac:dyDescent="0.2">
      <c r="D338" s="1" t="s">
        <v>706</v>
      </c>
      <c r="E338" s="1">
        <v>337</v>
      </c>
      <c r="F338" s="1">
        <v>58</v>
      </c>
      <c r="G338" s="1" t="s">
        <v>314</v>
      </c>
      <c r="J338" s="8">
        <v>43866</v>
      </c>
      <c r="K338" s="8">
        <v>43866</v>
      </c>
      <c r="L338" s="8"/>
      <c r="M338" s="7" t="s">
        <v>283</v>
      </c>
      <c r="N338" s="8"/>
      <c r="P338" s="21">
        <f t="shared" ca="1" si="54"/>
        <v>14</v>
      </c>
      <c r="Q338" s="21">
        <f t="shared" si="55"/>
        <v>0</v>
      </c>
      <c r="R338" s="21">
        <f t="shared" si="56"/>
        <v>0</v>
      </c>
      <c r="S338" s="6">
        <f t="shared" si="51"/>
        <v>0</v>
      </c>
      <c r="T338" s="6">
        <f t="shared" si="51"/>
        <v>0</v>
      </c>
      <c r="U338" s="6">
        <f t="shared" si="57"/>
        <v>0</v>
      </c>
      <c r="V338" s="4">
        <f t="shared" si="58"/>
        <v>0</v>
      </c>
      <c r="W338" s="5">
        <f t="shared" si="52"/>
        <v>3</v>
      </c>
      <c r="X338" s="3">
        <f t="shared" si="53"/>
        <v>0</v>
      </c>
      <c r="Y338" s="10" t="s">
        <v>1554</v>
      </c>
    </row>
    <row r="339" spans="4:25" x14ac:dyDescent="0.2">
      <c r="D339" s="1" t="s">
        <v>707</v>
      </c>
      <c r="E339" s="1">
        <v>338</v>
      </c>
      <c r="F339" s="1">
        <v>30</v>
      </c>
      <c r="G339" s="1" t="s">
        <v>314</v>
      </c>
      <c r="H339" s="7">
        <v>337</v>
      </c>
      <c r="I339" s="7" t="s">
        <v>296</v>
      </c>
      <c r="J339" s="8">
        <v>43861</v>
      </c>
      <c r="K339" s="8">
        <v>43866</v>
      </c>
      <c r="L339" s="8"/>
      <c r="M339" s="7" t="s">
        <v>283</v>
      </c>
      <c r="N339" s="8"/>
      <c r="P339" s="21">
        <f t="shared" ca="1" si="54"/>
        <v>14</v>
      </c>
      <c r="Q339" s="21">
        <f t="shared" si="55"/>
        <v>0</v>
      </c>
      <c r="R339" s="21">
        <f t="shared" si="56"/>
        <v>0</v>
      </c>
      <c r="S339" s="6">
        <f t="shared" si="51"/>
        <v>0</v>
      </c>
      <c r="T339" s="6">
        <f t="shared" si="51"/>
        <v>0</v>
      </c>
      <c r="U339" s="6">
        <f t="shared" si="57"/>
        <v>0</v>
      </c>
      <c r="V339" s="4">
        <f t="shared" si="58"/>
        <v>0</v>
      </c>
      <c r="W339" s="5">
        <f t="shared" si="52"/>
        <v>0</v>
      </c>
      <c r="X339" s="3">
        <f t="shared" si="53"/>
        <v>0</v>
      </c>
      <c r="Y339" s="10" t="s">
        <v>1555</v>
      </c>
    </row>
    <row r="340" spans="4:25" x14ac:dyDescent="0.2">
      <c r="D340" s="1" t="s">
        <v>708</v>
      </c>
      <c r="E340" s="1">
        <v>339</v>
      </c>
      <c r="F340" s="1">
        <v>58</v>
      </c>
      <c r="G340" s="1" t="s">
        <v>315</v>
      </c>
      <c r="H340" s="7">
        <v>337</v>
      </c>
      <c r="I340" s="7" t="s">
        <v>298</v>
      </c>
      <c r="J340" s="8">
        <v>43863</v>
      </c>
      <c r="K340" s="8">
        <v>43866</v>
      </c>
      <c r="L340" s="8"/>
      <c r="M340" s="7" t="s">
        <v>283</v>
      </c>
      <c r="N340" s="8"/>
      <c r="P340" s="21">
        <f t="shared" ca="1" si="54"/>
        <v>14</v>
      </c>
      <c r="Q340" s="21">
        <f t="shared" si="55"/>
        <v>0</v>
      </c>
      <c r="R340" s="21">
        <f t="shared" si="56"/>
        <v>0</v>
      </c>
      <c r="S340" s="6">
        <f t="shared" si="51"/>
        <v>0</v>
      </c>
      <c r="T340" s="6">
        <f t="shared" si="51"/>
        <v>0</v>
      </c>
      <c r="U340" s="6">
        <f t="shared" si="57"/>
        <v>0</v>
      </c>
      <c r="V340" s="4">
        <f t="shared" si="58"/>
        <v>0</v>
      </c>
      <c r="W340" s="5">
        <f t="shared" si="52"/>
        <v>0</v>
      </c>
      <c r="X340" s="3">
        <f t="shared" si="53"/>
        <v>0</v>
      </c>
      <c r="Y340" s="10" t="s">
        <v>1556</v>
      </c>
    </row>
    <row r="341" spans="4:25" x14ac:dyDescent="0.2">
      <c r="D341" s="1" t="s">
        <v>709</v>
      </c>
      <c r="E341" s="1">
        <v>340</v>
      </c>
      <c r="F341" s="1">
        <v>6</v>
      </c>
      <c r="G341" s="1" t="s">
        <v>314</v>
      </c>
      <c r="H341" s="7">
        <v>304</v>
      </c>
      <c r="I341" s="7" t="s">
        <v>296</v>
      </c>
      <c r="J341" s="8">
        <v>43867</v>
      </c>
      <c r="K341" s="8">
        <v>43868</v>
      </c>
      <c r="L341" s="8"/>
      <c r="M341" s="7" t="s">
        <v>277</v>
      </c>
      <c r="N341" s="8" t="s">
        <v>586</v>
      </c>
      <c r="P341" s="21">
        <f t="shared" ca="1" si="54"/>
        <v>12</v>
      </c>
      <c r="Q341" s="21">
        <f t="shared" si="55"/>
        <v>0</v>
      </c>
      <c r="R341" s="21">
        <f t="shared" si="56"/>
        <v>0</v>
      </c>
      <c r="S341" s="6">
        <f t="shared" si="51"/>
        <v>0</v>
      </c>
      <c r="T341" s="6">
        <f t="shared" si="51"/>
        <v>0</v>
      </c>
      <c r="U341" s="6">
        <f t="shared" si="57"/>
        <v>0</v>
      </c>
      <c r="V341" s="4">
        <f t="shared" si="58"/>
        <v>1</v>
      </c>
      <c r="W341" s="5">
        <f t="shared" si="52"/>
        <v>0</v>
      </c>
      <c r="X341" s="3">
        <f t="shared" si="53"/>
        <v>2</v>
      </c>
      <c r="Y341" s="10" t="s">
        <v>1557</v>
      </c>
    </row>
    <row r="342" spans="4:25" x14ac:dyDescent="0.2">
      <c r="D342" s="1" t="s">
        <v>710</v>
      </c>
      <c r="E342" s="1">
        <v>341</v>
      </c>
      <c r="F342" s="1">
        <v>7</v>
      </c>
      <c r="G342" s="1" t="s">
        <v>315</v>
      </c>
      <c r="H342" s="7">
        <v>245</v>
      </c>
      <c r="I342" s="7" t="s">
        <v>303</v>
      </c>
      <c r="J342" s="8">
        <v>43836</v>
      </c>
      <c r="K342" s="8">
        <v>43866</v>
      </c>
      <c r="L342" s="8"/>
      <c r="M342" s="7" t="s">
        <v>275</v>
      </c>
      <c r="N342" s="8" t="s">
        <v>287</v>
      </c>
      <c r="P342" s="21">
        <f t="shared" ca="1" si="54"/>
        <v>14</v>
      </c>
      <c r="Q342" s="21">
        <f t="shared" si="55"/>
        <v>0</v>
      </c>
      <c r="R342" s="21">
        <f t="shared" si="56"/>
        <v>0</v>
      </c>
      <c r="S342" s="6">
        <f t="shared" ref="S342:T361" si="59">IF(ISNUMBER(FIND(S$1,$M342)),1,0)</f>
        <v>0</v>
      </c>
      <c r="T342" s="6">
        <f t="shared" si="59"/>
        <v>0</v>
      </c>
      <c r="U342" s="6">
        <f t="shared" si="57"/>
        <v>0</v>
      </c>
      <c r="V342" s="4">
        <f t="shared" si="58"/>
        <v>2</v>
      </c>
      <c r="W342" s="5">
        <f t="shared" si="52"/>
        <v>0</v>
      </c>
      <c r="X342" s="3">
        <f t="shared" si="53"/>
        <v>4</v>
      </c>
      <c r="Y342" s="10" t="s">
        <v>1558</v>
      </c>
    </row>
    <row r="343" spans="4:25" x14ac:dyDescent="0.2">
      <c r="D343" s="1" t="s">
        <v>711</v>
      </c>
      <c r="E343" s="1">
        <v>342</v>
      </c>
      <c r="F343" s="1">
        <v>64</v>
      </c>
      <c r="G343" s="1" t="s">
        <v>315</v>
      </c>
      <c r="J343" s="8">
        <v>43860</v>
      </c>
      <c r="K343" s="8">
        <v>43868</v>
      </c>
      <c r="L343" s="8"/>
      <c r="M343" s="7" t="s">
        <v>275</v>
      </c>
      <c r="N343" s="8" t="s">
        <v>246</v>
      </c>
      <c r="P343" s="21">
        <f t="shared" ca="1" si="54"/>
        <v>12</v>
      </c>
      <c r="Q343" s="21">
        <f t="shared" si="55"/>
        <v>0</v>
      </c>
      <c r="R343" s="21">
        <f t="shared" si="56"/>
        <v>0</v>
      </c>
      <c r="S343" s="6">
        <f t="shared" si="59"/>
        <v>0</v>
      </c>
      <c r="T343" s="6">
        <f t="shared" si="59"/>
        <v>0</v>
      </c>
      <c r="U343" s="6">
        <f t="shared" si="57"/>
        <v>0</v>
      </c>
      <c r="V343" s="4">
        <f t="shared" si="58"/>
        <v>2</v>
      </c>
      <c r="W343" s="5">
        <f t="shared" si="52"/>
        <v>2</v>
      </c>
      <c r="X343" s="3">
        <f t="shared" si="53"/>
        <v>2</v>
      </c>
      <c r="Y343" s="10" t="s">
        <v>1559</v>
      </c>
    </row>
    <row r="344" spans="4:25" x14ac:dyDescent="0.2">
      <c r="D344" s="1" t="s">
        <v>712</v>
      </c>
      <c r="E344" s="1">
        <v>343</v>
      </c>
      <c r="F344" s="1">
        <v>65</v>
      </c>
      <c r="G344" s="1" t="s">
        <v>314</v>
      </c>
      <c r="H344" s="7">
        <v>342</v>
      </c>
      <c r="I344" s="7" t="s">
        <v>301</v>
      </c>
      <c r="J344" s="8">
        <v>43868</v>
      </c>
      <c r="K344" s="8">
        <v>43868</v>
      </c>
      <c r="L344" s="8"/>
      <c r="M344" s="7" t="s">
        <v>275</v>
      </c>
      <c r="N344" s="8" t="s">
        <v>246</v>
      </c>
      <c r="P344" s="21">
        <f t="shared" ca="1" si="54"/>
        <v>12</v>
      </c>
      <c r="Q344" s="21">
        <f t="shared" si="55"/>
        <v>0</v>
      </c>
      <c r="R344" s="21">
        <f t="shared" si="56"/>
        <v>0</v>
      </c>
      <c r="S344" s="6">
        <f t="shared" si="59"/>
        <v>0</v>
      </c>
      <c r="T344" s="6">
        <f t="shared" si="59"/>
        <v>0</v>
      </c>
      <c r="U344" s="6">
        <f t="shared" si="57"/>
        <v>0</v>
      </c>
      <c r="V344" s="4">
        <f t="shared" si="58"/>
        <v>2</v>
      </c>
      <c r="W344" s="5">
        <f t="shared" si="52"/>
        <v>0</v>
      </c>
      <c r="X344" s="3">
        <f t="shared" si="53"/>
        <v>4</v>
      </c>
      <c r="Y344" s="10" t="s">
        <v>1560</v>
      </c>
    </row>
    <row r="345" spans="4:25" x14ac:dyDescent="0.2">
      <c r="D345" s="1" t="s">
        <v>713</v>
      </c>
      <c r="E345" s="1">
        <v>344</v>
      </c>
      <c r="F345" s="1">
        <v>63</v>
      </c>
      <c r="G345" s="1" t="s">
        <v>314</v>
      </c>
      <c r="H345" s="7">
        <v>300</v>
      </c>
      <c r="I345" s="7" t="s">
        <v>308</v>
      </c>
      <c r="J345" s="8">
        <v>43864</v>
      </c>
      <c r="K345" s="8">
        <v>43864</v>
      </c>
      <c r="L345" s="8"/>
      <c r="M345" s="7" t="s">
        <v>277</v>
      </c>
      <c r="N345" s="8" t="s">
        <v>246</v>
      </c>
      <c r="P345" s="21">
        <f t="shared" ca="1" si="54"/>
        <v>16</v>
      </c>
      <c r="Q345" s="21">
        <f t="shared" si="55"/>
        <v>0</v>
      </c>
      <c r="R345" s="21">
        <f t="shared" si="56"/>
        <v>0</v>
      </c>
      <c r="S345" s="6">
        <f t="shared" si="59"/>
        <v>0</v>
      </c>
      <c r="T345" s="6">
        <f t="shared" si="59"/>
        <v>0</v>
      </c>
      <c r="U345" s="6">
        <f t="shared" si="57"/>
        <v>0</v>
      </c>
      <c r="V345" s="4">
        <f t="shared" si="58"/>
        <v>2</v>
      </c>
      <c r="W345" s="5">
        <f t="shared" si="52"/>
        <v>0</v>
      </c>
      <c r="X345" s="3">
        <f t="shared" si="53"/>
        <v>2</v>
      </c>
      <c r="Y345" s="10" t="s">
        <v>1561</v>
      </c>
    </row>
    <row r="346" spans="4:25" x14ac:dyDescent="0.2">
      <c r="D346" s="1" t="s">
        <v>714</v>
      </c>
      <c r="E346" s="1">
        <v>345</v>
      </c>
      <c r="F346" s="1">
        <v>62</v>
      </c>
      <c r="G346" s="1" t="s">
        <v>315</v>
      </c>
      <c r="H346" s="7">
        <v>87</v>
      </c>
      <c r="I346" s="7" t="s">
        <v>298</v>
      </c>
      <c r="J346" s="8">
        <v>43866</v>
      </c>
      <c r="K346" s="8">
        <v>43866</v>
      </c>
      <c r="L346" s="8"/>
      <c r="M346" s="7" t="s">
        <v>246</v>
      </c>
      <c r="N346" s="8" t="s">
        <v>246</v>
      </c>
      <c r="P346" s="21">
        <f t="shared" ca="1" si="54"/>
        <v>14</v>
      </c>
      <c r="Q346" s="21">
        <f t="shared" si="55"/>
        <v>0</v>
      </c>
      <c r="R346" s="21">
        <f t="shared" si="56"/>
        <v>0</v>
      </c>
      <c r="S346" s="6">
        <f t="shared" si="59"/>
        <v>1</v>
      </c>
      <c r="T346" s="6">
        <f t="shared" si="59"/>
        <v>1</v>
      </c>
      <c r="U346" s="6">
        <f t="shared" si="57"/>
        <v>2</v>
      </c>
      <c r="V346" s="4">
        <f t="shared" si="58"/>
        <v>2</v>
      </c>
      <c r="W346" s="5">
        <f t="shared" si="52"/>
        <v>0</v>
      </c>
      <c r="X346" s="3">
        <f t="shared" si="53"/>
        <v>4</v>
      </c>
      <c r="Y346" s="10" t="s">
        <v>1562</v>
      </c>
    </row>
    <row r="347" spans="4:25" x14ac:dyDescent="0.2">
      <c r="D347" s="1" t="s">
        <v>715</v>
      </c>
      <c r="E347" s="1">
        <v>346</v>
      </c>
      <c r="F347" s="1">
        <v>56</v>
      </c>
      <c r="G347" s="1" t="s">
        <v>314</v>
      </c>
      <c r="J347" s="8">
        <v>43855</v>
      </c>
      <c r="K347" s="8">
        <v>43862</v>
      </c>
      <c r="L347" s="8"/>
      <c r="M347" s="7" t="s">
        <v>275</v>
      </c>
      <c r="N347" s="8" t="s">
        <v>246</v>
      </c>
      <c r="P347" s="21">
        <f t="shared" ca="1" si="54"/>
        <v>18</v>
      </c>
      <c r="Q347" s="21">
        <f t="shared" si="55"/>
        <v>0</v>
      </c>
      <c r="R347" s="21">
        <f t="shared" si="56"/>
        <v>0</v>
      </c>
      <c r="S347" s="6">
        <f t="shared" si="59"/>
        <v>0</v>
      </c>
      <c r="T347" s="6">
        <f t="shared" si="59"/>
        <v>0</v>
      </c>
      <c r="U347" s="6">
        <f t="shared" si="57"/>
        <v>0</v>
      </c>
      <c r="V347" s="4">
        <f t="shared" si="58"/>
        <v>2</v>
      </c>
      <c r="W347" s="5">
        <f t="shared" si="52"/>
        <v>0</v>
      </c>
      <c r="X347" s="3">
        <f t="shared" si="53"/>
        <v>2</v>
      </c>
      <c r="Y347" s="10" t="s">
        <v>1563</v>
      </c>
    </row>
    <row r="348" spans="4:25" x14ac:dyDescent="0.2">
      <c r="D348" s="1" t="s">
        <v>716</v>
      </c>
      <c r="E348" s="1">
        <v>347</v>
      </c>
      <c r="F348" s="1">
        <v>54</v>
      </c>
      <c r="G348" s="1" t="s">
        <v>314</v>
      </c>
      <c r="J348" s="8">
        <v>43864</v>
      </c>
      <c r="K348" s="8">
        <v>43868</v>
      </c>
      <c r="L348" s="8"/>
      <c r="M348" s="7" t="s">
        <v>278</v>
      </c>
      <c r="N348" s="8" t="s">
        <v>246</v>
      </c>
      <c r="P348" s="21">
        <f t="shared" ca="1" si="54"/>
        <v>12</v>
      </c>
      <c r="Q348" s="21">
        <f t="shared" si="55"/>
        <v>0</v>
      </c>
      <c r="R348" s="21">
        <f t="shared" si="56"/>
        <v>0</v>
      </c>
      <c r="S348" s="6">
        <f t="shared" si="59"/>
        <v>0</v>
      </c>
      <c r="T348" s="6">
        <f t="shared" si="59"/>
        <v>0</v>
      </c>
      <c r="U348" s="6">
        <f t="shared" si="57"/>
        <v>0</v>
      </c>
      <c r="V348" s="4">
        <f t="shared" si="58"/>
        <v>2</v>
      </c>
      <c r="W348" s="5">
        <f t="shared" si="52"/>
        <v>1</v>
      </c>
      <c r="X348" s="3">
        <f t="shared" si="53"/>
        <v>2</v>
      </c>
      <c r="Y348" s="10" t="s">
        <v>1564</v>
      </c>
    </row>
    <row r="349" spans="4:25" x14ac:dyDescent="0.2">
      <c r="D349" s="1" t="s">
        <v>717</v>
      </c>
      <c r="E349" s="1">
        <v>348</v>
      </c>
      <c r="F349" s="1">
        <v>60</v>
      </c>
      <c r="G349" s="1" t="s">
        <v>315</v>
      </c>
      <c r="J349" s="8">
        <v>43856</v>
      </c>
      <c r="K349" s="8">
        <v>43866</v>
      </c>
      <c r="L349" s="8"/>
      <c r="M349" s="7" t="s">
        <v>1200</v>
      </c>
      <c r="N349" s="8" t="s">
        <v>583</v>
      </c>
      <c r="P349" s="21">
        <f t="shared" ca="1" si="54"/>
        <v>14</v>
      </c>
      <c r="Q349" s="21">
        <f t="shared" si="55"/>
        <v>0</v>
      </c>
      <c r="R349" s="21">
        <f t="shared" si="56"/>
        <v>0</v>
      </c>
      <c r="S349" s="6">
        <f t="shared" si="59"/>
        <v>0</v>
      </c>
      <c r="T349" s="6">
        <f t="shared" si="59"/>
        <v>1</v>
      </c>
      <c r="U349" s="6">
        <f t="shared" si="57"/>
        <v>1</v>
      </c>
      <c r="V349" s="4">
        <f t="shared" si="58"/>
        <v>2</v>
      </c>
      <c r="W349" s="5">
        <f t="shared" si="52"/>
        <v>0</v>
      </c>
      <c r="X349" s="3">
        <f t="shared" si="53"/>
        <v>2</v>
      </c>
      <c r="Y349" s="10" t="s">
        <v>1565</v>
      </c>
    </row>
    <row r="350" spans="4:25" x14ac:dyDescent="0.2">
      <c r="D350" s="1" t="s">
        <v>718</v>
      </c>
      <c r="E350" s="1">
        <v>349</v>
      </c>
      <c r="F350" s="1">
        <v>36</v>
      </c>
      <c r="G350" s="1" t="s">
        <v>315</v>
      </c>
      <c r="J350" s="8">
        <v>43857</v>
      </c>
      <c r="K350" s="8">
        <v>43863</v>
      </c>
      <c r="L350" s="8"/>
      <c r="M350" s="7" t="s">
        <v>283</v>
      </c>
      <c r="N350" s="8" t="s">
        <v>287</v>
      </c>
      <c r="P350" s="21">
        <f t="shared" ca="1" si="54"/>
        <v>17</v>
      </c>
      <c r="Q350" s="21">
        <f t="shared" si="55"/>
        <v>0</v>
      </c>
      <c r="R350" s="21">
        <f t="shared" si="56"/>
        <v>0</v>
      </c>
      <c r="S350" s="6">
        <f t="shared" si="59"/>
        <v>0</v>
      </c>
      <c r="T350" s="6">
        <f t="shared" si="59"/>
        <v>0</v>
      </c>
      <c r="U350" s="6">
        <f t="shared" si="57"/>
        <v>0</v>
      </c>
      <c r="V350" s="4">
        <f t="shared" si="58"/>
        <v>1</v>
      </c>
      <c r="W350" s="5">
        <f t="shared" si="52"/>
        <v>0</v>
      </c>
      <c r="X350" s="3">
        <f t="shared" si="53"/>
        <v>1</v>
      </c>
      <c r="Y350" s="10" t="s">
        <v>1566</v>
      </c>
    </row>
    <row r="351" spans="4:25" x14ac:dyDescent="0.2">
      <c r="D351" s="1" t="s">
        <v>719</v>
      </c>
      <c r="E351" s="1">
        <v>350</v>
      </c>
      <c r="F351" s="1">
        <v>67</v>
      </c>
      <c r="G351" s="1" t="s">
        <v>314</v>
      </c>
      <c r="J351" s="8">
        <v>43850</v>
      </c>
      <c r="K351" s="8">
        <v>43865</v>
      </c>
      <c r="L351" s="8"/>
      <c r="M351" s="7" t="s">
        <v>1204</v>
      </c>
      <c r="N351" s="8" t="s">
        <v>287</v>
      </c>
      <c r="P351" s="21">
        <f t="shared" ca="1" si="54"/>
        <v>15</v>
      </c>
      <c r="Q351" s="21">
        <f t="shared" si="55"/>
        <v>0</v>
      </c>
      <c r="R351" s="21">
        <f t="shared" si="56"/>
        <v>0</v>
      </c>
      <c r="S351" s="6">
        <f t="shared" si="59"/>
        <v>0</v>
      </c>
      <c r="T351" s="6">
        <f t="shared" si="59"/>
        <v>1</v>
      </c>
      <c r="U351" s="6">
        <f t="shared" si="57"/>
        <v>1</v>
      </c>
      <c r="V351" s="4">
        <f t="shared" si="58"/>
        <v>1</v>
      </c>
      <c r="W351" s="5">
        <f t="shared" si="52"/>
        <v>0</v>
      </c>
      <c r="X351" s="3">
        <f t="shared" si="53"/>
        <v>1</v>
      </c>
      <c r="Y351" s="10" t="s">
        <v>1567</v>
      </c>
    </row>
    <row r="352" spans="4:25" x14ac:dyDescent="0.2">
      <c r="D352" s="1" t="s">
        <v>720</v>
      </c>
      <c r="E352" s="1">
        <v>351</v>
      </c>
      <c r="F352" s="1">
        <v>25</v>
      </c>
      <c r="G352" s="1" t="s">
        <v>315</v>
      </c>
      <c r="J352" s="8">
        <v>43865</v>
      </c>
      <c r="K352" s="8">
        <v>43865</v>
      </c>
      <c r="L352" s="8"/>
      <c r="M352" s="7" t="s">
        <v>278</v>
      </c>
      <c r="N352" s="8" t="s">
        <v>590</v>
      </c>
      <c r="P352" s="21">
        <f t="shared" ca="1" si="54"/>
        <v>15</v>
      </c>
      <c r="Q352" s="21">
        <f t="shared" si="55"/>
        <v>0</v>
      </c>
      <c r="R352" s="21">
        <f t="shared" si="56"/>
        <v>0</v>
      </c>
      <c r="S352" s="6">
        <f t="shared" si="59"/>
        <v>0</v>
      </c>
      <c r="T352" s="6">
        <f t="shared" si="59"/>
        <v>0</v>
      </c>
      <c r="U352" s="6">
        <f t="shared" si="57"/>
        <v>0</v>
      </c>
      <c r="V352" s="4">
        <f t="shared" si="58"/>
        <v>2</v>
      </c>
      <c r="W352" s="5">
        <f t="shared" si="52"/>
        <v>0</v>
      </c>
      <c r="X352" s="3">
        <f t="shared" si="53"/>
        <v>2</v>
      </c>
      <c r="Y352" s="10" t="s">
        <v>1568</v>
      </c>
    </row>
    <row r="353" spans="4:25" x14ac:dyDescent="0.2">
      <c r="D353" s="1" t="s">
        <v>721</v>
      </c>
      <c r="E353" s="1">
        <v>352</v>
      </c>
      <c r="F353" s="1">
        <v>25</v>
      </c>
      <c r="G353" s="1" t="s">
        <v>315</v>
      </c>
      <c r="J353" s="8">
        <v>43852</v>
      </c>
      <c r="K353" s="8">
        <v>43866</v>
      </c>
      <c r="L353" s="8"/>
      <c r="M353" s="7" t="s">
        <v>277</v>
      </c>
      <c r="N353" s="8"/>
      <c r="O353" s="11" t="s">
        <v>1217</v>
      </c>
      <c r="P353" s="21">
        <f t="shared" ca="1" si="54"/>
        <v>14</v>
      </c>
      <c r="Q353" s="21">
        <f t="shared" si="55"/>
        <v>0</v>
      </c>
      <c r="R353" s="21">
        <f t="shared" si="56"/>
        <v>0</v>
      </c>
      <c r="S353" s="6">
        <f t="shared" si="59"/>
        <v>0</v>
      </c>
      <c r="T353" s="6">
        <f t="shared" si="59"/>
        <v>0</v>
      </c>
      <c r="U353" s="6">
        <f t="shared" si="57"/>
        <v>0</v>
      </c>
      <c r="V353" s="4">
        <f t="shared" si="58"/>
        <v>0</v>
      </c>
      <c r="W353" s="5">
        <f t="shared" si="52"/>
        <v>0</v>
      </c>
      <c r="X353" s="3">
        <f t="shared" si="53"/>
        <v>0</v>
      </c>
      <c r="Y353" s="10" t="s">
        <v>1569</v>
      </c>
    </row>
    <row r="354" spans="4:25" x14ac:dyDescent="0.2">
      <c r="D354" s="1" t="s">
        <v>722</v>
      </c>
      <c r="E354" s="1">
        <v>353</v>
      </c>
      <c r="F354" s="1">
        <v>3</v>
      </c>
      <c r="G354" s="1" t="s">
        <v>314</v>
      </c>
      <c r="H354" s="7">
        <v>329</v>
      </c>
      <c r="I354" s="7" t="s">
        <v>296</v>
      </c>
      <c r="J354" s="8">
        <v>43866</v>
      </c>
      <c r="K354" s="8">
        <v>43867</v>
      </c>
      <c r="L354" s="8"/>
      <c r="M354" s="7" t="s">
        <v>275</v>
      </c>
      <c r="N354" s="8" t="s">
        <v>287</v>
      </c>
      <c r="P354" s="21">
        <f t="shared" ca="1" si="54"/>
        <v>13</v>
      </c>
      <c r="Q354" s="21">
        <f t="shared" si="55"/>
        <v>0</v>
      </c>
      <c r="R354" s="21">
        <f t="shared" si="56"/>
        <v>0</v>
      </c>
      <c r="S354" s="6">
        <f t="shared" si="59"/>
        <v>0</v>
      </c>
      <c r="T354" s="6">
        <f t="shared" si="59"/>
        <v>0</v>
      </c>
      <c r="U354" s="6">
        <f t="shared" si="57"/>
        <v>0</v>
      </c>
      <c r="V354" s="4">
        <f t="shared" si="58"/>
        <v>1</v>
      </c>
      <c r="W354" s="5">
        <f t="shared" si="52"/>
        <v>0</v>
      </c>
      <c r="X354" s="3">
        <f t="shared" si="53"/>
        <v>2</v>
      </c>
      <c r="Y354" s="10" t="s">
        <v>1570</v>
      </c>
    </row>
    <row r="355" spans="4:25" x14ac:dyDescent="0.2">
      <c r="D355" s="1" t="s">
        <v>723</v>
      </c>
      <c r="E355" s="1">
        <v>354</v>
      </c>
      <c r="F355" s="1">
        <v>37</v>
      </c>
      <c r="G355" s="1" t="s">
        <v>315</v>
      </c>
      <c r="H355" s="7">
        <v>270</v>
      </c>
      <c r="I355" s="7" t="s">
        <v>612</v>
      </c>
      <c r="J355" s="8">
        <v>43866</v>
      </c>
      <c r="K355" s="8">
        <v>43868</v>
      </c>
      <c r="L355" s="8"/>
      <c r="M355" s="7" t="s">
        <v>275</v>
      </c>
      <c r="N355" s="8" t="s">
        <v>287</v>
      </c>
      <c r="P355" s="21">
        <f t="shared" ca="1" si="54"/>
        <v>12</v>
      </c>
      <c r="Q355" s="21">
        <f t="shared" si="55"/>
        <v>0</v>
      </c>
      <c r="R355" s="21">
        <f t="shared" si="56"/>
        <v>0</v>
      </c>
      <c r="S355" s="6">
        <f t="shared" si="59"/>
        <v>0</v>
      </c>
      <c r="T355" s="6">
        <f t="shared" si="59"/>
        <v>0</v>
      </c>
      <c r="U355" s="6">
        <f t="shared" si="57"/>
        <v>0</v>
      </c>
      <c r="V355" s="4">
        <f t="shared" si="58"/>
        <v>1</v>
      </c>
      <c r="W355" s="5">
        <f t="shared" si="52"/>
        <v>0</v>
      </c>
      <c r="X355" s="3">
        <f t="shared" si="53"/>
        <v>2</v>
      </c>
      <c r="Y355" s="10" t="s">
        <v>1571</v>
      </c>
    </row>
    <row r="356" spans="4:25" x14ac:dyDescent="0.2">
      <c r="D356" s="1" t="s">
        <v>724</v>
      </c>
      <c r="E356" s="1">
        <v>355</v>
      </c>
      <c r="F356" s="1">
        <v>48</v>
      </c>
      <c r="G356" s="1" t="s">
        <v>315</v>
      </c>
      <c r="J356" s="8">
        <v>43862</v>
      </c>
      <c r="K356" s="8">
        <v>43868</v>
      </c>
      <c r="L356" s="8"/>
      <c r="M356" s="7" t="s">
        <v>275</v>
      </c>
      <c r="N356" s="8" t="s">
        <v>285</v>
      </c>
      <c r="P356" s="21">
        <f t="shared" ca="1" si="54"/>
        <v>12</v>
      </c>
      <c r="Q356" s="21">
        <f t="shared" si="55"/>
        <v>0</v>
      </c>
      <c r="R356" s="21">
        <f t="shared" si="56"/>
        <v>0</v>
      </c>
      <c r="S356" s="6">
        <f t="shared" si="59"/>
        <v>0</v>
      </c>
      <c r="T356" s="6">
        <f t="shared" si="59"/>
        <v>0</v>
      </c>
      <c r="U356" s="6">
        <f t="shared" si="57"/>
        <v>0</v>
      </c>
      <c r="V356" s="4">
        <f t="shared" si="58"/>
        <v>0</v>
      </c>
      <c r="W356" s="5">
        <f t="shared" si="52"/>
        <v>0</v>
      </c>
      <c r="X356" s="3">
        <f t="shared" si="53"/>
        <v>0</v>
      </c>
      <c r="Y356" s="10" t="s">
        <v>1572</v>
      </c>
    </row>
    <row r="357" spans="4:25" x14ac:dyDescent="0.2">
      <c r="D357" s="1" t="s">
        <v>725</v>
      </c>
      <c r="E357" s="1">
        <v>356</v>
      </c>
      <c r="F357" s="1">
        <v>39</v>
      </c>
      <c r="G357" s="1" t="s">
        <v>314</v>
      </c>
      <c r="J357" s="8">
        <v>43855</v>
      </c>
      <c r="K357" s="8">
        <v>43869</v>
      </c>
      <c r="L357" s="8"/>
      <c r="M357" s="7" t="s">
        <v>246</v>
      </c>
      <c r="N357" s="8" t="s">
        <v>583</v>
      </c>
      <c r="P357" s="21">
        <f t="shared" ca="1" si="54"/>
        <v>11</v>
      </c>
      <c r="Q357" s="21">
        <f t="shared" si="55"/>
        <v>0</v>
      </c>
      <c r="R357" s="21">
        <f t="shared" si="56"/>
        <v>0</v>
      </c>
      <c r="S357" s="6">
        <f t="shared" si="59"/>
        <v>1</v>
      </c>
      <c r="T357" s="6">
        <f t="shared" si="59"/>
        <v>1</v>
      </c>
      <c r="U357" s="6">
        <f t="shared" si="57"/>
        <v>2</v>
      </c>
      <c r="V357" s="4">
        <f t="shared" si="58"/>
        <v>2</v>
      </c>
      <c r="W357" s="5">
        <f t="shared" si="52"/>
        <v>0</v>
      </c>
      <c r="X357" s="3">
        <f t="shared" si="53"/>
        <v>2</v>
      </c>
      <c r="Y357" s="10" t="s">
        <v>1573</v>
      </c>
    </row>
    <row r="358" spans="4:25" x14ac:dyDescent="0.2">
      <c r="D358" s="1" t="s">
        <v>726</v>
      </c>
      <c r="E358" s="1">
        <v>357</v>
      </c>
      <c r="F358" s="1">
        <v>30</v>
      </c>
      <c r="G358" s="1" t="s">
        <v>315</v>
      </c>
      <c r="H358" s="7">
        <v>277</v>
      </c>
      <c r="I358" s="7" t="s">
        <v>303</v>
      </c>
      <c r="J358" s="8">
        <v>43864</v>
      </c>
      <c r="K358" s="8">
        <v>43868</v>
      </c>
      <c r="L358" s="8"/>
      <c r="M358" s="7" t="s">
        <v>278</v>
      </c>
      <c r="N358" s="8" t="s">
        <v>285</v>
      </c>
      <c r="P358" s="21">
        <f t="shared" ca="1" si="54"/>
        <v>12</v>
      </c>
      <c r="Q358" s="21">
        <f t="shared" si="55"/>
        <v>0</v>
      </c>
      <c r="R358" s="21">
        <f t="shared" si="56"/>
        <v>0</v>
      </c>
      <c r="S358" s="6">
        <f t="shared" si="59"/>
        <v>0</v>
      </c>
      <c r="T358" s="6">
        <f t="shared" si="59"/>
        <v>0</v>
      </c>
      <c r="U358" s="6">
        <f t="shared" si="57"/>
        <v>0</v>
      </c>
      <c r="V358" s="4">
        <f t="shared" si="58"/>
        <v>2</v>
      </c>
      <c r="W358" s="5">
        <f t="shared" si="52"/>
        <v>0</v>
      </c>
      <c r="X358" s="3">
        <f t="shared" si="53"/>
        <v>4</v>
      </c>
      <c r="Y358" s="10" t="s">
        <v>1574</v>
      </c>
    </row>
    <row r="359" spans="4:25" x14ac:dyDescent="0.2">
      <c r="D359" s="1" t="s">
        <v>727</v>
      </c>
      <c r="E359" s="1">
        <v>358</v>
      </c>
      <c r="F359" s="1">
        <v>57</v>
      </c>
      <c r="G359" s="1" t="s">
        <v>315</v>
      </c>
      <c r="J359" s="8">
        <v>43857</v>
      </c>
      <c r="K359" s="8">
        <v>43867</v>
      </c>
      <c r="L359" s="8"/>
      <c r="M359" s="7" t="s">
        <v>282</v>
      </c>
      <c r="N359" s="8" t="s">
        <v>287</v>
      </c>
      <c r="P359" s="21">
        <f t="shared" ca="1" si="54"/>
        <v>13</v>
      </c>
      <c r="Q359" s="21">
        <f t="shared" si="55"/>
        <v>0</v>
      </c>
      <c r="R359" s="21">
        <f t="shared" si="56"/>
        <v>0</v>
      </c>
      <c r="S359" s="6">
        <f t="shared" si="59"/>
        <v>0</v>
      </c>
      <c r="T359" s="6">
        <f t="shared" si="59"/>
        <v>1</v>
      </c>
      <c r="U359" s="6">
        <f t="shared" si="57"/>
        <v>1</v>
      </c>
      <c r="V359" s="4">
        <f t="shared" si="58"/>
        <v>1</v>
      </c>
      <c r="W359" s="5">
        <f t="shared" si="52"/>
        <v>0</v>
      </c>
      <c r="X359" s="3">
        <f t="shared" si="53"/>
        <v>1</v>
      </c>
      <c r="Y359" s="10" t="s">
        <v>1575</v>
      </c>
    </row>
    <row r="360" spans="4:25" x14ac:dyDescent="0.2">
      <c r="D360" s="1" t="s">
        <v>728</v>
      </c>
      <c r="E360" s="1">
        <v>359</v>
      </c>
      <c r="F360" s="1">
        <v>72</v>
      </c>
      <c r="G360" s="1" t="s">
        <v>315</v>
      </c>
      <c r="J360" s="8">
        <v>43851</v>
      </c>
      <c r="K360" s="8">
        <v>43868</v>
      </c>
      <c r="L360" s="8"/>
      <c r="M360" s="7" t="s">
        <v>283</v>
      </c>
      <c r="N360" s="8" t="s">
        <v>287</v>
      </c>
      <c r="P360" s="21">
        <f t="shared" ca="1" si="54"/>
        <v>12</v>
      </c>
      <c r="Q360" s="21">
        <f t="shared" si="55"/>
        <v>0</v>
      </c>
      <c r="R360" s="21">
        <f t="shared" si="56"/>
        <v>0</v>
      </c>
      <c r="S360" s="6">
        <f t="shared" si="59"/>
        <v>0</v>
      </c>
      <c r="T360" s="6">
        <f t="shared" si="59"/>
        <v>0</v>
      </c>
      <c r="U360" s="6">
        <f t="shared" si="57"/>
        <v>0</v>
      </c>
      <c r="V360" s="4">
        <f t="shared" si="58"/>
        <v>1</v>
      </c>
      <c r="W360" s="5">
        <f t="shared" si="52"/>
        <v>0</v>
      </c>
      <c r="X360" s="3">
        <f t="shared" si="53"/>
        <v>1</v>
      </c>
      <c r="Y360" s="10" t="s">
        <v>1576</v>
      </c>
    </row>
    <row r="361" spans="4:25" x14ac:dyDescent="0.2">
      <c r="D361" s="1" t="s">
        <v>729</v>
      </c>
      <c r="E361" s="1">
        <v>360</v>
      </c>
      <c r="F361" s="1">
        <v>28</v>
      </c>
      <c r="G361" s="1" t="s">
        <v>315</v>
      </c>
      <c r="H361" s="7">
        <v>337</v>
      </c>
      <c r="I361" s="7" t="s">
        <v>302</v>
      </c>
      <c r="J361" s="8">
        <v>43866</v>
      </c>
      <c r="K361" s="8">
        <v>43868</v>
      </c>
      <c r="L361" s="8"/>
      <c r="M361" s="7" t="s">
        <v>283</v>
      </c>
      <c r="N361" s="8"/>
      <c r="P361" s="21">
        <f t="shared" ca="1" si="54"/>
        <v>12</v>
      </c>
      <c r="Q361" s="21">
        <f t="shared" si="55"/>
        <v>0</v>
      </c>
      <c r="R361" s="21">
        <f t="shared" si="56"/>
        <v>0</v>
      </c>
      <c r="S361" s="6">
        <f t="shared" si="59"/>
        <v>0</v>
      </c>
      <c r="T361" s="6">
        <f t="shared" si="59"/>
        <v>0</v>
      </c>
      <c r="U361" s="6">
        <f t="shared" si="57"/>
        <v>0</v>
      </c>
      <c r="V361" s="4">
        <f t="shared" si="58"/>
        <v>0</v>
      </c>
      <c r="W361" s="5">
        <f t="shared" si="52"/>
        <v>0</v>
      </c>
      <c r="X361" s="3">
        <f t="shared" si="53"/>
        <v>0</v>
      </c>
      <c r="Y361" s="10" t="s">
        <v>1577</v>
      </c>
    </row>
    <row r="362" spans="4:25" x14ac:dyDescent="0.2">
      <c r="D362" s="1" t="s">
        <v>730</v>
      </c>
      <c r="E362" s="1">
        <v>361</v>
      </c>
      <c r="F362" s="1">
        <v>49</v>
      </c>
      <c r="G362" s="1" t="s">
        <v>315</v>
      </c>
      <c r="J362" s="8">
        <v>43859</v>
      </c>
      <c r="K362" s="8">
        <v>43866</v>
      </c>
      <c r="L362" s="8"/>
      <c r="M362" s="7" t="s">
        <v>267</v>
      </c>
      <c r="N362" s="8" t="s">
        <v>1212</v>
      </c>
      <c r="P362" s="21">
        <f t="shared" ca="1" si="54"/>
        <v>14</v>
      </c>
      <c r="Q362" s="21">
        <f t="shared" si="55"/>
        <v>0</v>
      </c>
      <c r="R362" s="21">
        <f t="shared" si="56"/>
        <v>0</v>
      </c>
      <c r="S362" s="6">
        <f t="shared" ref="S362:T381" si="60">IF(ISNUMBER(FIND(S$1,$M362)),1,0)</f>
        <v>0</v>
      </c>
      <c r="T362" s="6">
        <f t="shared" si="60"/>
        <v>0</v>
      </c>
      <c r="U362" s="6">
        <f t="shared" si="57"/>
        <v>0</v>
      </c>
      <c r="V362" s="4">
        <f t="shared" si="58"/>
        <v>2</v>
      </c>
      <c r="W362" s="5">
        <f t="shared" si="52"/>
        <v>1</v>
      </c>
      <c r="X362" s="3">
        <f t="shared" si="53"/>
        <v>2</v>
      </c>
      <c r="Y362" s="10" t="s">
        <v>1578</v>
      </c>
    </row>
    <row r="363" spans="4:25" x14ac:dyDescent="0.2">
      <c r="D363" s="1" t="s">
        <v>731</v>
      </c>
      <c r="E363" s="1">
        <v>362</v>
      </c>
      <c r="F363" s="1">
        <v>69</v>
      </c>
      <c r="G363" s="1" t="s">
        <v>314</v>
      </c>
      <c r="H363" s="7">
        <v>335</v>
      </c>
      <c r="I363" s="7" t="s">
        <v>301</v>
      </c>
      <c r="J363" s="8">
        <v>43851</v>
      </c>
      <c r="K363" s="8">
        <v>43855</v>
      </c>
      <c r="L363" s="8"/>
      <c r="M363" s="7" t="s">
        <v>275</v>
      </c>
      <c r="N363" s="8" t="s">
        <v>586</v>
      </c>
      <c r="P363" s="21">
        <f t="shared" ca="1" si="54"/>
        <v>25</v>
      </c>
      <c r="Q363" s="21">
        <f t="shared" si="55"/>
        <v>0</v>
      </c>
      <c r="R363" s="21">
        <f t="shared" si="56"/>
        <v>0</v>
      </c>
      <c r="S363" s="6">
        <f t="shared" si="60"/>
        <v>0</v>
      </c>
      <c r="T363" s="6">
        <f t="shared" si="60"/>
        <v>0</v>
      </c>
      <c r="U363" s="6">
        <f t="shared" si="57"/>
        <v>0</v>
      </c>
      <c r="V363" s="4">
        <f t="shared" si="58"/>
        <v>1</v>
      </c>
      <c r="W363" s="5">
        <f t="shared" si="52"/>
        <v>0</v>
      </c>
      <c r="X363" s="3">
        <f t="shared" si="53"/>
        <v>2</v>
      </c>
      <c r="Y363" s="10" t="s">
        <v>1579</v>
      </c>
    </row>
    <row r="364" spans="4:25" x14ac:dyDescent="0.2">
      <c r="D364" s="1" t="s">
        <v>732</v>
      </c>
      <c r="E364" s="1">
        <v>363</v>
      </c>
      <c r="F364" s="1">
        <v>36</v>
      </c>
      <c r="G364" s="1" t="s">
        <v>315</v>
      </c>
      <c r="J364" s="8">
        <v>43852</v>
      </c>
      <c r="K364" s="8">
        <v>43860</v>
      </c>
      <c r="L364" s="8">
        <v>43872</v>
      </c>
      <c r="M364" s="7" t="s">
        <v>267</v>
      </c>
      <c r="N364" s="8" t="s">
        <v>587</v>
      </c>
      <c r="P364" s="21">
        <f t="shared" ca="1" si="54"/>
        <v>0</v>
      </c>
      <c r="Q364" s="21">
        <f t="shared" si="55"/>
        <v>13</v>
      </c>
      <c r="R364" s="21">
        <f t="shared" si="56"/>
        <v>21</v>
      </c>
      <c r="S364" s="6">
        <f t="shared" si="60"/>
        <v>0</v>
      </c>
      <c r="T364" s="6">
        <f t="shared" si="60"/>
        <v>0</v>
      </c>
      <c r="U364" s="6">
        <f t="shared" si="57"/>
        <v>0</v>
      </c>
      <c r="V364" s="4">
        <f t="shared" si="58"/>
        <v>2</v>
      </c>
      <c r="W364" s="5">
        <f t="shared" si="52"/>
        <v>0</v>
      </c>
      <c r="X364" s="3">
        <f t="shared" si="53"/>
        <v>2</v>
      </c>
      <c r="Y364" s="10" t="s">
        <v>1580</v>
      </c>
    </row>
    <row r="365" spans="4:25" x14ac:dyDescent="0.2">
      <c r="D365" s="1" t="s">
        <v>733</v>
      </c>
      <c r="E365" s="1">
        <v>364</v>
      </c>
      <c r="F365" s="1">
        <v>18</v>
      </c>
      <c r="G365" s="1" t="s">
        <v>314</v>
      </c>
      <c r="J365" s="8">
        <v>43853</v>
      </c>
      <c r="K365" s="8">
        <v>43859</v>
      </c>
      <c r="L365" s="8">
        <v>43873</v>
      </c>
      <c r="M365" s="7" t="s">
        <v>267</v>
      </c>
      <c r="N365" s="8" t="s">
        <v>587</v>
      </c>
      <c r="P365" s="21">
        <f t="shared" ca="1" si="54"/>
        <v>0</v>
      </c>
      <c r="Q365" s="21">
        <f t="shared" si="55"/>
        <v>15</v>
      </c>
      <c r="R365" s="21">
        <f t="shared" si="56"/>
        <v>21</v>
      </c>
      <c r="S365" s="6">
        <f t="shared" si="60"/>
        <v>0</v>
      </c>
      <c r="T365" s="6">
        <f t="shared" si="60"/>
        <v>0</v>
      </c>
      <c r="U365" s="6">
        <f t="shared" si="57"/>
        <v>0</v>
      </c>
      <c r="V365" s="4">
        <f t="shared" si="58"/>
        <v>2</v>
      </c>
      <c r="W365" s="5">
        <f t="shared" si="52"/>
        <v>0</v>
      </c>
      <c r="X365" s="3">
        <f t="shared" si="53"/>
        <v>2</v>
      </c>
      <c r="Y365" s="10" t="s">
        <v>1581</v>
      </c>
    </row>
    <row r="366" spans="4:25" x14ac:dyDescent="0.2">
      <c r="D366" s="1" t="s">
        <v>734</v>
      </c>
      <c r="E366" s="1">
        <v>365</v>
      </c>
      <c r="F366" s="1">
        <v>32</v>
      </c>
      <c r="G366" s="1" t="s">
        <v>315</v>
      </c>
      <c r="H366" s="7">
        <v>329</v>
      </c>
      <c r="I366" s="7" t="s">
        <v>298</v>
      </c>
      <c r="J366" s="8">
        <v>43866</v>
      </c>
      <c r="K366" s="8">
        <v>43868</v>
      </c>
      <c r="L366" s="8"/>
      <c r="M366" s="7" t="s">
        <v>275</v>
      </c>
      <c r="N366" s="8" t="s">
        <v>287</v>
      </c>
      <c r="P366" s="21">
        <f t="shared" ca="1" si="54"/>
        <v>12</v>
      </c>
      <c r="Q366" s="21">
        <f t="shared" si="55"/>
        <v>0</v>
      </c>
      <c r="R366" s="21">
        <f t="shared" si="56"/>
        <v>0</v>
      </c>
      <c r="S366" s="6">
        <f t="shared" si="60"/>
        <v>0</v>
      </c>
      <c r="T366" s="6">
        <f t="shared" si="60"/>
        <v>0</v>
      </c>
      <c r="U366" s="6">
        <f t="shared" si="57"/>
        <v>0</v>
      </c>
      <c r="V366" s="4">
        <f t="shared" si="58"/>
        <v>1</v>
      </c>
      <c r="W366" s="5">
        <f t="shared" si="52"/>
        <v>0</v>
      </c>
      <c r="X366" s="3">
        <f t="shared" si="53"/>
        <v>2</v>
      </c>
      <c r="Y366" s="10" t="s">
        <v>1582</v>
      </c>
    </row>
    <row r="367" spans="4:25" x14ac:dyDescent="0.2">
      <c r="D367" s="1" t="s">
        <v>735</v>
      </c>
      <c r="E367" s="1">
        <v>366</v>
      </c>
      <c r="F367" s="1">
        <v>36</v>
      </c>
      <c r="G367" s="1" t="s">
        <v>314</v>
      </c>
      <c r="J367" s="8">
        <v>43862</v>
      </c>
      <c r="K367" s="8">
        <v>43869</v>
      </c>
      <c r="L367" s="8"/>
      <c r="M367" s="7" t="s">
        <v>278</v>
      </c>
      <c r="N367" s="8" t="s">
        <v>287</v>
      </c>
      <c r="P367" s="21">
        <f t="shared" ca="1" si="54"/>
        <v>11</v>
      </c>
      <c r="Q367" s="21">
        <f t="shared" si="55"/>
        <v>0</v>
      </c>
      <c r="R367" s="21">
        <f t="shared" si="56"/>
        <v>0</v>
      </c>
      <c r="S367" s="6">
        <f t="shared" si="60"/>
        <v>0</v>
      </c>
      <c r="T367" s="6">
        <f t="shared" si="60"/>
        <v>0</v>
      </c>
      <c r="U367" s="6">
        <f t="shared" si="57"/>
        <v>0</v>
      </c>
      <c r="V367" s="4">
        <f t="shared" si="58"/>
        <v>1</v>
      </c>
      <c r="W367" s="5">
        <f t="shared" si="52"/>
        <v>1</v>
      </c>
      <c r="X367" s="3">
        <f t="shared" si="53"/>
        <v>1</v>
      </c>
      <c r="Y367" s="10" t="s">
        <v>1583</v>
      </c>
    </row>
    <row r="368" spans="4:25" x14ac:dyDescent="0.2">
      <c r="D368" s="1" t="s">
        <v>736</v>
      </c>
      <c r="E368" s="1">
        <v>367</v>
      </c>
      <c r="F368" s="1">
        <v>61</v>
      </c>
      <c r="G368" s="1" t="s">
        <v>314</v>
      </c>
      <c r="H368" s="7">
        <v>214</v>
      </c>
      <c r="I368" s="7" t="s">
        <v>301</v>
      </c>
      <c r="J368" s="8">
        <v>43854</v>
      </c>
      <c r="K368" s="8">
        <v>43861</v>
      </c>
      <c r="L368" s="8"/>
      <c r="M368" s="7" t="s">
        <v>282</v>
      </c>
      <c r="N368" s="8" t="s">
        <v>586</v>
      </c>
      <c r="P368" s="21">
        <f t="shared" ca="1" si="54"/>
        <v>19</v>
      </c>
      <c r="Q368" s="21">
        <f t="shared" si="55"/>
        <v>0</v>
      </c>
      <c r="R368" s="21">
        <f t="shared" si="56"/>
        <v>0</v>
      </c>
      <c r="S368" s="6">
        <f t="shared" si="60"/>
        <v>0</v>
      </c>
      <c r="T368" s="6">
        <f t="shared" si="60"/>
        <v>1</v>
      </c>
      <c r="U368" s="6">
        <f t="shared" si="57"/>
        <v>1</v>
      </c>
      <c r="V368" s="4">
        <f t="shared" si="58"/>
        <v>1</v>
      </c>
      <c r="W368" s="5">
        <f t="shared" si="52"/>
        <v>0</v>
      </c>
      <c r="X368" s="3">
        <f t="shared" si="53"/>
        <v>2</v>
      </c>
      <c r="Y368" s="10" t="s">
        <v>1584</v>
      </c>
    </row>
    <row r="369" spans="4:25" x14ac:dyDescent="0.2">
      <c r="D369" s="1" t="s">
        <v>737</v>
      </c>
      <c r="E369" s="1">
        <v>368</v>
      </c>
      <c r="F369" s="1">
        <v>37</v>
      </c>
      <c r="G369" s="1" t="s">
        <v>315</v>
      </c>
      <c r="H369" s="7">
        <v>342</v>
      </c>
      <c r="I369" s="7" t="s">
        <v>303</v>
      </c>
      <c r="J369" s="8">
        <v>43865</v>
      </c>
      <c r="K369" s="8">
        <v>43866</v>
      </c>
      <c r="L369" s="8"/>
      <c r="M369" s="7" t="s">
        <v>275</v>
      </c>
      <c r="N369" s="8" t="s">
        <v>287</v>
      </c>
      <c r="P369" s="21">
        <f t="shared" ca="1" si="54"/>
        <v>14</v>
      </c>
      <c r="Q369" s="21">
        <f t="shared" si="55"/>
        <v>0</v>
      </c>
      <c r="R369" s="21">
        <f t="shared" si="56"/>
        <v>0</v>
      </c>
      <c r="S369" s="6">
        <f t="shared" si="60"/>
        <v>0</v>
      </c>
      <c r="T369" s="6">
        <f t="shared" si="60"/>
        <v>0</v>
      </c>
      <c r="U369" s="6">
        <f t="shared" si="57"/>
        <v>0</v>
      </c>
      <c r="V369" s="4">
        <f t="shared" si="58"/>
        <v>2</v>
      </c>
      <c r="W369" s="5">
        <f t="shared" si="52"/>
        <v>0</v>
      </c>
      <c r="X369" s="3">
        <f t="shared" si="53"/>
        <v>4</v>
      </c>
      <c r="Y369" s="10" t="s">
        <v>1585</v>
      </c>
    </row>
    <row r="370" spans="4:25" x14ac:dyDescent="0.2">
      <c r="D370" s="1" t="s">
        <v>738</v>
      </c>
      <c r="E370" s="1">
        <v>369</v>
      </c>
      <c r="F370" s="1">
        <v>43</v>
      </c>
      <c r="G370" s="1" t="s">
        <v>315</v>
      </c>
      <c r="J370" s="8">
        <v>43859</v>
      </c>
      <c r="K370" s="8">
        <v>43870</v>
      </c>
      <c r="L370" s="8"/>
      <c r="M370" s="7" t="s">
        <v>1205</v>
      </c>
      <c r="N370" s="8" t="s">
        <v>287</v>
      </c>
      <c r="P370" s="21">
        <f t="shared" ca="1" si="54"/>
        <v>10</v>
      </c>
      <c r="Q370" s="21">
        <f t="shared" si="55"/>
        <v>0</v>
      </c>
      <c r="R370" s="21">
        <f t="shared" si="56"/>
        <v>0</v>
      </c>
      <c r="S370" s="6">
        <f t="shared" si="60"/>
        <v>0</v>
      </c>
      <c r="T370" s="6">
        <f t="shared" si="60"/>
        <v>0</v>
      </c>
      <c r="U370" s="6">
        <f t="shared" si="57"/>
        <v>0</v>
      </c>
      <c r="V370" s="4">
        <f t="shared" si="58"/>
        <v>1</v>
      </c>
      <c r="W370" s="5">
        <f t="shared" si="52"/>
        <v>0</v>
      </c>
      <c r="X370" s="3">
        <f t="shared" si="53"/>
        <v>1</v>
      </c>
      <c r="Y370" s="10" t="s">
        <v>1586</v>
      </c>
    </row>
    <row r="371" spans="4:25" x14ac:dyDescent="0.2">
      <c r="D371" s="1" t="s">
        <v>739</v>
      </c>
      <c r="E371" s="1">
        <v>370</v>
      </c>
      <c r="F371" s="1">
        <v>62</v>
      </c>
      <c r="G371" s="1" t="s">
        <v>315</v>
      </c>
      <c r="H371" s="7">
        <v>366</v>
      </c>
      <c r="I371" s="7" t="s">
        <v>307</v>
      </c>
      <c r="J371" s="8">
        <v>43868</v>
      </c>
      <c r="K371" s="8">
        <v>43870</v>
      </c>
      <c r="L371" s="8"/>
      <c r="M371" s="7" t="s">
        <v>278</v>
      </c>
      <c r="N371" s="8" t="s">
        <v>287</v>
      </c>
      <c r="P371" s="21">
        <f t="shared" ca="1" si="54"/>
        <v>10</v>
      </c>
      <c r="Q371" s="21">
        <f t="shared" si="55"/>
        <v>0</v>
      </c>
      <c r="R371" s="21">
        <f t="shared" si="56"/>
        <v>0</v>
      </c>
      <c r="S371" s="6">
        <f t="shared" si="60"/>
        <v>0</v>
      </c>
      <c r="T371" s="6">
        <f t="shared" si="60"/>
        <v>0</v>
      </c>
      <c r="U371" s="6">
        <f t="shared" si="57"/>
        <v>0</v>
      </c>
      <c r="V371" s="4">
        <f t="shared" si="58"/>
        <v>1</v>
      </c>
      <c r="W371" s="5">
        <f t="shared" si="52"/>
        <v>0</v>
      </c>
      <c r="X371" s="3">
        <f t="shared" si="53"/>
        <v>2</v>
      </c>
      <c r="Y371" s="10" t="s">
        <v>1587</v>
      </c>
    </row>
    <row r="372" spans="4:25" x14ac:dyDescent="0.2">
      <c r="D372" s="1" t="s">
        <v>740</v>
      </c>
      <c r="E372" s="1">
        <v>371</v>
      </c>
      <c r="F372" s="1">
        <v>51</v>
      </c>
      <c r="G372" s="1" t="s">
        <v>315</v>
      </c>
      <c r="H372" s="7">
        <v>328</v>
      </c>
      <c r="I372" s="7" t="s">
        <v>298</v>
      </c>
      <c r="J372" s="8">
        <v>43852</v>
      </c>
      <c r="K372" s="8">
        <v>43862</v>
      </c>
      <c r="L372" s="8"/>
      <c r="M372" s="7" t="s">
        <v>267</v>
      </c>
      <c r="N372" s="8" t="s">
        <v>287</v>
      </c>
      <c r="P372" s="21">
        <f t="shared" ca="1" si="54"/>
        <v>18</v>
      </c>
      <c r="Q372" s="21">
        <f t="shared" si="55"/>
        <v>0</v>
      </c>
      <c r="R372" s="21">
        <f t="shared" si="56"/>
        <v>0</v>
      </c>
      <c r="S372" s="6">
        <f t="shared" si="60"/>
        <v>0</v>
      </c>
      <c r="T372" s="6">
        <f t="shared" si="60"/>
        <v>0</v>
      </c>
      <c r="U372" s="6">
        <f t="shared" si="57"/>
        <v>0</v>
      </c>
      <c r="V372" s="4">
        <f t="shared" si="58"/>
        <v>1</v>
      </c>
      <c r="W372" s="5">
        <f t="shared" si="52"/>
        <v>0</v>
      </c>
      <c r="X372" s="3">
        <f t="shared" si="53"/>
        <v>2</v>
      </c>
      <c r="Y372" s="10" t="s">
        <v>1588</v>
      </c>
    </row>
    <row r="373" spans="4:25" x14ac:dyDescent="0.2">
      <c r="D373" s="1" t="s">
        <v>741</v>
      </c>
      <c r="E373" s="1">
        <v>372</v>
      </c>
      <c r="F373" s="1">
        <v>40</v>
      </c>
      <c r="G373" s="1" t="s">
        <v>315</v>
      </c>
      <c r="J373" s="8">
        <v>43867</v>
      </c>
      <c r="K373" s="8">
        <v>43870</v>
      </c>
      <c r="L373" s="8"/>
      <c r="M373" s="7" t="s">
        <v>277</v>
      </c>
      <c r="N373" s="8" t="s">
        <v>246</v>
      </c>
      <c r="P373" s="21">
        <f t="shared" ca="1" si="54"/>
        <v>10</v>
      </c>
      <c r="Q373" s="21">
        <f t="shared" si="55"/>
        <v>0</v>
      </c>
      <c r="R373" s="21">
        <f t="shared" si="56"/>
        <v>0</v>
      </c>
      <c r="S373" s="6">
        <f t="shared" si="60"/>
        <v>0</v>
      </c>
      <c r="T373" s="6">
        <f t="shared" si="60"/>
        <v>0</v>
      </c>
      <c r="U373" s="6">
        <f t="shared" si="57"/>
        <v>0</v>
      </c>
      <c r="V373" s="4">
        <f t="shared" si="58"/>
        <v>2</v>
      </c>
      <c r="W373" s="5">
        <f t="shared" si="52"/>
        <v>2</v>
      </c>
      <c r="X373" s="3">
        <f t="shared" si="53"/>
        <v>2</v>
      </c>
      <c r="Y373" s="10" t="s">
        <v>1589</v>
      </c>
    </row>
    <row r="374" spans="4:25" x14ac:dyDescent="0.2">
      <c r="D374" s="1" t="s">
        <v>742</v>
      </c>
      <c r="E374" s="1">
        <v>373</v>
      </c>
      <c r="F374" s="1">
        <v>10</v>
      </c>
      <c r="G374" s="1" t="s">
        <v>315</v>
      </c>
      <c r="H374" s="7">
        <v>372</v>
      </c>
      <c r="I374" s="7" t="s">
        <v>303</v>
      </c>
      <c r="J374" s="8">
        <v>43862</v>
      </c>
      <c r="K374" s="8">
        <v>43870</v>
      </c>
      <c r="L374" s="8"/>
      <c r="M374" s="7" t="s">
        <v>277</v>
      </c>
      <c r="N374" s="8" t="s">
        <v>246</v>
      </c>
      <c r="P374" s="21">
        <f t="shared" ca="1" si="54"/>
        <v>10</v>
      </c>
      <c r="Q374" s="21">
        <f t="shared" si="55"/>
        <v>0</v>
      </c>
      <c r="R374" s="21">
        <f t="shared" si="56"/>
        <v>0</v>
      </c>
      <c r="S374" s="6">
        <f t="shared" si="60"/>
        <v>0</v>
      </c>
      <c r="T374" s="6">
        <f t="shared" si="60"/>
        <v>0</v>
      </c>
      <c r="U374" s="6">
        <f t="shared" si="57"/>
        <v>0</v>
      </c>
      <c r="V374" s="4">
        <f t="shared" si="58"/>
        <v>2</v>
      </c>
      <c r="W374" s="5">
        <f t="shared" si="52"/>
        <v>0</v>
      </c>
      <c r="X374" s="3">
        <f t="shared" si="53"/>
        <v>4</v>
      </c>
      <c r="Y374" s="10" t="s">
        <v>1590</v>
      </c>
    </row>
    <row r="375" spans="4:25" x14ac:dyDescent="0.2">
      <c r="D375" s="1" t="s">
        <v>743</v>
      </c>
      <c r="E375" s="1">
        <v>374</v>
      </c>
      <c r="F375" s="1">
        <v>41</v>
      </c>
      <c r="G375" s="1" t="s">
        <v>314</v>
      </c>
      <c r="J375" s="8">
        <v>43853</v>
      </c>
      <c r="K375" s="8">
        <v>43866</v>
      </c>
      <c r="L375" s="8"/>
      <c r="M375" s="7" t="s">
        <v>267</v>
      </c>
      <c r="N375" s="8" t="s">
        <v>285</v>
      </c>
      <c r="P375" s="21">
        <f t="shared" ca="1" si="54"/>
        <v>14</v>
      </c>
      <c r="Q375" s="21">
        <f t="shared" si="55"/>
        <v>0</v>
      </c>
      <c r="R375" s="21">
        <f t="shared" si="56"/>
        <v>0</v>
      </c>
      <c r="S375" s="6">
        <f t="shared" si="60"/>
        <v>0</v>
      </c>
      <c r="T375" s="6">
        <f t="shared" si="60"/>
        <v>0</v>
      </c>
      <c r="U375" s="6">
        <f t="shared" si="57"/>
        <v>0</v>
      </c>
      <c r="V375" s="4">
        <f t="shared" si="58"/>
        <v>1</v>
      </c>
      <c r="W375" s="5">
        <f t="shared" si="52"/>
        <v>0</v>
      </c>
      <c r="X375" s="3">
        <f t="shared" si="53"/>
        <v>1</v>
      </c>
      <c r="Y375" s="10" t="s">
        <v>1591</v>
      </c>
    </row>
    <row r="376" spans="4:25" x14ac:dyDescent="0.2">
      <c r="D376" s="1" t="s">
        <v>744</v>
      </c>
      <c r="E376" s="1">
        <v>375</v>
      </c>
      <c r="F376" s="1">
        <v>21</v>
      </c>
      <c r="G376" s="1" t="s">
        <v>314</v>
      </c>
      <c r="H376" s="7">
        <v>361</v>
      </c>
      <c r="I376" s="7" t="s">
        <v>296</v>
      </c>
      <c r="J376" s="8">
        <v>43869</v>
      </c>
      <c r="K376" s="8">
        <v>43870</v>
      </c>
      <c r="L376" s="8"/>
      <c r="M376" s="7" t="s">
        <v>267</v>
      </c>
      <c r="N376" s="8" t="s">
        <v>588</v>
      </c>
      <c r="P376" s="21">
        <f t="shared" ca="1" si="54"/>
        <v>10</v>
      </c>
      <c r="Q376" s="21">
        <f t="shared" si="55"/>
        <v>0</v>
      </c>
      <c r="R376" s="21">
        <f t="shared" si="56"/>
        <v>0</v>
      </c>
      <c r="S376" s="6">
        <f t="shared" si="60"/>
        <v>0</v>
      </c>
      <c r="T376" s="6">
        <f t="shared" si="60"/>
        <v>0</v>
      </c>
      <c r="U376" s="6">
        <f t="shared" si="57"/>
        <v>0</v>
      </c>
      <c r="V376" s="4">
        <f t="shared" si="58"/>
        <v>2</v>
      </c>
      <c r="W376" s="5">
        <f t="shared" si="52"/>
        <v>0</v>
      </c>
      <c r="X376" s="3">
        <f t="shared" si="53"/>
        <v>4</v>
      </c>
      <c r="Y376" s="10" t="s">
        <v>1592</v>
      </c>
    </row>
    <row r="377" spans="4:25" x14ac:dyDescent="0.2">
      <c r="D377" s="1" t="s">
        <v>745</v>
      </c>
      <c r="E377" s="1">
        <v>376</v>
      </c>
      <c r="F377" s="1">
        <v>50</v>
      </c>
      <c r="G377" s="1" t="s">
        <v>314</v>
      </c>
      <c r="J377" s="8">
        <v>43869</v>
      </c>
      <c r="K377" s="8">
        <v>43869</v>
      </c>
      <c r="L377" s="8"/>
      <c r="M377" s="7" t="s">
        <v>1206</v>
      </c>
      <c r="N377" s="8" t="s">
        <v>287</v>
      </c>
      <c r="P377" s="21">
        <f t="shared" ca="1" si="54"/>
        <v>11</v>
      </c>
      <c r="Q377" s="21">
        <f t="shared" si="55"/>
        <v>0</v>
      </c>
      <c r="R377" s="21">
        <f t="shared" si="56"/>
        <v>0</v>
      </c>
      <c r="S377" s="6">
        <f t="shared" si="60"/>
        <v>0</v>
      </c>
      <c r="T377" s="6">
        <f t="shared" si="60"/>
        <v>0</v>
      </c>
      <c r="U377" s="6">
        <f t="shared" si="57"/>
        <v>0</v>
      </c>
      <c r="V377" s="4">
        <f t="shared" si="58"/>
        <v>1</v>
      </c>
      <c r="W377" s="5">
        <f t="shared" si="52"/>
        <v>1</v>
      </c>
      <c r="X377" s="3">
        <f t="shared" si="53"/>
        <v>1</v>
      </c>
      <c r="Y377" s="10" t="s">
        <v>1593</v>
      </c>
    </row>
    <row r="378" spans="4:25" x14ac:dyDescent="0.2">
      <c r="D378" s="1" t="s">
        <v>746</v>
      </c>
      <c r="E378" s="1">
        <v>377</v>
      </c>
      <c r="F378" s="1">
        <v>13</v>
      </c>
      <c r="G378" s="1" t="s">
        <v>315</v>
      </c>
      <c r="H378" s="7">
        <v>376</v>
      </c>
      <c r="I378" s="7" t="s">
        <v>303</v>
      </c>
      <c r="J378" s="8">
        <v>43869</v>
      </c>
      <c r="K378" s="8">
        <v>43869</v>
      </c>
      <c r="L378" s="8"/>
      <c r="M378" s="7" t="s">
        <v>1206</v>
      </c>
      <c r="N378" s="8" t="s">
        <v>287</v>
      </c>
      <c r="P378" s="21">
        <f t="shared" ca="1" si="54"/>
        <v>11</v>
      </c>
      <c r="Q378" s="21">
        <f t="shared" si="55"/>
        <v>0</v>
      </c>
      <c r="R378" s="21">
        <f t="shared" si="56"/>
        <v>0</v>
      </c>
      <c r="S378" s="6">
        <f t="shared" si="60"/>
        <v>0</v>
      </c>
      <c r="T378" s="6">
        <f t="shared" si="60"/>
        <v>0</v>
      </c>
      <c r="U378" s="6">
        <f t="shared" si="57"/>
        <v>0</v>
      </c>
      <c r="V378" s="4">
        <f t="shared" si="58"/>
        <v>1</v>
      </c>
      <c r="W378" s="5">
        <f t="shared" si="52"/>
        <v>0</v>
      </c>
      <c r="X378" s="3">
        <f t="shared" si="53"/>
        <v>2</v>
      </c>
      <c r="Y378" s="10" t="s">
        <v>1594</v>
      </c>
    </row>
    <row r="379" spans="4:25" x14ac:dyDescent="0.2">
      <c r="D379" s="1" t="s">
        <v>747</v>
      </c>
      <c r="E379" s="1">
        <v>378</v>
      </c>
      <c r="F379" s="1">
        <v>35</v>
      </c>
      <c r="G379" s="1" t="s">
        <v>314</v>
      </c>
      <c r="J379" s="8">
        <v>43854</v>
      </c>
      <c r="K379" s="8">
        <v>43869</v>
      </c>
      <c r="L379" s="8"/>
      <c r="M379" s="7" t="s">
        <v>275</v>
      </c>
      <c r="N379" s="8" t="s">
        <v>582</v>
      </c>
      <c r="P379" s="21">
        <f t="shared" ca="1" si="54"/>
        <v>11</v>
      </c>
      <c r="Q379" s="21">
        <f t="shared" si="55"/>
        <v>0</v>
      </c>
      <c r="R379" s="21">
        <f t="shared" si="56"/>
        <v>0</v>
      </c>
      <c r="S379" s="6">
        <f t="shared" si="60"/>
        <v>0</v>
      </c>
      <c r="T379" s="6">
        <f t="shared" si="60"/>
        <v>0</v>
      </c>
      <c r="U379" s="6">
        <f t="shared" si="57"/>
        <v>0</v>
      </c>
      <c r="V379" s="4">
        <f t="shared" si="58"/>
        <v>1</v>
      </c>
      <c r="W379" s="5">
        <f t="shared" si="52"/>
        <v>0</v>
      </c>
      <c r="X379" s="3">
        <f t="shared" si="53"/>
        <v>1</v>
      </c>
      <c r="Y379" s="10" t="s">
        <v>1595</v>
      </c>
    </row>
    <row r="380" spans="4:25" x14ac:dyDescent="0.2">
      <c r="D380" s="1" t="s">
        <v>748</v>
      </c>
      <c r="E380" s="1">
        <v>379</v>
      </c>
      <c r="F380" s="1">
        <v>28</v>
      </c>
      <c r="G380" s="1" t="s">
        <v>315</v>
      </c>
      <c r="J380" s="8">
        <v>43869</v>
      </c>
      <c r="K380" s="8">
        <v>43869</v>
      </c>
      <c r="L380" s="8"/>
      <c r="M380" s="7" t="s">
        <v>277</v>
      </c>
      <c r="N380" s="8" t="s">
        <v>287</v>
      </c>
      <c r="P380" s="21">
        <f t="shared" ca="1" si="54"/>
        <v>11</v>
      </c>
      <c r="Q380" s="21">
        <f t="shared" si="55"/>
        <v>0</v>
      </c>
      <c r="R380" s="21">
        <f t="shared" si="56"/>
        <v>0</v>
      </c>
      <c r="S380" s="6">
        <f t="shared" si="60"/>
        <v>0</v>
      </c>
      <c r="T380" s="6">
        <f t="shared" si="60"/>
        <v>0</v>
      </c>
      <c r="U380" s="6">
        <f t="shared" si="57"/>
        <v>0</v>
      </c>
      <c r="V380" s="4">
        <f t="shared" si="58"/>
        <v>1</v>
      </c>
      <c r="W380" s="5">
        <f t="shared" si="52"/>
        <v>0</v>
      </c>
      <c r="X380" s="3">
        <f t="shared" si="53"/>
        <v>1</v>
      </c>
      <c r="Y380" s="10" t="s">
        <v>1596</v>
      </c>
    </row>
    <row r="381" spans="4:25" x14ac:dyDescent="0.2">
      <c r="D381" s="1" t="s">
        <v>749</v>
      </c>
      <c r="E381" s="1">
        <v>380</v>
      </c>
      <c r="F381" s="1">
        <v>40</v>
      </c>
      <c r="G381" s="1" t="s">
        <v>315</v>
      </c>
      <c r="H381" s="7">
        <v>294</v>
      </c>
      <c r="I381" s="7" t="s">
        <v>298</v>
      </c>
      <c r="J381" s="8">
        <v>43867</v>
      </c>
      <c r="K381" s="8">
        <v>43871</v>
      </c>
      <c r="L381" s="8"/>
      <c r="M381" s="7" t="s">
        <v>278</v>
      </c>
      <c r="N381" s="8"/>
      <c r="P381" s="21">
        <f t="shared" ca="1" si="54"/>
        <v>9</v>
      </c>
      <c r="Q381" s="21">
        <f t="shared" si="55"/>
        <v>0</v>
      </c>
      <c r="R381" s="21">
        <f t="shared" si="56"/>
        <v>0</v>
      </c>
      <c r="S381" s="6">
        <f t="shared" si="60"/>
        <v>0</v>
      </c>
      <c r="T381" s="6">
        <f t="shared" si="60"/>
        <v>0</v>
      </c>
      <c r="U381" s="6">
        <f t="shared" si="57"/>
        <v>0</v>
      </c>
      <c r="V381" s="4">
        <f t="shared" si="58"/>
        <v>0</v>
      </c>
      <c r="W381" s="5">
        <f t="shared" si="52"/>
        <v>0</v>
      </c>
      <c r="X381" s="3">
        <f t="shared" si="53"/>
        <v>0</v>
      </c>
      <c r="Y381" s="10" t="s">
        <v>1597</v>
      </c>
    </row>
    <row r="382" spans="4:25" x14ac:dyDescent="0.2">
      <c r="D382" s="1" t="s">
        <v>750</v>
      </c>
      <c r="E382" s="1">
        <v>381</v>
      </c>
      <c r="F382" s="1">
        <v>33</v>
      </c>
      <c r="G382" s="1" t="s">
        <v>315</v>
      </c>
      <c r="J382" s="8">
        <v>43866</v>
      </c>
      <c r="K382" s="8">
        <v>43870</v>
      </c>
      <c r="L382" s="8"/>
      <c r="M382" s="7" t="s">
        <v>1199</v>
      </c>
      <c r="N382" s="8" t="s">
        <v>287</v>
      </c>
      <c r="P382" s="21">
        <f t="shared" ca="1" si="54"/>
        <v>10</v>
      </c>
      <c r="Q382" s="21">
        <f t="shared" si="55"/>
        <v>0</v>
      </c>
      <c r="R382" s="21">
        <f t="shared" si="56"/>
        <v>0</v>
      </c>
      <c r="S382" s="6">
        <f t="shared" ref="S382:T401" si="61">IF(ISNUMBER(FIND(S$1,$M382)),1,0)</f>
        <v>0</v>
      </c>
      <c r="T382" s="6">
        <f t="shared" si="61"/>
        <v>0</v>
      </c>
      <c r="U382" s="6">
        <f t="shared" si="57"/>
        <v>0</v>
      </c>
      <c r="V382" s="4">
        <f t="shared" si="58"/>
        <v>1</v>
      </c>
      <c r="W382" s="5">
        <f t="shared" si="52"/>
        <v>0</v>
      </c>
      <c r="X382" s="3">
        <f t="shared" si="53"/>
        <v>1</v>
      </c>
      <c r="Y382" s="10" t="s">
        <v>1598</v>
      </c>
    </row>
    <row r="383" spans="4:25" x14ac:dyDescent="0.2">
      <c r="D383" s="1" t="s">
        <v>751</v>
      </c>
      <c r="E383" s="1">
        <v>382</v>
      </c>
      <c r="F383" s="1">
        <v>69</v>
      </c>
      <c r="G383" s="1" t="s">
        <v>314</v>
      </c>
      <c r="J383" s="8">
        <v>43870</v>
      </c>
      <c r="K383" s="8">
        <v>43870</v>
      </c>
      <c r="L383" s="8"/>
      <c r="M383" s="7" t="s">
        <v>251</v>
      </c>
      <c r="N383" s="8" t="s">
        <v>287</v>
      </c>
      <c r="P383" s="21">
        <f t="shared" ca="1" si="54"/>
        <v>10</v>
      </c>
      <c r="Q383" s="21">
        <f t="shared" si="55"/>
        <v>0</v>
      </c>
      <c r="R383" s="21">
        <f t="shared" si="56"/>
        <v>0</v>
      </c>
      <c r="S383" s="6">
        <f t="shared" si="61"/>
        <v>0</v>
      </c>
      <c r="T383" s="6">
        <f t="shared" si="61"/>
        <v>1</v>
      </c>
      <c r="U383" s="6">
        <f t="shared" si="57"/>
        <v>1</v>
      </c>
      <c r="V383" s="4">
        <f t="shared" si="58"/>
        <v>1</v>
      </c>
      <c r="W383" s="5">
        <f t="shared" si="52"/>
        <v>1</v>
      </c>
      <c r="X383" s="3">
        <f t="shared" si="53"/>
        <v>1</v>
      </c>
      <c r="Y383" s="10" t="s">
        <v>1599</v>
      </c>
    </row>
    <row r="384" spans="4:25" x14ac:dyDescent="0.2">
      <c r="D384" s="1" t="s">
        <v>752</v>
      </c>
      <c r="E384" s="1">
        <v>383</v>
      </c>
      <c r="F384" s="1">
        <v>43</v>
      </c>
      <c r="G384" s="1" t="s">
        <v>314</v>
      </c>
      <c r="J384" s="8">
        <v>43863</v>
      </c>
      <c r="K384" s="8">
        <v>43870</v>
      </c>
      <c r="L384" s="8"/>
      <c r="M384" s="7" t="s">
        <v>278</v>
      </c>
      <c r="N384" s="8" t="s">
        <v>287</v>
      </c>
      <c r="P384" s="21">
        <f t="shared" ca="1" si="54"/>
        <v>10</v>
      </c>
      <c r="Q384" s="21">
        <f t="shared" si="55"/>
        <v>0</v>
      </c>
      <c r="R384" s="21">
        <f t="shared" si="56"/>
        <v>0</v>
      </c>
      <c r="S384" s="6">
        <f t="shared" si="61"/>
        <v>0</v>
      </c>
      <c r="T384" s="6">
        <f t="shared" si="61"/>
        <v>0</v>
      </c>
      <c r="U384" s="6">
        <f t="shared" si="57"/>
        <v>0</v>
      </c>
      <c r="V384" s="4">
        <f t="shared" si="58"/>
        <v>1</v>
      </c>
      <c r="W384" s="5">
        <f t="shared" si="52"/>
        <v>0</v>
      </c>
      <c r="X384" s="3">
        <f t="shared" si="53"/>
        <v>1</v>
      </c>
      <c r="Y384" s="10" t="s">
        <v>1600</v>
      </c>
    </row>
    <row r="385" spans="4:25" x14ac:dyDescent="0.2">
      <c r="D385" s="1" t="s">
        <v>753</v>
      </c>
      <c r="E385" s="1">
        <v>384</v>
      </c>
      <c r="F385" s="1">
        <v>22</v>
      </c>
      <c r="G385" s="1" t="s">
        <v>314</v>
      </c>
      <c r="H385" s="7">
        <v>347</v>
      </c>
      <c r="I385" s="7" t="s">
        <v>296</v>
      </c>
      <c r="J385" s="8">
        <v>43867</v>
      </c>
      <c r="K385" s="8">
        <v>43869</v>
      </c>
      <c r="L385" s="8"/>
      <c r="M385" s="7" t="s">
        <v>1207</v>
      </c>
      <c r="N385" s="8"/>
      <c r="P385" s="21">
        <f t="shared" ca="1" si="54"/>
        <v>11</v>
      </c>
      <c r="Q385" s="21">
        <f t="shared" si="55"/>
        <v>0</v>
      </c>
      <c r="R385" s="21">
        <f t="shared" si="56"/>
        <v>0</v>
      </c>
      <c r="S385" s="6">
        <f t="shared" si="61"/>
        <v>0</v>
      </c>
      <c r="T385" s="6">
        <f t="shared" si="61"/>
        <v>0</v>
      </c>
      <c r="U385" s="6">
        <f t="shared" si="57"/>
        <v>0</v>
      </c>
      <c r="V385" s="4">
        <f t="shared" si="58"/>
        <v>2</v>
      </c>
      <c r="W385" s="5">
        <f t="shared" si="52"/>
        <v>0</v>
      </c>
      <c r="X385" s="3">
        <f t="shared" si="53"/>
        <v>4</v>
      </c>
      <c r="Y385" s="10" t="s">
        <v>1601</v>
      </c>
    </row>
    <row r="386" spans="4:25" x14ac:dyDescent="0.2">
      <c r="D386" s="1" t="s">
        <v>754</v>
      </c>
      <c r="E386" s="1">
        <v>385</v>
      </c>
      <c r="F386" s="1">
        <v>28</v>
      </c>
      <c r="G386" s="1" t="s">
        <v>315</v>
      </c>
      <c r="J386" s="8">
        <v>43869</v>
      </c>
      <c r="K386" s="8">
        <v>43870</v>
      </c>
      <c r="L386" s="8"/>
      <c r="M386" s="7" t="s">
        <v>267</v>
      </c>
      <c r="N386" s="8" t="s">
        <v>582</v>
      </c>
      <c r="P386" s="21">
        <f t="shared" ca="1" si="54"/>
        <v>10</v>
      </c>
      <c r="Q386" s="21">
        <f t="shared" si="55"/>
        <v>0</v>
      </c>
      <c r="R386" s="21">
        <f t="shared" si="56"/>
        <v>0</v>
      </c>
      <c r="S386" s="6">
        <f t="shared" si="61"/>
        <v>0</v>
      </c>
      <c r="T386" s="6">
        <f t="shared" si="61"/>
        <v>0</v>
      </c>
      <c r="U386" s="6">
        <f t="shared" si="57"/>
        <v>0</v>
      </c>
      <c r="V386" s="4">
        <f t="shared" si="58"/>
        <v>1</v>
      </c>
      <c r="W386" s="5">
        <f t="shared" ref="W386:W415" si="62">COUNTIFS(H:H,E386)</f>
        <v>0</v>
      </c>
      <c r="X386" s="3">
        <f t="shared" ref="X386:X415" si="63">V386+IF(ISBLANK(H386)=FALSE,SUMIFS(V:V,E:E,H386),0)</f>
        <v>1</v>
      </c>
      <c r="Y386" s="10" t="s">
        <v>1602</v>
      </c>
    </row>
    <row r="387" spans="4:25" x14ac:dyDescent="0.2">
      <c r="D387" s="1" t="s">
        <v>755</v>
      </c>
      <c r="E387" s="1">
        <v>386</v>
      </c>
      <c r="F387" s="1">
        <v>31</v>
      </c>
      <c r="G387" s="1" t="s">
        <v>314</v>
      </c>
      <c r="J387" s="8">
        <v>43864</v>
      </c>
      <c r="K387" s="8">
        <v>43870</v>
      </c>
      <c r="L387" s="8"/>
      <c r="M387" s="7" t="s">
        <v>278</v>
      </c>
      <c r="N387" s="8" t="s">
        <v>586</v>
      </c>
      <c r="P387" s="21">
        <f t="shared" ref="P387:P415" ca="1" si="64">IF(ISBLANK(L387),TODAY()-K387+1,0)</f>
        <v>10</v>
      </c>
      <c r="Q387" s="21">
        <f t="shared" ref="Q387:Q415" si="65">IF(ISBLANK(L387),0,L387-K387+1)</f>
        <v>0</v>
      </c>
      <c r="R387" s="21">
        <f t="shared" ref="R387:R415" si="66">IF(ISBLANK(L387),0,IF(ISBLANK(J387),L387-K387+1,L387-J387+1))</f>
        <v>0</v>
      </c>
      <c r="S387" s="6">
        <f t="shared" si="61"/>
        <v>0</v>
      </c>
      <c r="T387" s="6">
        <f t="shared" si="61"/>
        <v>0</v>
      </c>
      <c r="U387" s="6">
        <f t="shared" ref="U387:U415" si="67">S387+T387</f>
        <v>0</v>
      </c>
      <c r="V387" s="4">
        <f t="shared" ref="V387:V415" si="68">IF(ISNUMBER(FIND("武汉",Y387)),1,0)+IF(ISNUMBER(FIND("湖北",Y387)),1,0)</f>
        <v>1</v>
      </c>
      <c r="W387" s="5">
        <f t="shared" si="62"/>
        <v>0</v>
      </c>
      <c r="X387" s="3">
        <f t="shared" si="63"/>
        <v>1</v>
      </c>
      <c r="Y387" s="10" t="s">
        <v>1603</v>
      </c>
    </row>
    <row r="388" spans="4:25" x14ac:dyDescent="0.2">
      <c r="D388" s="1" t="s">
        <v>756</v>
      </c>
      <c r="E388" s="1">
        <v>387</v>
      </c>
      <c r="F388" s="1">
        <v>62</v>
      </c>
      <c r="G388" s="1" t="s">
        <v>315</v>
      </c>
      <c r="H388" s="7">
        <v>115</v>
      </c>
      <c r="I388" s="7" t="s">
        <v>298</v>
      </c>
      <c r="J388" s="8">
        <v>43869</v>
      </c>
      <c r="K388" s="8">
        <v>43872</v>
      </c>
      <c r="L388" s="8"/>
      <c r="M388" s="7" t="s">
        <v>246</v>
      </c>
      <c r="N388" s="8" t="s">
        <v>246</v>
      </c>
      <c r="P388" s="21">
        <f t="shared" ca="1" si="64"/>
        <v>8</v>
      </c>
      <c r="Q388" s="21">
        <f t="shared" si="65"/>
        <v>0</v>
      </c>
      <c r="R388" s="21">
        <f t="shared" si="66"/>
        <v>0</v>
      </c>
      <c r="S388" s="6">
        <f t="shared" si="61"/>
        <v>1</v>
      </c>
      <c r="T388" s="6">
        <f t="shared" si="61"/>
        <v>1</v>
      </c>
      <c r="U388" s="6">
        <f t="shared" si="67"/>
        <v>2</v>
      </c>
      <c r="V388" s="4">
        <f t="shared" si="68"/>
        <v>2</v>
      </c>
      <c r="W388" s="5">
        <f t="shared" si="62"/>
        <v>0</v>
      </c>
      <c r="X388" s="3">
        <f t="shared" si="63"/>
        <v>4</v>
      </c>
      <c r="Y388" s="10" t="s">
        <v>1604</v>
      </c>
    </row>
    <row r="389" spans="4:25" x14ac:dyDescent="0.2">
      <c r="D389" s="1" t="s">
        <v>757</v>
      </c>
      <c r="E389" s="1">
        <v>388</v>
      </c>
      <c r="F389" s="1">
        <v>53</v>
      </c>
      <c r="G389" s="1" t="s">
        <v>314</v>
      </c>
      <c r="J389" s="8">
        <v>43862</v>
      </c>
      <c r="K389" s="8">
        <v>43872</v>
      </c>
      <c r="L389" s="8"/>
      <c r="M389" s="7" t="s">
        <v>246</v>
      </c>
      <c r="N389" s="8" t="s">
        <v>246</v>
      </c>
      <c r="P389" s="21">
        <f t="shared" ca="1" si="64"/>
        <v>8</v>
      </c>
      <c r="Q389" s="21">
        <f t="shared" si="65"/>
        <v>0</v>
      </c>
      <c r="R389" s="21">
        <f t="shared" si="66"/>
        <v>0</v>
      </c>
      <c r="S389" s="6">
        <f t="shared" si="61"/>
        <v>1</v>
      </c>
      <c r="T389" s="6">
        <f t="shared" si="61"/>
        <v>1</v>
      </c>
      <c r="U389" s="6">
        <f t="shared" si="67"/>
        <v>2</v>
      </c>
      <c r="V389" s="4">
        <f t="shared" si="68"/>
        <v>2</v>
      </c>
      <c r="W389" s="5">
        <f t="shared" si="62"/>
        <v>0</v>
      </c>
      <c r="X389" s="3">
        <f t="shared" si="63"/>
        <v>2</v>
      </c>
      <c r="Y389" s="10" t="s">
        <v>1605</v>
      </c>
    </row>
    <row r="390" spans="4:25" x14ac:dyDescent="0.2">
      <c r="D390" s="1" t="s">
        <v>758</v>
      </c>
      <c r="E390" s="1">
        <v>389</v>
      </c>
      <c r="F390" s="1">
        <v>52</v>
      </c>
      <c r="G390" s="1" t="s">
        <v>314</v>
      </c>
      <c r="J390" s="8">
        <v>43865</v>
      </c>
      <c r="K390" s="8">
        <v>43872</v>
      </c>
      <c r="L390" s="8"/>
      <c r="M390" s="7" t="s">
        <v>277</v>
      </c>
      <c r="N390" s="8" t="s">
        <v>287</v>
      </c>
      <c r="P390" s="21">
        <f t="shared" ca="1" si="64"/>
        <v>8</v>
      </c>
      <c r="Q390" s="21">
        <f t="shared" si="65"/>
        <v>0</v>
      </c>
      <c r="R390" s="21">
        <f t="shared" si="66"/>
        <v>0</v>
      </c>
      <c r="S390" s="6">
        <f t="shared" si="61"/>
        <v>0</v>
      </c>
      <c r="T390" s="6">
        <f t="shared" si="61"/>
        <v>0</v>
      </c>
      <c r="U390" s="6">
        <f t="shared" si="67"/>
        <v>0</v>
      </c>
      <c r="V390" s="4">
        <f t="shared" si="68"/>
        <v>0</v>
      </c>
      <c r="W390" s="5">
        <f t="shared" si="62"/>
        <v>0</v>
      </c>
      <c r="X390" s="3">
        <f t="shared" si="63"/>
        <v>0</v>
      </c>
      <c r="Y390" s="10" t="s">
        <v>1606</v>
      </c>
    </row>
    <row r="391" spans="4:25" x14ac:dyDescent="0.2">
      <c r="D391" s="1" t="s">
        <v>759</v>
      </c>
      <c r="E391" s="1">
        <v>390</v>
      </c>
      <c r="F391" s="1">
        <v>34</v>
      </c>
      <c r="G391" s="1" t="s">
        <v>315</v>
      </c>
      <c r="J391" s="8">
        <v>43871</v>
      </c>
      <c r="K391" s="8">
        <v>43872</v>
      </c>
      <c r="L391" s="8"/>
      <c r="M391" s="7" t="s">
        <v>266</v>
      </c>
      <c r="N391" s="8"/>
      <c r="P391" s="21">
        <f t="shared" ca="1" si="64"/>
        <v>8</v>
      </c>
      <c r="Q391" s="21">
        <f t="shared" si="65"/>
        <v>0</v>
      </c>
      <c r="R391" s="21">
        <f t="shared" si="66"/>
        <v>0</v>
      </c>
      <c r="S391" s="6">
        <f t="shared" si="61"/>
        <v>0</v>
      </c>
      <c r="T391" s="6">
        <f t="shared" si="61"/>
        <v>0</v>
      </c>
      <c r="U391" s="6">
        <f t="shared" si="67"/>
        <v>0</v>
      </c>
      <c r="V391" s="4">
        <f t="shared" si="68"/>
        <v>0</v>
      </c>
      <c r="W391" s="5">
        <f t="shared" si="62"/>
        <v>0</v>
      </c>
      <c r="X391" s="3">
        <f t="shared" si="63"/>
        <v>0</v>
      </c>
      <c r="Y391" s="10" t="s">
        <v>1607</v>
      </c>
    </row>
    <row r="392" spans="4:25" x14ac:dyDescent="0.2">
      <c r="D392" s="1" t="s">
        <v>760</v>
      </c>
      <c r="E392" s="1">
        <v>391</v>
      </c>
      <c r="F392" s="1">
        <v>41</v>
      </c>
      <c r="G392" s="1" t="s">
        <v>314</v>
      </c>
      <c r="J392" s="8">
        <v>43863</v>
      </c>
      <c r="K392" s="8">
        <v>43866</v>
      </c>
      <c r="L392" s="8"/>
      <c r="M392" s="7" t="s">
        <v>266</v>
      </c>
      <c r="N392" s="8" t="s">
        <v>287</v>
      </c>
      <c r="P392" s="21">
        <f t="shared" ca="1" si="64"/>
        <v>14</v>
      </c>
      <c r="Q392" s="21">
        <f t="shared" si="65"/>
        <v>0</v>
      </c>
      <c r="R392" s="21">
        <f t="shared" si="66"/>
        <v>0</v>
      </c>
      <c r="S392" s="6">
        <f t="shared" si="61"/>
        <v>0</v>
      </c>
      <c r="T392" s="6">
        <f t="shared" si="61"/>
        <v>0</v>
      </c>
      <c r="U392" s="6">
        <f t="shared" si="67"/>
        <v>0</v>
      </c>
      <c r="V392" s="4">
        <f t="shared" si="68"/>
        <v>1</v>
      </c>
      <c r="W392" s="5">
        <f t="shared" si="62"/>
        <v>0</v>
      </c>
      <c r="X392" s="3">
        <f t="shared" si="63"/>
        <v>1</v>
      </c>
      <c r="Y392" s="10" t="s">
        <v>1608</v>
      </c>
    </row>
    <row r="393" spans="4:25" x14ac:dyDescent="0.2">
      <c r="D393" s="1" t="s">
        <v>761</v>
      </c>
      <c r="E393" s="1">
        <v>392</v>
      </c>
      <c r="F393" s="1">
        <v>25</v>
      </c>
      <c r="G393" s="1" t="s">
        <v>314</v>
      </c>
      <c r="H393" s="7">
        <v>235</v>
      </c>
      <c r="I393" s="7" t="s">
        <v>613</v>
      </c>
      <c r="J393" s="8">
        <v>43872</v>
      </c>
      <c r="K393" s="8">
        <v>43872</v>
      </c>
      <c r="L393" s="8"/>
      <c r="M393" s="7" t="s">
        <v>283</v>
      </c>
      <c r="N393" s="8"/>
      <c r="P393" s="21">
        <f t="shared" ca="1" si="64"/>
        <v>8</v>
      </c>
      <c r="Q393" s="21">
        <f t="shared" si="65"/>
        <v>0</v>
      </c>
      <c r="R393" s="21">
        <f t="shared" si="66"/>
        <v>0</v>
      </c>
      <c r="S393" s="6">
        <f t="shared" si="61"/>
        <v>0</v>
      </c>
      <c r="T393" s="6">
        <f t="shared" si="61"/>
        <v>0</v>
      </c>
      <c r="U393" s="6">
        <f t="shared" si="67"/>
        <v>0</v>
      </c>
      <c r="V393" s="4">
        <f t="shared" si="68"/>
        <v>2</v>
      </c>
      <c r="W393" s="5">
        <f t="shared" si="62"/>
        <v>0</v>
      </c>
      <c r="X393" s="3">
        <f t="shared" si="63"/>
        <v>4</v>
      </c>
      <c r="Y393" s="10" t="s">
        <v>1609</v>
      </c>
    </row>
    <row r="394" spans="4:25" x14ac:dyDescent="0.2">
      <c r="D394" s="1" t="s">
        <v>762</v>
      </c>
      <c r="E394" s="1">
        <v>393</v>
      </c>
      <c r="F394" s="1">
        <v>59</v>
      </c>
      <c r="G394" s="1" t="s">
        <v>314</v>
      </c>
      <c r="H394" s="7">
        <v>304</v>
      </c>
      <c r="I394" s="7" t="s">
        <v>313</v>
      </c>
      <c r="J394" s="8">
        <v>43862</v>
      </c>
      <c r="K394" s="8">
        <v>43873</v>
      </c>
      <c r="L394" s="8"/>
      <c r="M394" s="7" t="s">
        <v>1208</v>
      </c>
      <c r="N394" s="8" t="s">
        <v>287</v>
      </c>
      <c r="P394" s="21">
        <f t="shared" ca="1" si="64"/>
        <v>7</v>
      </c>
      <c r="Q394" s="21">
        <f t="shared" si="65"/>
        <v>0</v>
      </c>
      <c r="R394" s="21">
        <f t="shared" si="66"/>
        <v>0</v>
      </c>
      <c r="S394" s="6">
        <f t="shared" si="61"/>
        <v>0</v>
      </c>
      <c r="T394" s="6">
        <f t="shared" si="61"/>
        <v>1</v>
      </c>
      <c r="U394" s="6">
        <f t="shared" si="67"/>
        <v>1</v>
      </c>
      <c r="V394" s="4">
        <f t="shared" si="68"/>
        <v>1</v>
      </c>
      <c r="W394" s="5">
        <f t="shared" si="62"/>
        <v>0</v>
      </c>
      <c r="X394" s="3">
        <f t="shared" si="63"/>
        <v>2</v>
      </c>
      <c r="Y394" s="10" t="s">
        <v>1610</v>
      </c>
    </row>
    <row r="395" spans="4:25" x14ac:dyDescent="0.2">
      <c r="D395" s="1" t="s">
        <v>763</v>
      </c>
      <c r="E395" s="1">
        <v>394</v>
      </c>
      <c r="F395" s="1">
        <v>42</v>
      </c>
      <c r="G395" s="1" t="s">
        <v>315</v>
      </c>
      <c r="H395" s="7">
        <v>335</v>
      </c>
      <c r="I395" s="7" t="s">
        <v>303</v>
      </c>
      <c r="J395" s="8">
        <v>43871</v>
      </c>
      <c r="K395" s="8">
        <v>43873</v>
      </c>
      <c r="L395" s="8"/>
      <c r="M395" s="7" t="s">
        <v>275</v>
      </c>
      <c r="N395" s="8" t="s">
        <v>586</v>
      </c>
      <c r="P395" s="21">
        <f t="shared" ca="1" si="64"/>
        <v>7</v>
      </c>
      <c r="Q395" s="21">
        <f t="shared" si="65"/>
        <v>0</v>
      </c>
      <c r="R395" s="21">
        <f t="shared" si="66"/>
        <v>0</v>
      </c>
      <c r="S395" s="6">
        <f t="shared" si="61"/>
        <v>0</v>
      </c>
      <c r="T395" s="6">
        <f t="shared" si="61"/>
        <v>0</v>
      </c>
      <c r="U395" s="6">
        <f t="shared" si="67"/>
        <v>0</v>
      </c>
      <c r="V395" s="4">
        <f t="shared" si="68"/>
        <v>1</v>
      </c>
      <c r="W395" s="5">
        <f t="shared" si="62"/>
        <v>0</v>
      </c>
      <c r="X395" s="3">
        <f t="shared" si="63"/>
        <v>2</v>
      </c>
      <c r="Y395" s="10" t="s">
        <v>1611</v>
      </c>
    </row>
    <row r="396" spans="4:25" x14ac:dyDescent="0.2">
      <c r="D396" s="1" t="s">
        <v>764</v>
      </c>
      <c r="E396" s="1">
        <v>395</v>
      </c>
      <c r="F396" s="1">
        <v>58</v>
      </c>
      <c r="G396" s="1" t="s">
        <v>315</v>
      </c>
      <c r="H396" s="7">
        <v>235</v>
      </c>
      <c r="I396" s="7" t="s">
        <v>306</v>
      </c>
      <c r="J396" s="8">
        <v>43868</v>
      </c>
      <c r="K396" s="8">
        <v>43872</v>
      </c>
      <c r="L396" s="8"/>
      <c r="M396" s="7" t="s">
        <v>283</v>
      </c>
      <c r="N396" s="8"/>
      <c r="P396" s="21">
        <f t="shared" ca="1" si="64"/>
        <v>8</v>
      </c>
      <c r="Q396" s="21">
        <f t="shared" si="65"/>
        <v>0</v>
      </c>
      <c r="R396" s="21">
        <f t="shared" si="66"/>
        <v>0</v>
      </c>
      <c r="S396" s="6">
        <f t="shared" si="61"/>
        <v>0</v>
      </c>
      <c r="T396" s="6">
        <f t="shared" si="61"/>
        <v>0</v>
      </c>
      <c r="U396" s="6">
        <f t="shared" si="67"/>
        <v>0</v>
      </c>
      <c r="V396" s="4">
        <f t="shared" si="68"/>
        <v>2</v>
      </c>
      <c r="W396" s="5">
        <f t="shared" si="62"/>
        <v>0</v>
      </c>
      <c r="X396" s="3">
        <f t="shared" si="63"/>
        <v>4</v>
      </c>
      <c r="Y396" s="10" t="s">
        <v>1612</v>
      </c>
    </row>
    <row r="397" spans="4:25" x14ac:dyDescent="0.2">
      <c r="D397" s="1" t="s">
        <v>765</v>
      </c>
      <c r="E397" s="1">
        <v>396</v>
      </c>
      <c r="F397" s="1">
        <v>54</v>
      </c>
      <c r="G397" s="1" t="s">
        <v>315</v>
      </c>
      <c r="J397" s="8">
        <v>43871</v>
      </c>
      <c r="K397" s="8">
        <v>43873</v>
      </c>
      <c r="L397" s="8"/>
      <c r="M397" s="7" t="s">
        <v>278</v>
      </c>
      <c r="N397" s="8" t="s">
        <v>287</v>
      </c>
      <c r="P397" s="21">
        <f t="shared" ca="1" si="64"/>
        <v>7</v>
      </c>
      <c r="Q397" s="21">
        <f t="shared" si="65"/>
        <v>0</v>
      </c>
      <c r="R397" s="21">
        <f t="shared" si="66"/>
        <v>0</v>
      </c>
      <c r="S397" s="6">
        <f t="shared" si="61"/>
        <v>0</v>
      </c>
      <c r="T397" s="6">
        <f t="shared" si="61"/>
        <v>0</v>
      </c>
      <c r="U397" s="6">
        <f t="shared" si="67"/>
        <v>0</v>
      </c>
      <c r="V397" s="4">
        <f t="shared" si="68"/>
        <v>1</v>
      </c>
      <c r="W397" s="5">
        <f t="shared" si="62"/>
        <v>1</v>
      </c>
      <c r="X397" s="3">
        <f t="shared" si="63"/>
        <v>1</v>
      </c>
      <c r="Y397" s="10" t="s">
        <v>1613</v>
      </c>
    </row>
    <row r="398" spans="4:25" x14ac:dyDescent="0.2">
      <c r="D398" s="1" t="s">
        <v>766</v>
      </c>
      <c r="E398" s="1">
        <v>397</v>
      </c>
      <c r="F398" s="1">
        <v>49</v>
      </c>
      <c r="G398" s="1" t="s">
        <v>314</v>
      </c>
      <c r="J398" s="8">
        <v>43871</v>
      </c>
      <c r="K398" s="8">
        <v>43871</v>
      </c>
      <c r="L398" s="8"/>
      <c r="M398" s="7" t="s">
        <v>267</v>
      </c>
      <c r="N398" s="8" t="s">
        <v>1210</v>
      </c>
      <c r="P398" s="21">
        <f t="shared" ca="1" si="64"/>
        <v>9</v>
      </c>
      <c r="Q398" s="21">
        <f t="shared" si="65"/>
        <v>0</v>
      </c>
      <c r="R398" s="21">
        <f t="shared" si="66"/>
        <v>0</v>
      </c>
      <c r="S398" s="6">
        <f t="shared" si="61"/>
        <v>0</v>
      </c>
      <c r="T398" s="6">
        <f t="shared" si="61"/>
        <v>0</v>
      </c>
      <c r="U398" s="6">
        <f t="shared" si="67"/>
        <v>0</v>
      </c>
      <c r="V398" s="4">
        <f t="shared" si="68"/>
        <v>2</v>
      </c>
      <c r="W398" s="5">
        <f t="shared" si="62"/>
        <v>1</v>
      </c>
      <c r="X398" s="3">
        <f t="shared" si="63"/>
        <v>2</v>
      </c>
      <c r="Y398" s="10" t="s">
        <v>1614</v>
      </c>
    </row>
    <row r="399" spans="4:25" x14ac:dyDescent="0.2">
      <c r="D399" s="1" t="s">
        <v>767</v>
      </c>
      <c r="E399" s="1">
        <v>398</v>
      </c>
      <c r="F399" s="1">
        <v>56</v>
      </c>
      <c r="G399" s="1" t="s">
        <v>314</v>
      </c>
      <c r="H399" s="7">
        <v>133</v>
      </c>
      <c r="I399" s="7" t="s">
        <v>614</v>
      </c>
      <c r="J399" s="8">
        <v>43862</v>
      </c>
      <c r="K399" s="8">
        <v>43862</v>
      </c>
      <c r="L399" s="8"/>
      <c r="M399" s="7" t="s">
        <v>267</v>
      </c>
      <c r="N399" s="8" t="s">
        <v>287</v>
      </c>
      <c r="P399" s="21">
        <f t="shared" ca="1" si="64"/>
        <v>18</v>
      </c>
      <c r="Q399" s="21">
        <f t="shared" si="65"/>
        <v>0</v>
      </c>
      <c r="R399" s="21">
        <f t="shared" si="66"/>
        <v>0</v>
      </c>
      <c r="S399" s="6">
        <f t="shared" si="61"/>
        <v>0</v>
      </c>
      <c r="T399" s="6">
        <f t="shared" si="61"/>
        <v>0</v>
      </c>
      <c r="U399" s="6">
        <f t="shared" si="67"/>
        <v>0</v>
      </c>
      <c r="V399" s="4">
        <f t="shared" si="68"/>
        <v>1</v>
      </c>
      <c r="W399" s="5">
        <f t="shared" si="62"/>
        <v>0</v>
      </c>
      <c r="X399" s="3">
        <f t="shared" si="63"/>
        <v>1</v>
      </c>
      <c r="Y399" s="10" t="s">
        <v>1615</v>
      </c>
    </row>
    <row r="400" spans="4:25" x14ac:dyDescent="0.2">
      <c r="D400" s="1" t="s">
        <v>768</v>
      </c>
      <c r="E400" s="1">
        <v>399</v>
      </c>
      <c r="F400" s="1">
        <v>64</v>
      </c>
      <c r="G400" s="1" t="s">
        <v>315</v>
      </c>
      <c r="H400" s="7">
        <v>372</v>
      </c>
      <c r="I400" s="7" t="s">
        <v>609</v>
      </c>
      <c r="J400" s="8">
        <v>43859</v>
      </c>
      <c r="K400" s="8">
        <v>43868</v>
      </c>
      <c r="L400" s="8"/>
      <c r="M400" s="7" t="s">
        <v>277</v>
      </c>
      <c r="N400" s="8" t="s">
        <v>1210</v>
      </c>
      <c r="P400" s="21">
        <f t="shared" ca="1" si="64"/>
        <v>12</v>
      </c>
      <c r="Q400" s="21">
        <f t="shared" si="65"/>
        <v>0</v>
      </c>
      <c r="R400" s="21">
        <f t="shared" si="66"/>
        <v>0</v>
      </c>
      <c r="S400" s="6">
        <f t="shared" si="61"/>
        <v>0</v>
      </c>
      <c r="T400" s="6">
        <f t="shared" si="61"/>
        <v>0</v>
      </c>
      <c r="U400" s="6">
        <f t="shared" si="67"/>
        <v>0</v>
      </c>
      <c r="V400" s="4">
        <f t="shared" si="68"/>
        <v>2</v>
      </c>
      <c r="W400" s="5">
        <f t="shared" si="62"/>
        <v>0</v>
      </c>
      <c r="X400" s="3">
        <f t="shared" si="63"/>
        <v>4</v>
      </c>
      <c r="Y400" s="10" t="s">
        <v>1616</v>
      </c>
    </row>
    <row r="401" spans="4:25" x14ac:dyDescent="0.2">
      <c r="D401" s="1" t="s">
        <v>769</v>
      </c>
      <c r="E401" s="1">
        <v>400</v>
      </c>
      <c r="F401" s="1">
        <v>53</v>
      </c>
      <c r="G401" s="1" t="s">
        <v>314</v>
      </c>
      <c r="J401" s="8">
        <v>43857</v>
      </c>
      <c r="K401" s="8">
        <v>43870</v>
      </c>
      <c r="L401" s="8"/>
      <c r="M401" s="7" t="s">
        <v>1209</v>
      </c>
      <c r="N401" s="8" t="s">
        <v>246</v>
      </c>
      <c r="P401" s="21">
        <f t="shared" ca="1" si="64"/>
        <v>10</v>
      </c>
      <c r="Q401" s="21">
        <f t="shared" si="65"/>
        <v>0</v>
      </c>
      <c r="R401" s="21">
        <f t="shared" si="66"/>
        <v>0</v>
      </c>
      <c r="S401" s="6">
        <f t="shared" si="61"/>
        <v>0</v>
      </c>
      <c r="T401" s="6">
        <f t="shared" si="61"/>
        <v>1</v>
      </c>
      <c r="U401" s="6">
        <f t="shared" si="67"/>
        <v>1</v>
      </c>
      <c r="V401" s="4">
        <f t="shared" si="68"/>
        <v>2</v>
      </c>
      <c r="W401" s="5">
        <f t="shared" si="62"/>
        <v>0</v>
      </c>
      <c r="X401" s="3">
        <f t="shared" si="63"/>
        <v>2</v>
      </c>
      <c r="Y401" s="10" t="s">
        <v>1617</v>
      </c>
    </row>
    <row r="402" spans="4:25" x14ac:dyDescent="0.2">
      <c r="D402" s="1" t="s">
        <v>770</v>
      </c>
      <c r="E402" s="1">
        <v>401</v>
      </c>
      <c r="F402" s="1">
        <v>57</v>
      </c>
      <c r="G402" s="1" t="s">
        <v>314</v>
      </c>
      <c r="H402" s="7">
        <v>396</v>
      </c>
      <c r="I402" s="7" t="s">
        <v>301</v>
      </c>
      <c r="J402" s="8">
        <v>43865</v>
      </c>
      <c r="K402" s="8">
        <v>43872</v>
      </c>
      <c r="L402" s="8"/>
      <c r="M402" s="7" t="s">
        <v>278</v>
      </c>
      <c r="N402" s="8" t="s">
        <v>287</v>
      </c>
      <c r="P402" s="21">
        <f t="shared" ca="1" si="64"/>
        <v>8</v>
      </c>
      <c r="Q402" s="21">
        <f t="shared" si="65"/>
        <v>0</v>
      </c>
      <c r="R402" s="21">
        <f t="shared" si="66"/>
        <v>0</v>
      </c>
      <c r="S402" s="6">
        <f t="shared" ref="S402:T415" si="69">IF(ISNUMBER(FIND(S$1,$M402)),1,0)</f>
        <v>0</v>
      </c>
      <c r="T402" s="6">
        <f t="shared" si="69"/>
        <v>0</v>
      </c>
      <c r="U402" s="6">
        <f t="shared" si="67"/>
        <v>0</v>
      </c>
      <c r="V402" s="4">
        <f t="shared" si="68"/>
        <v>1</v>
      </c>
      <c r="W402" s="5">
        <f t="shared" si="62"/>
        <v>0</v>
      </c>
      <c r="X402" s="3">
        <f t="shared" si="63"/>
        <v>2</v>
      </c>
      <c r="Y402" s="10" t="s">
        <v>1618</v>
      </c>
    </row>
    <row r="403" spans="4:25" x14ac:dyDescent="0.2">
      <c r="D403" s="1" t="s">
        <v>771</v>
      </c>
      <c r="E403" s="1">
        <v>402</v>
      </c>
      <c r="F403" s="1">
        <v>69</v>
      </c>
      <c r="G403" s="1" t="s">
        <v>315</v>
      </c>
      <c r="H403" s="7">
        <v>397</v>
      </c>
      <c r="I403" s="7" t="s">
        <v>307</v>
      </c>
      <c r="J403" s="8">
        <v>43871</v>
      </c>
      <c r="K403" s="8">
        <v>43872</v>
      </c>
      <c r="L403" s="8"/>
      <c r="M403" s="7" t="s">
        <v>267</v>
      </c>
      <c r="N403" s="8" t="s">
        <v>285</v>
      </c>
      <c r="P403" s="21">
        <f t="shared" ca="1" si="64"/>
        <v>8</v>
      </c>
      <c r="Q403" s="21">
        <f t="shared" si="65"/>
        <v>0</v>
      </c>
      <c r="R403" s="21">
        <f t="shared" si="66"/>
        <v>0</v>
      </c>
      <c r="S403" s="6">
        <f t="shared" si="69"/>
        <v>0</v>
      </c>
      <c r="T403" s="6">
        <f t="shared" si="69"/>
        <v>0</v>
      </c>
      <c r="U403" s="6">
        <f t="shared" si="67"/>
        <v>0</v>
      </c>
      <c r="V403" s="4">
        <f t="shared" si="68"/>
        <v>2</v>
      </c>
      <c r="W403" s="5">
        <f t="shared" si="62"/>
        <v>0</v>
      </c>
      <c r="X403" s="3">
        <f t="shared" si="63"/>
        <v>4</v>
      </c>
      <c r="Y403" s="10" t="s">
        <v>1619</v>
      </c>
    </row>
    <row r="404" spans="4:25" x14ac:dyDescent="0.2">
      <c r="D404" s="1" t="s">
        <v>772</v>
      </c>
      <c r="E404" s="1">
        <v>403</v>
      </c>
      <c r="F404" s="1">
        <v>36</v>
      </c>
      <c r="G404" s="1" t="s">
        <v>314</v>
      </c>
      <c r="J404" s="8">
        <v>43872</v>
      </c>
      <c r="K404" s="8">
        <v>43873</v>
      </c>
      <c r="L404" s="8"/>
      <c r="M404" s="7" t="s">
        <v>267</v>
      </c>
      <c r="N404" s="8" t="s">
        <v>246</v>
      </c>
      <c r="P404" s="21">
        <f t="shared" ca="1" si="64"/>
        <v>7</v>
      </c>
      <c r="Q404" s="21">
        <f t="shared" si="65"/>
        <v>0</v>
      </c>
      <c r="R404" s="21">
        <f t="shared" si="66"/>
        <v>0</v>
      </c>
      <c r="S404" s="6">
        <f t="shared" si="69"/>
        <v>0</v>
      </c>
      <c r="T404" s="6">
        <f t="shared" si="69"/>
        <v>0</v>
      </c>
      <c r="U404" s="6">
        <f t="shared" si="67"/>
        <v>0</v>
      </c>
      <c r="V404" s="4">
        <f t="shared" si="68"/>
        <v>2</v>
      </c>
      <c r="W404" s="5">
        <f t="shared" si="62"/>
        <v>0</v>
      </c>
      <c r="X404" s="3">
        <f t="shared" si="63"/>
        <v>2</v>
      </c>
      <c r="Y404" s="10" t="s">
        <v>1620</v>
      </c>
    </row>
    <row r="405" spans="4:25" x14ac:dyDescent="0.2">
      <c r="D405" s="1" t="s">
        <v>773</v>
      </c>
      <c r="E405" s="1">
        <v>404</v>
      </c>
      <c r="F405" s="1">
        <v>26</v>
      </c>
      <c r="G405" s="1" t="s">
        <v>315</v>
      </c>
      <c r="J405" s="8">
        <v>43874</v>
      </c>
      <c r="K405" s="8">
        <v>43875</v>
      </c>
      <c r="L405" s="8"/>
      <c r="M405" s="7" t="s">
        <v>275</v>
      </c>
      <c r="N405" s="8" t="s">
        <v>285</v>
      </c>
      <c r="P405" s="21">
        <f t="shared" ca="1" si="64"/>
        <v>5</v>
      </c>
      <c r="Q405" s="21">
        <f t="shared" si="65"/>
        <v>0</v>
      </c>
      <c r="R405" s="21">
        <f t="shared" si="66"/>
        <v>0</v>
      </c>
      <c r="S405" s="6">
        <f t="shared" si="69"/>
        <v>0</v>
      </c>
      <c r="T405" s="6">
        <f t="shared" si="69"/>
        <v>0</v>
      </c>
      <c r="U405" s="6">
        <f t="shared" si="67"/>
        <v>0</v>
      </c>
      <c r="V405" s="4">
        <f t="shared" si="68"/>
        <v>1</v>
      </c>
      <c r="W405" s="5">
        <f t="shared" si="62"/>
        <v>0</v>
      </c>
      <c r="X405" s="3">
        <f t="shared" si="63"/>
        <v>1</v>
      </c>
      <c r="Y405" s="10" t="s">
        <v>1621</v>
      </c>
    </row>
    <row r="406" spans="4:25" x14ac:dyDescent="0.2">
      <c r="D406" s="1" t="s">
        <v>774</v>
      </c>
      <c r="E406" s="1">
        <v>405</v>
      </c>
      <c r="F406" s="1">
        <v>51</v>
      </c>
      <c r="G406" s="1" t="s">
        <v>315</v>
      </c>
      <c r="J406" s="8">
        <v>43873</v>
      </c>
      <c r="K406" s="8">
        <v>43874</v>
      </c>
      <c r="L406" s="8"/>
      <c r="M406" s="7" t="s">
        <v>277</v>
      </c>
      <c r="N406" s="8"/>
      <c r="P406" s="21">
        <f t="shared" ca="1" si="64"/>
        <v>6</v>
      </c>
      <c r="Q406" s="21">
        <f t="shared" si="65"/>
        <v>0</v>
      </c>
      <c r="R406" s="21">
        <f t="shared" si="66"/>
        <v>0</v>
      </c>
      <c r="S406" s="6">
        <f t="shared" si="69"/>
        <v>0</v>
      </c>
      <c r="T406" s="6">
        <f t="shared" si="69"/>
        <v>0</v>
      </c>
      <c r="U406" s="6">
        <f t="shared" si="67"/>
        <v>0</v>
      </c>
      <c r="V406" s="4">
        <f t="shared" si="68"/>
        <v>0</v>
      </c>
      <c r="W406" s="5">
        <f t="shared" si="62"/>
        <v>0</v>
      </c>
      <c r="X406" s="3">
        <f t="shared" si="63"/>
        <v>0</v>
      </c>
      <c r="Y406" s="10" t="s">
        <v>1622</v>
      </c>
    </row>
    <row r="407" spans="4:25" x14ac:dyDescent="0.2">
      <c r="D407" s="1" t="s">
        <v>775</v>
      </c>
      <c r="E407" s="1">
        <v>406</v>
      </c>
      <c r="F407" s="1">
        <v>32</v>
      </c>
      <c r="G407" s="1" t="s">
        <v>315</v>
      </c>
      <c r="H407" s="7">
        <v>207</v>
      </c>
      <c r="I407" s="7" t="s">
        <v>307</v>
      </c>
      <c r="J407" s="8">
        <v>43874</v>
      </c>
      <c r="K407" s="8">
        <v>43874</v>
      </c>
      <c r="L407" s="8"/>
      <c r="M407" s="7" t="s">
        <v>276</v>
      </c>
      <c r="N407" s="8" t="s">
        <v>287</v>
      </c>
      <c r="P407" s="21">
        <f t="shared" ca="1" si="64"/>
        <v>6</v>
      </c>
      <c r="Q407" s="21">
        <f t="shared" si="65"/>
        <v>0</v>
      </c>
      <c r="R407" s="21">
        <f t="shared" si="66"/>
        <v>0</v>
      </c>
      <c r="S407" s="6">
        <f t="shared" si="69"/>
        <v>0</v>
      </c>
      <c r="T407" s="6">
        <f t="shared" si="69"/>
        <v>0</v>
      </c>
      <c r="U407" s="6">
        <f t="shared" si="67"/>
        <v>0</v>
      </c>
      <c r="V407" s="4">
        <f t="shared" si="68"/>
        <v>1</v>
      </c>
      <c r="W407" s="5">
        <f t="shared" si="62"/>
        <v>0</v>
      </c>
      <c r="X407" s="3">
        <f t="shared" si="63"/>
        <v>2</v>
      </c>
      <c r="Y407" s="10" t="s">
        <v>1623</v>
      </c>
    </row>
    <row r="408" spans="4:25" x14ac:dyDescent="0.2">
      <c r="D408" s="1" t="s">
        <v>776</v>
      </c>
      <c r="E408" s="1">
        <v>407</v>
      </c>
      <c r="F408" s="1">
        <v>37</v>
      </c>
      <c r="G408" s="1" t="s">
        <v>315</v>
      </c>
      <c r="H408" s="7">
        <v>382</v>
      </c>
      <c r="I408" s="7" t="s">
        <v>302</v>
      </c>
      <c r="J408" s="8">
        <v>43870</v>
      </c>
      <c r="K408" s="8">
        <v>43870</v>
      </c>
      <c r="L408" s="8"/>
      <c r="M408" s="7" t="s">
        <v>278</v>
      </c>
      <c r="N408" s="8" t="s">
        <v>287</v>
      </c>
      <c r="P408" s="21">
        <f t="shared" ca="1" si="64"/>
        <v>10</v>
      </c>
      <c r="Q408" s="21">
        <f t="shared" si="65"/>
        <v>0</v>
      </c>
      <c r="R408" s="21">
        <f t="shared" si="66"/>
        <v>0</v>
      </c>
      <c r="S408" s="6">
        <f t="shared" si="69"/>
        <v>0</v>
      </c>
      <c r="T408" s="6">
        <f t="shared" si="69"/>
        <v>0</v>
      </c>
      <c r="U408" s="6">
        <f t="shared" si="67"/>
        <v>0</v>
      </c>
      <c r="V408" s="4">
        <f t="shared" si="68"/>
        <v>1</v>
      </c>
      <c r="W408" s="5">
        <f t="shared" si="62"/>
        <v>0</v>
      </c>
      <c r="X408" s="3">
        <f t="shared" si="63"/>
        <v>2</v>
      </c>
      <c r="Y408" s="10" t="s">
        <v>1624</v>
      </c>
    </row>
    <row r="409" spans="4:25" x14ac:dyDescent="0.2">
      <c r="D409" s="1" t="s">
        <v>777</v>
      </c>
      <c r="E409" s="1">
        <v>408</v>
      </c>
      <c r="F409" s="1">
        <v>38</v>
      </c>
      <c r="G409" s="1" t="s">
        <v>315</v>
      </c>
      <c r="H409" s="7">
        <v>171</v>
      </c>
      <c r="I409" s="7" t="s">
        <v>303</v>
      </c>
      <c r="J409" s="8">
        <v>43860</v>
      </c>
      <c r="K409" s="8">
        <v>43875</v>
      </c>
      <c r="L409" s="8"/>
      <c r="M409" s="7" t="s">
        <v>275</v>
      </c>
      <c r="N409" s="8" t="s">
        <v>287</v>
      </c>
      <c r="P409" s="21">
        <f t="shared" ca="1" si="64"/>
        <v>5</v>
      </c>
      <c r="Q409" s="21">
        <f t="shared" si="65"/>
        <v>0</v>
      </c>
      <c r="R409" s="21">
        <f t="shared" si="66"/>
        <v>0</v>
      </c>
      <c r="S409" s="6">
        <f t="shared" si="69"/>
        <v>0</v>
      </c>
      <c r="T409" s="6">
        <f t="shared" si="69"/>
        <v>0</v>
      </c>
      <c r="U409" s="6">
        <f t="shared" si="67"/>
        <v>0</v>
      </c>
      <c r="V409" s="4">
        <f t="shared" si="68"/>
        <v>2</v>
      </c>
      <c r="W409" s="5">
        <f t="shared" si="62"/>
        <v>0</v>
      </c>
      <c r="X409" s="3">
        <f t="shared" si="63"/>
        <v>3</v>
      </c>
      <c r="Y409" s="10" t="s">
        <v>1625</v>
      </c>
    </row>
    <row r="410" spans="4:25" x14ac:dyDescent="0.2">
      <c r="D410" s="1" t="s">
        <v>778</v>
      </c>
      <c r="E410" s="1">
        <v>409</v>
      </c>
      <c r="F410" s="1">
        <v>33</v>
      </c>
      <c r="G410" s="1" t="s">
        <v>315</v>
      </c>
      <c r="H410" s="7">
        <v>179</v>
      </c>
      <c r="I410" s="7" t="s">
        <v>302</v>
      </c>
      <c r="J410" s="8">
        <v>43875</v>
      </c>
      <c r="K410" s="8">
        <v>43875</v>
      </c>
      <c r="L410" s="8"/>
      <c r="M410" s="7" t="s">
        <v>277</v>
      </c>
      <c r="N410" s="8" t="s">
        <v>287</v>
      </c>
      <c r="P410" s="21">
        <f t="shared" ca="1" si="64"/>
        <v>5</v>
      </c>
      <c r="Q410" s="21">
        <f t="shared" si="65"/>
        <v>0</v>
      </c>
      <c r="R410" s="21">
        <f t="shared" si="66"/>
        <v>0</v>
      </c>
      <c r="S410" s="6">
        <f t="shared" si="69"/>
        <v>0</v>
      </c>
      <c r="T410" s="6">
        <f t="shared" si="69"/>
        <v>0</v>
      </c>
      <c r="U410" s="6">
        <f t="shared" si="67"/>
        <v>0</v>
      </c>
      <c r="V410" s="4">
        <f t="shared" si="68"/>
        <v>1</v>
      </c>
      <c r="W410" s="5">
        <f t="shared" si="62"/>
        <v>0</v>
      </c>
      <c r="X410" s="3">
        <f t="shared" si="63"/>
        <v>2</v>
      </c>
      <c r="Y410" s="10" t="s">
        <v>1626</v>
      </c>
    </row>
    <row r="411" spans="4:25" x14ac:dyDescent="0.2">
      <c r="D411" s="1" t="s">
        <v>779</v>
      </c>
      <c r="E411" s="1">
        <v>410</v>
      </c>
      <c r="F411" s="1">
        <v>59</v>
      </c>
      <c r="G411" s="1" t="s">
        <v>315</v>
      </c>
      <c r="H411" s="7">
        <v>304</v>
      </c>
      <c r="I411" s="7" t="s">
        <v>309</v>
      </c>
      <c r="J411" s="8">
        <v>43873</v>
      </c>
      <c r="K411" s="8">
        <v>43873</v>
      </c>
      <c r="L411" s="8"/>
      <c r="M411" s="7" t="s">
        <v>1208</v>
      </c>
      <c r="N411" s="8" t="s">
        <v>287</v>
      </c>
      <c r="P411" s="21">
        <f t="shared" ca="1" si="64"/>
        <v>7</v>
      </c>
      <c r="Q411" s="21">
        <f t="shared" si="65"/>
        <v>0</v>
      </c>
      <c r="R411" s="21">
        <f t="shared" si="66"/>
        <v>0</v>
      </c>
      <c r="S411" s="6">
        <f t="shared" si="69"/>
        <v>0</v>
      </c>
      <c r="T411" s="6">
        <f t="shared" si="69"/>
        <v>1</v>
      </c>
      <c r="U411" s="6">
        <f t="shared" si="67"/>
        <v>1</v>
      </c>
      <c r="V411" s="4">
        <f t="shared" si="68"/>
        <v>1</v>
      </c>
      <c r="W411" s="5">
        <f t="shared" si="62"/>
        <v>0</v>
      </c>
      <c r="X411" s="3">
        <f t="shared" si="63"/>
        <v>2</v>
      </c>
      <c r="Y411" s="10" t="s">
        <v>1627</v>
      </c>
    </row>
    <row r="412" spans="4:25" x14ac:dyDescent="0.2">
      <c r="D412" s="1" t="s">
        <v>780</v>
      </c>
      <c r="E412" s="1">
        <v>411</v>
      </c>
      <c r="F412" s="1">
        <v>44</v>
      </c>
      <c r="G412" s="1" t="s">
        <v>315</v>
      </c>
      <c r="J412" s="8">
        <v>43874</v>
      </c>
      <c r="K412" s="8">
        <v>43875</v>
      </c>
      <c r="L412" s="8"/>
      <c r="M412" s="7" t="s">
        <v>275</v>
      </c>
      <c r="N412" s="8" t="s">
        <v>287</v>
      </c>
      <c r="P412" s="21">
        <f t="shared" ca="1" si="64"/>
        <v>5</v>
      </c>
      <c r="Q412" s="21">
        <f t="shared" si="65"/>
        <v>0</v>
      </c>
      <c r="R412" s="21">
        <f t="shared" si="66"/>
        <v>0</v>
      </c>
      <c r="S412" s="6">
        <f t="shared" si="69"/>
        <v>0</v>
      </c>
      <c r="T412" s="6">
        <f t="shared" si="69"/>
        <v>0</v>
      </c>
      <c r="U412" s="6">
        <f t="shared" si="67"/>
        <v>0</v>
      </c>
      <c r="V412" s="4">
        <f t="shared" si="68"/>
        <v>1</v>
      </c>
      <c r="W412" s="5">
        <f t="shared" si="62"/>
        <v>0</v>
      </c>
      <c r="X412" s="3">
        <f t="shared" si="63"/>
        <v>1</v>
      </c>
      <c r="Y412" s="10" t="s">
        <v>1628</v>
      </c>
    </row>
    <row r="413" spans="4:25" x14ac:dyDescent="0.2">
      <c r="D413" s="1" t="s">
        <v>781</v>
      </c>
      <c r="E413" s="1">
        <v>412</v>
      </c>
      <c r="F413" s="1">
        <v>65</v>
      </c>
      <c r="G413" s="1" t="s">
        <v>315</v>
      </c>
      <c r="J413" s="8">
        <v>43875</v>
      </c>
      <c r="K413" s="8">
        <v>43875</v>
      </c>
      <c r="L413" s="8"/>
      <c r="M413" s="7" t="s">
        <v>246</v>
      </c>
      <c r="N413" s="8" t="s">
        <v>585</v>
      </c>
      <c r="P413" s="21">
        <f t="shared" ca="1" si="64"/>
        <v>5</v>
      </c>
      <c r="Q413" s="21">
        <f t="shared" si="65"/>
        <v>0</v>
      </c>
      <c r="R413" s="21">
        <f t="shared" si="66"/>
        <v>0</v>
      </c>
      <c r="S413" s="6">
        <f t="shared" si="69"/>
        <v>1</v>
      </c>
      <c r="T413" s="6">
        <f t="shared" si="69"/>
        <v>1</v>
      </c>
      <c r="U413" s="6">
        <f t="shared" si="67"/>
        <v>2</v>
      </c>
      <c r="V413" s="4">
        <f t="shared" si="68"/>
        <v>2</v>
      </c>
      <c r="W413" s="5">
        <f t="shared" si="62"/>
        <v>0</v>
      </c>
      <c r="X413" s="3">
        <f t="shared" si="63"/>
        <v>2</v>
      </c>
      <c r="Y413" s="10" t="s">
        <v>1629</v>
      </c>
    </row>
    <row r="414" spans="4:25" x14ac:dyDescent="0.2">
      <c r="D414" s="1" t="s">
        <v>782</v>
      </c>
      <c r="E414" s="1">
        <v>413</v>
      </c>
      <c r="F414" s="1">
        <v>53</v>
      </c>
      <c r="G414" s="1" t="s">
        <v>315</v>
      </c>
      <c r="J414" s="8">
        <v>43857</v>
      </c>
      <c r="K414" s="8">
        <v>43868</v>
      </c>
      <c r="L414" s="8"/>
      <c r="M414" s="7" t="s">
        <v>277</v>
      </c>
      <c r="N414" s="8" t="s">
        <v>287</v>
      </c>
      <c r="P414" s="21">
        <f t="shared" ca="1" si="64"/>
        <v>12</v>
      </c>
      <c r="Q414" s="21">
        <f t="shared" si="65"/>
        <v>0</v>
      </c>
      <c r="R414" s="21">
        <f t="shared" si="66"/>
        <v>0</v>
      </c>
      <c r="S414" s="6">
        <f t="shared" si="69"/>
        <v>0</v>
      </c>
      <c r="T414" s="6">
        <f t="shared" si="69"/>
        <v>0</v>
      </c>
      <c r="U414" s="6">
        <f t="shared" si="67"/>
        <v>0</v>
      </c>
      <c r="V414" s="4">
        <f t="shared" si="68"/>
        <v>0</v>
      </c>
      <c r="W414" s="5">
        <f t="shared" si="62"/>
        <v>0</v>
      </c>
      <c r="X414" s="3">
        <f t="shared" si="63"/>
        <v>0</v>
      </c>
      <c r="Y414" s="10" t="s">
        <v>1630</v>
      </c>
    </row>
    <row r="415" spans="4:25" x14ac:dyDescent="0.2">
      <c r="D415" s="1" t="s">
        <v>783</v>
      </c>
      <c r="E415" s="1">
        <v>414</v>
      </c>
      <c r="F415" s="1">
        <v>51</v>
      </c>
      <c r="G415" s="1" t="s">
        <v>314</v>
      </c>
      <c r="J415" s="8">
        <v>43857</v>
      </c>
      <c r="K415" s="8">
        <v>43866</v>
      </c>
      <c r="L415" s="8"/>
      <c r="M415" s="7" t="s">
        <v>278</v>
      </c>
      <c r="N415" s="8" t="s">
        <v>287</v>
      </c>
      <c r="P415" s="21">
        <f t="shared" ca="1" si="64"/>
        <v>14</v>
      </c>
      <c r="Q415" s="21">
        <f t="shared" si="65"/>
        <v>0</v>
      </c>
      <c r="R415" s="21">
        <f t="shared" si="66"/>
        <v>0</v>
      </c>
      <c r="S415" s="6">
        <f t="shared" si="69"/>
        <v>0</v>
      </c>
      <c r="T415" s="6">
        <f t="shared" si="69"/>
        <v>0</v>
      </c>
      <c r="U415" s="6">
        <f t="shared" si="67"/>
        <v>0</v>
      </c>
      <c r="V415" s="4">
        <f t="shared" si="68"/>
        <v>1</v>
      </c>
      <c r="W415" s="5">
        <f t="shared" si="62"/>
        <v>0</v>
      </c>
      <c r="X415" s="3">
        <f t="shared" si="63"/>
        <v>1</v>
      </c>
      <c r="Y415" s="10" t="s">
        <v>1631</v>
      </c>
    </row>
  </sheetData>
  <autoFilter ref="D1:Y1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6"/>
  <sheetViews>
    <sheetView zoomScale="115" zoomScaleNormal="115" workbookViewId="0">
      <selection activeCell="C19" sqref="C19"/>
    </sheetView>
  </sheetViews>
  <sheetFormatPr defaultRowHeight="14.25" x14ac:dyDescent="0.2"/>
  <cols>
    <col min="1" max="1" width="18.625" customWidth="1"/>
    <col min="3" max="3" width="59.75" customWidth="1"/>
    <col min="4" max="4" width="9" style="1"/>
    <col min="5" max="5" width="5.875" style="1" customWidth="1"/>
    <col min="6" max="7" width="5.25" style="1" bestFit="1" customWidth="1"/>
    <col min="8" max="8" width="9" style="7" customWidth="1"/>
    <col min="9" max="9" width="11" style="7" customWidth="1"/>
    <col min="10" max="10" width="11.5" style="8" customWidth="1"/>
    <col min="11" max="11" width="11.5" customWidth="1"/>
    <col min="12" max="12" width="22.375" style="7" customWidth="1"/>
    <col min="13" max="13" width="19.75" style="7" customWidth="1"/>
    <col min="14" max="14" width="37.625" customWidth="1"/>
    <col min="15" max="16" width="9" style="6" customWidth="1"/>
    <col min="17" max="17" width="19.75" style="4" customWidth="1"/>
    <col min="18" max="18" width="9" style="5" customWidth="1"/>
    <col min="19" max="19" width="23.75" style="3" customWidth="1"/>
    <col min="20" max="20" width="175.75" style="10" customWidth="1"/>
  </cols>
  <sheetData>
    <row r="1" spans="1:20" x14ac:dyDescent="0.2">
      <c r="A1" t="s">
        <v>596</v>
      </c>
      <c r="C1" t="s">
        <v>595</v>
      </c>
      <c r="E1" s="1" t="s">
        <v>321</v>
      </c>
      <c r="F1" s="1" t="s">
        <v>320</v>
      </c>
      <c r="G1" s="1" t="s">
        <v>319</v>
      </c>
      <c r="H1" s="7" t="s">
        <v>316</v>
      </c>
      <c r="I1" s="7" t="s">
        <v>317</v>
      </c>
      <c r="J1" s="1" t="s">
        <v>323</v>
      </c>
      <c r="K1" s="1" t="s">
        <v>599</v>
      </c>
      <c r="L1" s="7" t="s">
        <v>318</v>
      </c>
      <c r="M1" s="7" t="s">
        <v>591</v>
      </c>
      <c r="N1" s="1" t="s">
        <v>560</v>
      </c>
      <c r="O1" s="6" t="s">
        <v>286</v>
      </c>
      <c r="P1" s="6" t="s">
        <v>288</v>
      </c>
      <c r="Q1" s="4" t="s">
        <v>592</v>
      </c>
      <c r="R1" s="5" t="s">
        <v>579</v>
      </c>
      <c r="S1" s="3" t="s">
        <v>593</v>
      </c>
      <c r="T1" s="9" t="s">
        <v>562</v>
      </c>
    </row>
    <row r="2" spans="1:20" x14ac:dyDescent="0.2">
      <c r="A2" t="s">
        <v>603</v>
      </c>
      <c r="B2" s="2">
        <v>43864</v>
      </c>
      <c r="D2" s="1" t="s">
        <v>0</v>
      </c>
      <c r="E2" s="1">
        <v>1</v>
      </c>
      <c r="F2" s="1">
        <v>66</v>
      </c>
      <c r="G2" s="1" t="s">
        <v>314</v>
      </c>
      <c r="J2" s="8">
        <v>43840</v>
      </c>
      <c r="K2" s="8"/>
      <c r="L2" s="7" t="s">
        <v>570</v>
      </c>
      <c r="M2" s="7" t="s">
        <v>582</v>
      </c>
      <c r="O2" s="6">
        <f t="shared" ref="O2:P21" si="0">IF(ISNUMBER(FIND(O$1,$L2)),1,0)</f>
        <v>0</v>
      </c>
      <c r="P2" s="6">
        <f t="shared" si="0"/>
        <v>0</v>
      </c>
      <c r="Q2" s="4">
        <f t="shared" ref="Q2:Q65" si="1">IF(ISNUMBER(FIND("武汉",M2)),1,0)+IF(ISNUMBER(FIND("湖北",M2)),1,0)</f>
        <v>1</v>
      </c>
      <c r="R2" s="5">
        <f t="shared" ref="R2:R65" si="2">COUNTIFS(H:H,E2)</f>
        <v>2</v>
      </c>
      <c r="S2" s="3">
        <f t="shared" ref="S2:S65" si="3">Q2+IF(ISBLANK(H2)=FALSE,SUMIFS(Q:Q,E:E,H2),0)</f>
        <v>1</v>
      </c>
      <c r="T2" s="10" t="s">
        <v>569</v>
      </c>
    </row>
    <row r="3" spans="1:20" x14ac:dyDescent="0.2">
      <c r="A3" t="s">
        <v>597</v>
      </c>
      <c r="B3">
        <f>COUNTIFS(E:E,"&gt;0")</f>
        <v>245</v>
      </c>
      <c r="C3" t="s">
        <v>602</v>
      </c>
      <c r="D3" s="1" t="s">
        <v>1</v>
      </c>
      <c r="E3" s="1">
        <v>2</v>
      </c>
      <c r="F3" s="1">
        <v>65</v>
      </c>
      <c r="G3" s="1" t="s">
        <v>315</v>
      </c>
      <c r="H3" s="7">
        <v>1</v>
      </c>
      <c r="I3" s="7" t="s">
        <v>298</v>
      </c>
      <c r="J3" s="8">
        <v>43840</v>
      </c>
      <c r="K3" s="8">
        <v>43857</v>
      </c>
      <c r="L3" s="7" t="s">
        <v>570</v>
      </c>
      <c r="M3" s="7" t="s">
        <v>285</v>
      </c>
      <c r="O3" s="6">
        <f t="shared" si="0"/>
        <v>0</v>
      </c>
      <c r="P3" s="6">
        <f t="shared" si="0"/>
        <v>0</v>
      </c>
      <c r="Q3" s="4">
        <f t="shared" si="1"/>
        <v>1</v>
      </c>
      <c r="R3" s="5">
        <f t="shared" si="2"/>
        <v>0</v>
      </c>
      <c r="S3" s="3">
        <f t="shared" si="3"/>
        <v>2</v>
      </c>
      <c r="T3" s="10" t="s">
        <v>324</v>
      </c>
    </row>
    <row r="4" spans="1:20" x14ac:dyDescent="0.2">
      <c r="A4" t="s">
        <v>580</v>
      </c>
      <c r="B4">
        <f>COUNTIFS(R:R,"&gt;0")+SUM(R:R)</f>
        <v>129</v>
      </c>
      <c r="C4" t="s">
        <v>604</v>
      </c>
      <c r="D4" s="1" t="s">
        <v>2</v>
      </c>
      <c r="E4" s="1">
        <v>3</v>
      </c>
      <c r="F4" s="1">
        <v>36</v>
      </c>
      <c r="G4" s="1" t="s">
        <v>314</v>
      </c>
      <c r="H4" s="7">
        <v>1</v>
      </c>
      <c r="I4" s="7" t="s">
        <v>299</v>
      </c>
      <c r="J4" s="8">
        <v>43841</v>
      </c>
      <c r="K4" s="8">
        <v>43857</v>
      </c>
      <c r="L4" s="7" t="s">
        <v>572</v>
      </c>
      <c r="M4" s="7" t="s">
        <v>582</v>
      </c>
      <c r="O4" s="6">
        <f t="shared" si="0"/>
        <v>0</v>
      </c>
      <c r="P4" s="6">
        <f t="shared" si="0"/>
        <v>0</v>
      </c>
      <c r="Q4" s="4">
        <f t="shared" si="1"/>
        <v>1</v>
      </c>
      <c r="R4" s="5">
        <f t="shared" si="2"/>
        <v>1</v>
      </c>
      <c r="S4" s="3">
        <f t="shared" si="3"/>
        <v>2</v>
      </c>
      <c r="T4" s="10" t="s">
        <v>325</v>
      </c>
    </row>
    <row r="5" spans="1:20" x14ac:dyDescent="0.2">
      <c r="A5" t="s">
        <v>581</v>
      </c>
      <c r="B5">
        <f>B3-B4</f>
        <v>116</v>
      </c>
      <c r="C5" t="s">
        <v>598</v>
      </c>
      <c r="D5" s="1" t="s">
        <v>3</v>
      </c>
      <c r="E5" s="1">
        <v>4</v>
      </c>
      <c r="F5" s="1">
        <v>10</v>
      </c>
      <c r="G5" s="1" t="s">
        <v>314</v>
      </c>
      <c r="H5" s="7">
        <v>3</v>
      </c>
      <c r="I5" s="7" t="s">
        <v>296</v>
      </c>
      <c r="J5" s="8">
        <v>43841</v>
      </c>
      <c r="K5" s="8">
        <v>43853</v>
      </c>
      <c r="L5" s="7" t="s">
        <v>245</v>
      </c>
      <c r="M5" s="7" t="s">
        <v>285</v>
      </c>
      <c r="O5" s="6">
        <f t="shared" si="0"/>
        <v>0</v>
      </c>
      <c r="P5" s="6">
        <f t="shared" si="0"/>
        <v>0</v>
      </c>
      <c r="Q5" s="4">
        <f t="shared" si="1"/>
        <v>1</v>
      </c>
      <c r="R5" s="5">
        <f t="shared" si="2"/>
        <v>1</v>
      </c>
      <c r="S5" s="3">
        <f t="shared" si="3"/>
        <v>2</v>
      </c>
      <c r="T5" s="10" t="s">
        <v>326</v>
      </c>
    </row>
    <row r="6" spans="1:20" x14ac:dyDescent="0.2">
      <c r="A6" t="s">
        <v>605</v>
      </c>
      <c r="B6">
        <f>SUM(P:P)</f>
        <v>111</v>
      </c>
      <c r="D6" s="1" t="s">
        <v>4</v>
      </c>
      <c r="E6" s="1">
        <v>5</v>
      </c>
      <c r="F6" s="1">
        <v>63</v>
      </c>
      <c r="G6" s="1" t="s">
        <v>315</v>
      </c>
      <c r="H6" s="7">
        <v>4</v>
      </c>
      <c r="I6" s="7" t="s">
        <v>300</v>
      </c>
      <c r="J6" s="8">
        <v>43844</v>
      </c>
      <c r="K6" s="8">
        <v>43862</v>
      </c>
      <c r="L6" s="7" t="s">
        <v>570</v>
      </c>
      <c r="M6" s="7" t="s">
        <v>285</v>
      </c>
      <c r="N6" t="s">
        <v>601</v>
      </c>
      <c r="O6" s="6">
        <f t="shared" si="0"/>
        <v>0</v>
      </c>
      <c r="P6" s="6">
        <f t="shared" si="0"/>
        <v>0</v>
      </c>
      <c r="Q6" s="4">
        <f t="shared" si="1"/>
        <v>1</v>
      </c>
      <c r="R6" s="5">
        <f t="shared" si="2"/>
        <v>0</v>
      </c>
      <c r="S6" s="3">
        <f t="shared" si="3"/>
        <v>2</v>
      </c>
      <c r="T6" s="10" t="s">
        <v>327</v>
      </c>
    </row>
    <row r="7" spans="1:20" x14ac:dyDescent="0.2">
      <c r="B7">
        <f>SUM(O:O)</f>
        <v>91</v>
      </c>
      <c r="D7" s="1" t="s">
        <v>5</v>
      </c>
      <c r="E7" s="1">
        <v>6</v>
      </c>
      <c r="F7" s="1">
        <v>63</v>
      </c>
      <c r="G7" s="1" t="s">
        <v>314</v>
      </c>
      <c r="J7" s="8">
        <v>43839</v>
      </c>
      <c r="K7" s="8"/>
      <c r="L7" s="7" t="s">
        <v>259</v>
      </c>
      <c r="M7" s="7" t="s">
        <v>285</v>
      </c>
      <c r="O7" s="6">
        <f t="shared" si="0"/>
        <v>0</v>
      </c>
      <c r="P7" s="6">
        <f t="shared" si="0"/>
        <v>0</v>
      </c>
      <c r="Q7" s="4">
        <f t="shared" si="1"/>
        <v>1</v>
      </c>
      <c r="R7" s="5">
        <f t="shared" si="2"/>
        <v>1</v>
      </c>
      <c r="S7" s="3">
        <f t="shared" si="3"/>
        <v>1</v>
      </c>
      <c r="T7" s="10" t="s">
        <v>571</v>
      </c>
    </row>
    <row r="8" spans="1:20" x14ac:dyDescent="0.2">
      <c r="A8" t="s">
        <v>606</v>
      </c>
      <c r="B8">
        <f>COUNTIFS(K:K, "&gt;=2015/1/1")</f>
        <v>13</v>
      </c>
      <c r="D8" s="1" t="s">
        <v>6</v>
      </c>
      <c r="E8" s="1">
        <v>7</v>
      </c>
      <c r="F8" s="1">
        <v>62</v>
      </c>
      <c r="G8" s="1" t="s">
        <v>314</v>
      </c>
      <c r="J8" s="8">
        <v>43845</v>
      </c>
      <c r="K8" s="8"/>
      <c r="L8" s="7" t="s">
        <v>246</v>
      </c>
      <c r="M8" s="7" t="s">
        <v>285</v>
      </c>
      <c r="O8" s="6">
        <f t="shared" si="0"/>
        <v>1</v>
      </c>
      <c r="P8" s="6">
        <f t="shared" si="0"/>
        <v>1</v>
      </c>
      <c r="Q8" s="4">
        <f t="shared" si="1"/>
        <v>1</v>
      </c>
      <c r="R8" s="5">
        <f t="shared" si="2"/>
        <v>1</v>
      </c>
      <c r="S8" s="3">
        <f t="shared" si="3"/>
        <v>1</v>
      </c>
      <c r="T8" s="10" t="s">
        <v>328</v>
      </c>
    </row>
    <row r="9" spans="1:20" x14ac:dyDescent="0.2">
      <c r="D9" s="1" t="s">
        <v>7</v>
      </c>
      <c r="E9" s="1">
        <v>8</v>
      </c>
      <c r="F9" s="1">
        <v>35</v>
      </c>
      <c r="G9" s="1" t="s">
        <v>314</v>
      </c>
      <c r="J9" s="8">
        <v>43846</v>
      </c>
      <c r="K9" s="8">
        <v>43853</v>
      </c>
      <c r="L9" s="7" t="s">
        <v>246</v>
      </c>
      <c r="M9" s="7" t="s">
        <v>582</v>
      </c>
      <c r="N9" t="s">
        <v>289</v>
      </c>
      <c r="O9" s="6">
        <f t="shared" si="0"/>
        <v>1</v>
      </c>
      <c r="P9" s="6">
        <f t="shared" si="0"/>
        <v>1</v>
      </c>
      <c r="Q9" s="4">
        <f t="shared" si="1"/>
        <v>1</v>
      </c>
      <c r="R9" s="5">
        <f t="shared" si="2"/>
        <v>0</v>
      </c>
      <c r="S9" s="3">
        <f t="shared" si="3"/>
        <v>1</v>
      </c>
      <c r="T9" s="10" t="s">
        <v>329</v>
      </c>
    </row>
    <row r="10" spans="1:20" x14ac:dyDescent="0.2">
      <c r="D10" s="1" t="s">
        <v>8</v>
      </c>
      <c r="E10" s="1">
        <v>9</v>
      </c>
      <c r="F10" s="1">
        <v>51</v>
      </c>
      <c r="G10" s="1" t="s">
        <v>314</v>
      </c>
      <c r="J10" s="8">
        <v>43847</v>
      </c>
      <c r="K10" s="8">
        <v>43864</v>
      </c>
      <c r="L10" s="7" t="s">
        <v>246</v>
      </c>
      <c r="M10" s="7" t="s">
        <v>285</v>
      </c>
      <c r="O10" s="6">
        <f t="shared" si="0"/>
        <v>1</v>
      </c>
      <c r="P10" s="6">
        <f t="shared" si="0"/>
        <v>1</v>
      </c>
      <c r="Q10" s="4">
        <f t="shared" si="1"/>
        <v>1</v>
      </c>
      <c r="R10" s="5">
        <f t="shared" si="2"/>
        <v>0</v>
      </c>
      <c r="S10" s="3">
        <f t="shared" si="3"/>
        <v>1</v>
      </c>
      <c r="T10" s="10" t="s">
        <v>330</v>
      </c>
    </row>
    <row r="11" spans="1:20" x14ac:dyDescent="0.2">
      <c r="D11" s="1" t="s">
        <v>9</v>
      </c>
      <c r="E11" s="1">
        <v>10</v>
      </c>
      <c r="F11" s="1">
        <v>56</v>
      </c>
      <c r="G11" s="1" t="s">
        <v>315</v>
      </c>
      <c r="I11" s="7" t="s">
        <v>578</v>
      </c>
      <c r="J11" s="8">
        <v>43849</v>
      </c>
      <c r="K11" s="8"/>
      <c r="L11" s="7" t="s">
        <v>246</v>
      </c>
      <c r="M11" s="7" t="s">
        <v>582</v>
      </c>
      <c r="O11" s="6">
        <f t="shared" si="0"/>
        <v>1</v>
      </c>
      <c r="P11" s="6">
        <f t="shared" si="0"/>
        <v>1</v>
      </c>
      <c r="Q11" s="4">
        <f t="shared" si="1"/>
        <v>1</v>
      </c>
      <c r="R11" s="5">
        <f t="shared" si="2"/>
        <v>0</v>
      </c>
      <c r="S11" s="3">
        <f t="shared" si="3"/>
        <v>1</v>
      </c>
      <c r="T11" s="10" t="s">
        <v>331</v>
      </c>
    </row>
    <row r="12" spans="1:20" x14ac:dyDescent="0.2">
      <c r="D12" s="1" t="s">
        <v>10</v>
      </c>
      <c r="E12" s="1">
        <v>11</v>
      </c>
      <c r="F12" s="1">
        <v>64</v>
      </c>
      <c r="G12" s="1" t="s">
        <v>315</v>
      </c>
      <c r="J12" s="8">
        <v>43849</v>
      </c>
      <c r="K12" s="8">
        <v>43864</v>
      </c>
      <c r="L12" s="7" t="s">
        <v>246</v>
      </c>
      <c r="M12" s="7" t="s">
        <v>582</v>
      </c>
      <c r="O12" s="6">
        <f t="shared" si="0"/>
        <v>1</v>
      </c>
      <c r="P12" s="6">
        <f t="shared" si="0"/>
        <v>1</v>
      </c>
      <c r="Q12" s="4">
        <f t="shared" si="1"/>
        <v>1</v>
      </c>
      <c r="R12" s="5">
        <f t="shared" si="2"/>
        <v>1</v>
      </c>
      <c r="S12" s="3">
        <f t="shared" si="3"/>
        <v>1</v>
      </c>
      <c r="T12" s="10" t="s">
        <v>332</v>
      </c>
    </row>
    <row r="13" spans="1:20" x14ac:dyDescent="0.2">
      <c r="D13" s="1" t="s">
        <v>11</v>
      </c>
      <c r="E13" s="1">
        <v>12</v>
      </c>
      <c r="F13" s="1">
        <v>69</v>
      </c>
      <c r="G13" s="1" t="s">
        <v>314</v>
      </c>
      <c r="H13" s="7">
        <v>11</v>
      </c>
      <c r="I13" s="7" t="s">
        <v>301</v>
      </c>
      <c r="J13" s="8">
        <v>43849</v>
      </c>
      <c r="K13" s="8"/>
      <c r="L13" s="7" t="s">
        <v>246</v>
      </c>
      <c r="M13" s="7" t="s">
        <v>582</v>
      </c>
      <c r="O13" s="6">
        <f t="shared" si="0"/>
        <v>1</v>
      </c>
      <c r="P13" s="6">
        <f t="shared" si="0"/>
        <v>1</v>
      </c>
      <c r="Q13" s="4">
        <f t="shared" si="1"/>
        <v>1</v>
      </c>
      <c r="R13" s="5">
        <f t="shared" si="2"/>
        <v>1</v>
      </c>
      <c r="S13" s="3">
        <f t="shared" si="3"/>
        <v>2</v>
      </c>
      <c r="T13" s="10" t="s">
        <v>333</v>
      </c>
    </row>
    <row r="14" spans="1:20" x14ac:dyDescent="0.2">
      <c r="D14" s="1" t="s">
        <v>12</v>
      </c>
      <c r="E14" s="1">
        <v>13</v>
      </c>
      <c r="F14" s="1">
        <v>64</v>
      </c>
      <c r="G14" s="1" t="s">
        <v>315</v>
      </c>
      <c r="J14" s="8">
        <v>43849</v>
      </c>
      <c r="K14" s="8"/>
      <c r="L14" s="7" t="s">
        <v>246</v>
      </c>
      <c r="M14" s="7" t="s">
        <v>582</v>
      </c>
      <c r="O14" s="6">
        <f t="shared" si="0"/>
        <v>1</v>
      </c>
      <c r="P14" s="6">
        <f t="shared" si="0"/>
        <v>1</v>
      </c>
      <c r="Q14" s="4">
        <f t="shared" si="1"/>
        <v>1</v>
      </c>
      <c r="R14" s="5">
        <f t="shared" si="2"/>
        <v>2</v>
      </c>
      <c r="S14" s="3">
        <f t="shared" si="3"/>
        <v>1</v>
      </c>
      <c r="T14" s="10" t="s">
        <v>334</v>
      </c>
    </row>
    <row r="15" spans="1:20" x14ac:dyDescent="0.2">
      <c r="D15" s="1" t="s">
        <v>13</v>
      </c>
      <c r="E15" s="1">
        <v>14</v>
      </c>
      <c r="F15" s="1">
        <v>71</v>
      </c>
      <c r="G15" s="1" t="s">
        <v>314</v>
      </c>
      <c r="H15" s="7">
        <v>13</v>
      </c>
      <c r="I15" s="7" t="s">
        <v>301</v>
      </c>
      <c r="J15" s="8">
        <v>43849</v>
      </c>
      <c r="K15" s="8"/>
      <c r="L15" s="7" t="s">
        <v>246</v>
      </c>
      <c r="M15" s="7" t="s">
        <v>582</v>
      </c>
      <c r="N15" t="s">
        <v>290</v>
      </c>
      <c r="O15" s="6">
        <f t="shared" si="0"/>
        <v>1</v>
      </c>
      <c r="P15" s="6">
        <f t="shared" si="0"/>
        <v>1</v>
      </c>
      <c r="Q15" s="4">
        <f t="shared" si="1"/>
        <v>1</v>
      </c>
      <c r="R15" s="5">
        <f t="shared" si="2"/>
        <v>0</v>
      </c>
      <c r="S15" s="3">
        <f t="shared" si="3"/>
        <v>2</v>
      </c>
      <c r="T15" s="10" t="s">
        <v>335</v>
      </c>
    </row>
    <row r="16" spans="1:20" x14ac:dyDescent="0.2">
      <c r="D16" s="1" t="s">
        <v>14</v>
      </c>
      <c r="E16" s="1">
        <v>15</v>
      </c>
      <c r="F16" s="1">
        <v>46</v>
      </c>
      <c r="G16" s="1" t="s">
        <v>314</v>
      </c>
      <c r="J16" s="8">
        <v>43850</v>
      </c>
      <c r="K16" s="8">
        <v>43865</v>
      </c>
      <c r="L16" s="7" t="s">
        <v>561</v>
      </c>
      <c r="M16" s="7" t="s">
        <v>582</v>
      </c>
      <c r="O16" s="6">
        <f t="shared" si="0"/>
        <v>0</v>
      </c>
      <c r="P16" s="6">
        <f t="shared" si="0"/>
        <v>0</v>
      </c>
      <c r="Q16" s="4">
        <f t="shared" si="1"/>
        <v>1</v>
      </c>
      <c r="R16" s="5">
        <f t="shared" si="2"/>
        <v>0</v>
      </c>
      <c r="S16" s="3">
        <f t="shared" si="3"/>
        <v>1</v>
      </c>
      <c r="T16" s="10" t="s">
        <v>336</v>
      </c>
    </row>
    <row r="17" spans="4:20" x14ac:dyDescent="0.2">
      <c r="D17" s="1" t="s">
        <v>15</v>
      </c>
      <c r="E17" s="1">
        <v>16</v>
      </c>
      <c r="F17" s="1">
        <v>62</v>
      </c>
      <c r="G17" s="1" t="s">
        <v>315</v>
      </c>
      <c r="H17" s="7">
        <v>7</v>
      </c>
      <c r="I17" s="7" t="s">
        <v>298</v>
      </c>
      <c r="J17" s="8">
        <v>43851</v>
      </c>
      <c r="K17" s="8"/>
      <c r="L17" s="7" t="s">
        <v>246</v>
      </c>
      <c r="M17" s="7" t="s">
        <v>285</v>
      </c>
      <c r="O17" s="6">
        <f t="shared" si="0"/>
        <v>1</v>
      </c>
      <c r="P17" s="6">
        <f t="shared" si="0"/>
        <v>1</v>
      </c>
      <c r="Q17" s="4">
        <f t="shared" si="1"/>
        <v>1</v>
      </c>
      <c r="R17" s="5">
        <f t="shared" si="2"/>
        <v>0</v>
      </c>
      <c r="S17" s="3">
        <f t="shared" si="3"/>
        <v>2</v>
      </c>
      <c r="T17" s="10" t="s">
        <v>337</v>
      </c>
    </row>
    <row r="18" spans="4:20" x14ac:dyDescent="0.2">
      <c r="D18" s="1" t="s">
        <v>16</v>
      </c>
      <c r="E18" s="1">
        <v>17</v>
      </c>
      <c r="F18" s="1">
        <v>63</v>
      </c>
      <c r="G18" s="1" t="s">
        <v>314</v>
      </c>
      <c r="J18" s="8">
        <v>43851</v>
      </c>
      <c r="K18" s="8"/>
      <c r="L18" s="7" t="s">
        <v>246</v>
      </c>
      <c r="M18" s="7" t="s">
        <v>582</v>
      </c>
      <c r="O18" s="6">
        <f t="shared" si="0"/>
        <v>1</v>
      </c>
      <c r="P18" s="6">
        <f t="shared" si="0"/>
        <v>1</v>
      </c>
      <c r="Q18" s="4">
        <f t="shared" si="1"/>
        <v>1</v>
      </c>
      <c r="R18" s="5">
        <f t="shared" si="2"/>
        <v>0</v>
      </c>
      <c r="S18" s="3">
        <f t="shared" si="3"/>
        <v>1</v>
      </c>
      <c r="T18" s="10" t="s">
        <v>338</v>
      </c>
    </row>
    <row r="19" spans="4:20" x14ac:dyDescent="0.2">
      <c r="D19" s="1" t="s">
        <v>17</v>
      </c>
      <c r="E19" s="1">
        <v>18</v>
      </c>
      <c r="F19" s="1">
        <v>74</v>
      </c>
      <c r="G19" s="1" t="s">
        <v>314</v>
      </c>
      <c r="J19" s="8">
        <v>43851</v>
      </c>
      <c r="K19" s="8"/>
      <c r="L19" s="7" t="s">
        <v>246</v>
      </c>
      <c r="M19" s="7" t="s">
        <v>285</v>
      </c>
      <c r="O19" s="6">
        <f t="shared" si="0"/>
        <v>1</v>
      </c>
      <c r="P19" s="6">
        <f t="shared" si="0"/>
        <v>1</v>
      </c>
      <c r="Q19" s="4">
        <f t="shared" si="1"/>
        <v>1</v>
      </c>
      <c r="R19" s="5">
        <f t="shared" si="2"/>
        <v>0</v>
      </c>
      <c r="S19" s="3">
        <f t="shared" si="3"/>
        <v>1</v>
      </c>
      <c r="T19" s="10" t="s">
        <v>339</v>
      </c>
    </row>
    <row r="20" spans="4:20" x14ac:dyDescent="0.2">
      <c r="D20" s="1" t="s">
        <v>18</v>
      </c>
      <c r="E20" s="1">
        <v>19</v>
      </c>
      <c r="F20" s="1">
        <v>36</v>
      </c>
      <c r="G20" s="1" t="s">
        <v>314</v>
      </c>
      <c r="J20" s="8">
        <v>43852</v>
      </c>
      <c r="K20" s="8"/>
      <c r="L20" s="7" t="s">
        <v>247</v>
      </c>
      <c r="M20" s="7" t="s">
        <v>285</v>
      </c>
      <c r="O20" s="6">
        <f t="shared" si="0"/>
        <v>0</v>
      </c>
      <c r="P20" s="6">
        <f t="shared" si="0"/>
        <v>0</v>
      </c>
      <c r="Q20" s="4">
        <f t="shared" si="1"/>
        <v>1</v>
      </c>
      <c r="R20" s="5">
        <f t="shared" si="2"/>
        <v>0</v>
      </c>
      <c r="S20" s="3">
        <f t="shared" si="3"/>
        <v>1</v>
      </c>
      <c r="T20" s="10" t="s">
        <v>340</v>
      </c>
    </row>
    <row r="21" spans="4:20" x14ac:dyDescent="0.2">
      <c r="D21" s="1" t="s">
        <v>19</v>
      </c>
      <c r="E21" s="1">
        <v>20</v>
      </c>
      <c r="F21" s="1">
        <v>73</v>
      </c>
      <c r="G21" s="1" t="s">
        <v>314</v>
      </c>
      <c r="J21" s="8">
        <v>43852</v>
      </c>
      <c r="K21" s="8"/>
      <c r="L21" s="7" t="s">
        <v>248</v>
      </c>
      <c r="M21" s="7" t="s">
        <v>246</v>
      </c>
      <c r="O21" s="6">
        <f t="shared" si="0"/>
        <v>0</v>
      </c>
      <c r="P21" s="6">
        <f t="shared" si="0"/>
        <v>1</v>
      </c>
      <c r="Q21" s="4">
        <f t="shared" si="1"/>
        <v>2</v>
      </c>
      <c r="R21" s="5">
        <f t="shared" si="2"/>
        <v>3</v>
      </c>
      <c r="S21" s="3">
        <f t="shared" si="3"/>
        <v>2</v>
      </c>
      <c r="T21" s="10" t="s">
        <v>341</v>
      </c>
    </row>
    <row r="22" spans="4:20" x14ac:dyDescent="0.2">
      <c r="D22" s="1" t="s">
        <v>20</v>
      </c>
      <c r="E22" s="1">
        <v>21</v>
      </c>
      <c r="F22" s="1">
        <v>42</v>
      </c>
      <c r="G22" s="1" t="s">
        <v>314</v>
      </c>
      <c r="J22" s="8">
        <v>43851</v>
      </c>
      <c r="K22" s="8">
        <v>43864</v>
      </c>
      <c r="L22" s="7" t="s">
        <v>249</v>
      </c>
      <c r="M22" s="7" t="s">
        <v>285</v>
      </c>
      <c r="O22" s="6">
        <f t="shared" ref="O22:P41" si="4">IF(ISNUMBER(FIND(O$1,$L22)),1,0)</f>
        <v>0</v>
      </c>
      <c r="P22" s="6">
        <f t="shared" si="4"/>
        <v>0</v>
      </c>
      <c r="Q22" s="4">
        <f t="shared" si="1"/>
        <v>1</v>
      </c>
      <c r="R22" s="5">
        <f t="shared" si="2"/>
        <v>0</v>
      </c>
      <c r="S22" s="3">
        <f t="shared" si="3"/>
        <v>1</v>
      </c>
      <c r="T22" s="10" t="s">
        <v>342</v>
      </c>
    </row>
    <row r="23" spans="4:20" x14ac:dyDescent="0.2">
      <c r="D23" s="1" t="s">
        <v>21</v>
      </c>
      <c r="E23" s="1">
        <v>22</v>
      </c>
      <c r="F23" s="1">
        <v>57</v>
      </c>
      <c r="G23" s="1" t="s">
        <v>314</v>
      </c>
      <c r="J23" s="8">
        <v>43852</v>
      </c>
      <c r="K23" s="8"/>
      <c r="L23" s="7" t="s">
        <v>246</v>
      </c>
      <c r="M23" s="7" t="s">
        <v>583</v>
      </c>
      <c r="O23" s="6">
        <f t="shared" si="4"/>
        <v>1</v>
      </c>
      <c r="P23" s="6">
        <f t="shared" si="4"/>
        <v>1</v>
      </c>
      <c r="Q23" s="4">
        <f t="shared" si="1"/>
        <v>2</v>
      </c>
      <c r="R23" s="5">
        <f t="shared" si="2"/>
        <v>1</v>
      </c>
      <c r="S23" s="3">
        <f t="shared" si="3"/>
        <v>2</v>
      </c>
      <c r="T23" s="10" t="s">
        <v>343</v>
      </c>
    </row>
    <row r="24" spans="4:20" x14ac:dyDescent="0.2">
      <c r="D24" s="1" t="s">
        <v>22</v>
      </c>
      <c r="E24" s="1">
        <v>23</v>
      </c>
      <c r="F24" s="1">
        <v>46</v>
      </c>
      <c r="G24" s="1" t="s">
        <v>314</v>
      </c>
      <c r="J24" s="8">
        <v>43852</v>
      </c>
      <c r="K24" s="8"/>
      <c r="L24" s="7" t="s">
        <v>246</v>
      </c>
      <c r="M24" s="7" t="s">
        <v>583</v>
      </c>
      <c r="O24" s="6">
        <f t="shared" si="4"/>
        <v>1</v>
      </c>
      <c r="P24" s="6">
        <f t="shared" si="4"/>
        <v>1</v>
      </c>
      <c r="Q24" s="4">
        <f t="shared" si="1"/>
        <v>2</v>
      </c>
      <c r="R24" s="5">
        <f t="shared" si="2"/>
        <v>0</v>
      </c>
      <c r="S24" s="3">
        <f t="shared" si="3"/>
        <v>2</v>
      </c>
      <c r="T24" s="10" t="s">
        <v>344</v>
      </c>
    </row>
    <row r="25" spans="4:20" x14ac:dyDescent="0.2">
      <c r="D25" s="1" t="s">
        <v>23</v>
      </c>
      <c r="E25" s="1">
        <v>24</v>
      </c>
      <c r="F25" s="1">
        <v>61</v>
      </c>
      <c r="G25" s="1" t="s">
        <v>314</v>
      </c>
      <c r="J25" s="8">
        <v>43852</v>
      </c>
      <c r="K25" s="8"/>
      <c r="L25" s="7" t="s">
        <v>246</v>
      </c>
      <c r="M25" s="7" t="s">
        <v>583</v>
      </c>
      <c r="O25" s="6">
        <f t="shared" si="4"/>
        <v>1</v>
      </c>
      <c r="P25" s="6">
        <f t="shared" si="4"/>
        <v>1</v>
      </c>
      <c r="Q25" s="4">
        <f t="shared" si="1"/>
        <v>2</v>
      </c>
      <c r="R25" s="5">
        <f t="shared" si="2"/>
        <v>1</v>
      </c>
      <c r="S25" s="3">
        <f t="shared" si="3"/>
        <v>2</v>
      </c>
      <c r="T25" s="10" t="s">
        <v>345</v>
      </c>
    </row>
    <row r="26" spans="4:20" x14ac:dyDescent="0.2">
      <c r="D26" s="1" t="s">
        <v>24</v>
      </c>
      <c r="E26" s="1">
        <v>25</v>
      </c>
      <c r="F26" s="1">
        <v>66</v>
      </c>
      <c r="G26" s="1" t="s">
        <v>314</v>
      </c>
      <c r="J26" s="8">
        <v>43850</v>
      </c>
      <c r="K26" s="8"/>
      <c r="L26" s="7" t="s">
        <v>246</v>
      </c>
      <c r="M26" s="7" t="s">
        <v>583</v>
      </c>
      <c r="O26" s="6">
        <f t="shared" si="4"/>
        <v>1</v>
      </c>
      <c r="P26" s="6">
        <f t="shared" si="4"/>
        <v>1</v>
      </c>
      <c r="Q26" s="4">
        <f t="shared" si="1"/>
        <v>2</v>
      </c>
      <c r="R26" s="5">
        <f t="shared" si="2"/>
        <v>2</v>
      </c>
      <c r="S26" s="3">
        <f t="shared" si="3"/>
        <v>2</v>
      </c>
      <c r="T26" s="10" t="s">
        <v>346</v>
      </c>
    </row>
    <row r="27" spans="4:20" x14ac:dyDescent="0.2">
      <c r="D27" s="1" t="s">
        <v>25</v>
      </c>
      <c r="E27" s="1">
        <v>26</v>
      </c>
      <c r="F27" s="1">
        <v>64</v>
      </c>
      <c r="G27" s="1" t="s">
        <v>315</v>
      </c>
      <c r="H27" s="7">
        <v>25</v>
      </c>
      <c r="I27" s="7" t="s">
        <v>322</v>
      </c>
      <c r="J27" s="8">
        <v>43852</v>
      </c>
      <c r="K27" s="8"/>
      <c r="L27" s="7" t="s">
        <v>246</v>
      </c>
      <c r="M27" s="7" t="s">
        <v>583</v>
      </c>
      <c r="O27" s="6">
        <f t="shared" si="4"/>
        <v>1</v>
      </c>
      <c r="P27" s="6">
        <f t="shared" si="4"/>
        <v>1</v>
      </c>
      <c r="Q27" s="4">
        <f t="shared" si="1"/>
        <v>2</v>
      </c>
      <c r="R27" s="5">
        <f t="shared" si="2"/>
        <v>0</v>
      </c>
      <c r="S27" s="3">
        <f t="shared" si="3"/>
        <v>4</v>
      </c>
      <c r="T27" s="10" t="s">
        <v>347</v>
      </c>
    </row>
    <row r="28" spans="4:20" x14ac:dyDescent="0.2">
      <c r="D28" s="1" t="s">
        <v>26</v>
      </c>
      <c r="E28" s="1">
        <v>27</v>
      </c>
      <c r="F28" s="1">
        <v>62</v>
      </c>
      <c r="G28" s="1" t="s">
        <v>314</v>
      </c>
      <c r="J28" s="8">
        <v>43853</v>
      </c>
      <c r="K28" s="8">
        <v>43864</v>
      </c>
      <c r="L28" s="7" t="s">
        <v>250</v>
      </c>
      <c r="M28" s="7" t="s">
        <v>287</v>
      </c>
      <c r="O28" s="6">
        <f t="shared" si="4"/>
        <v>0</v>
      </c>
      <c r="P28" s="6">
        <f t="shared" si="4"/>
        <v>1</v>
      </c>
      <c r="Q28" s="4">
        <f t="shared" si="1"/>
        <v>1</v>
      </c>
      <c r="R28" s="5">
        <f t="shared" si="2"/>
        <v>0</v>
      </c>
      <c r="S28" s="3">
        <f t="shared" si="3"/>
        <v>1</v>
      </c>
      <c r="T28" s="10" t="s">
        <v>348</v>
      </c>
    </row>
    <row r="29" spans="4:20" x14ac:dyDescent="0.2">
      <c r="D29" s="1" t="s">
        <v>27</v>
      </c>
      <c r="E29" s="1">
        <v>28</v>
      </c>
      <c r="F29" s="1">
        <v>20</v>
      </c>
      <c r="G29" s="1" t="s">
        <v>315</v>
      </c>
      <c r="J29" s="8">
        <v>43854</v>
      </c>
      <c r="K29" s="8"/>
      <c r="L29" s="7" t="s">
        <v>250</v>
      </c>
      <c r="M29" s="7" t="s">
        <v>287</v>
      </c>
      <c r="O29" s="6">
        <f t="shared" si="4"/>
        <v>0</v>
      </c>
      <c r="P29" s="6">
        <f t="shared" si="4"/>
        <v>1</v>
      </c>
      <c r="Q29" s="4">
        <f t="shared" si="1"/>
        <v>1</v>
      </c>
      <c r="R29" s="5">
        <f t="shared" si="2"/>
        <v>0</v>
      </c>
      <c r="S29" s="3">
        <f t="shared" si="3"/>
        <v>1</v>
      </c>
      <c r="T29" s="10" t="s">
        <v>349</v>
      </c>
    </row>
    <row r="30" spans="4:20" x14ac:dyDescent="0.2">
      <c r="D30" s="1" t="s">
        <v>28</v>
      </c>
      <c r="E30" s="1">
        <v>29</v>
      </c>
      <c r="F30" s="1">
        <v>49</v>
      </c>
      <c r="G30" s="1" t="s">
        <v>315</v>
      </c>
      <c r="J30" s="8">
        <v>43852</v>
      </c>
      <c r="K30" s="8"/>
      <c r="L30" s="7" t="s">
        <v>246</v>
      </c>
      <c r="M30" s="7" t="s">
        <v>583</v>
      </c>
      <c r="O30" s="6">
        <f t="shared" si="4"/>
        <v>1</v>
      </c>
      <c r="P30" s="6">
        <f t="shared" si="4"/>
        <v>1</v>
      </c>
      <c r="Q30" s="4">
        <f t="shared" si="1"/>
        <v>2</v>
      </c>
      <c r="R30" s="5">
        <f t="shared" si="2"/>
        <v>2</v>
      </c>
      <c r="S30" s="3">
        <f t="shared" si="3"/>
        <v>2</v>
      </c>
      <c r="T30" s="10" t="s">
        <v>350</v>
      </c>
    </row>
    <row r="31" spans="4:20" x14ac:dyDescent="0.2">
      <c r="D31" s="1" t="s">
        <v>29</v>
      </c>
      <c r="E31" s="1">
        <v>30</v>
      </c>
      <c r="F31" s="1">
        <v>21</v>
      </c>
      <c r="G31" s="1" t="s">
        <v>315</v>
      </c>
      <c r="J31" s="8">
        <v>43854</v>
      </c>
      <c r="K31" s="8"/>
      <c r="L31" s="7" t="s">
        <v>246</v>
      </c>
      <c r="M31" s="7" t="s">
        <v>246</v>
      </c>
      <c r="O31" s="6">
        <f t="shared" si="4"/>
        <v>1</v>
      </c>
      <c r="P31" s="6">
        <f t="shared" si="4"/>
        <v>1</v>
      </c>
      <c r="Q31" s="4">
        <f t="shared" si="1"/>
        <v>2</v>
      </c>
      <c r="R31" s="5">
        <f t="shared" si="2"/>
        <v>0</v>
      </c>
      <c r="S31" s="3">
        <f t="shared" si="3"/>
        <v>2</v>
      </c>
      <c r="T31" s="10" t="s">
        <v>351</v>
      </c>
    </row>
    <row r="32" spans="4:20" x14ac:dyDescent="0.2">
      <c r="D32" s="1" t="s">
        <v>30</v>
      </c>
      <c r="E32" s="1">
        <v>31</v>
      </c>
      <c r="F32" s="1">
        <v>32</v>
      </c>
      <c r="G32" s="1" t="s">
        <v>315</v>
      </c>
      <c r="J32" s="8">
        <v>43852</v>
      </c>
      <c r="K32" s="8"/>
      <c r="L32" s="7" t="s">
        <v>246</v>
      </c>
      <c r="M32" s="7" t="s">
        <v>246</v>
      </c>
      <c r="O32" s="6">
        <f t="shared" si="4"/>
        <v>1</v>
      </c>
      <c r="P32" s="6">
        <f t="shared" si="4"/>
        <v>1</v>
      </c>
      <c r="Q32" s="4">
        <f t="shared" si="1"/>
        <v>2</v>
      </c>
      <c r="R32" s="5">
        <f t="shared" si="2"/>
        <v>0</v>
      </c>
      <c r="S32" s="3">
        <f t="shared" si="3"/>
        <v>2</v>
      </c>
      <c r="T32" s="10" t="s">
        <v>352</v>
      </c>
    </row>
    <row r="33" spans="4:20" x14ac:dyDescent="0.2">
      <c r="D33" s="1" t="s">
        <v>31</v>
      </c>
      <c r="E33" s="1">
        <v>32</v>
      </c>
      <c r="F33" s="1">
        <v>63</v>
      </c>
      <c r="G33" s="1" t="s">
        <v>314</v>
      </c>
      <c r="J33" s="8">
        <v>43853</v>
      </c>
      <c r="K33" s="8"/>
      <c r="L33" s="7" t="s">
        <v>246</v>
      </c>
      <c r="M33" s="7" t="s">
        <v>246</v>
      </c>
      <c r="O33" s="6">
        <f t="shared" si="4"/>
        <v>1</v>
      </c>
      <c r="P33" s="6">
        <f t="shared" si="4"/>
        <v>1</v>
      </c>
      <c r="Q33" s="4">
        <f t="shared" si="1"/>
        <v>2</v>
      </c>
      <c r="R33" s="5">
        <f t="shared" si="2"/>
        <v>0</v>
      </c>
      <c r="S33" s="3">
        <f t="shared" si="3"/>
        <v>2</v>
      </c>
      <c r="T33" s="10" t="s">
        <v>353</v>
      </c>
    </row>
    <row r="34" spans="4:20" x14ac:dyDescent="0.2">
      <c r="D34" s="1" t="s">
        <v>32</v>
      </c>
      <c r="E34" s="1">
        <v>33</v>
      </c>
      <c r="F34" s="1">
        <v>75</v>
      </c>
      <c r="G34" s="1" t="s">
        <v>315</v>
      </c>
      <c r="J34" s="8">
        <v>43853</v>
      </c>
      <c r="K34" s="8"/>
      <c r="L34" s="7" t="s">
        <v>246</v>
      </c>
      <c r="M34" s="7" t="s">
        <v>246</v>
      </c>
      <c r="O34" s="6">
        <f t="shared" si="4"/>
        <v>1</v>
      </c>
      <c r="P34" s="6">
        <f t="shared" si="4"/>
        <v>1</v>
      </c>
      <c r="Q34" s="4">
        <f t="shared" si="1"/>
        <v>2</v>
      </c>
      <c r="R34" s="5">
        <f t="shared" si="2"/>
        <v>0</v>
      </c>
      <c r="S34" s="3">
        <f t="shared" si="3"/>
        <v>2</v>
      </c>
      <c r="T34" s="10" t="s">
        <v>354</v>
      </c>
    </row>
    <row r="35" spans="4:20" x14ac:dyDescent="0.2">
      <c r="D35" s="1" t="s">
        <v>33</v>
      </c>
      <c r="E35" s="1">
        <v>34</v>
      </c>
      <c r="F35" s="1">
        <v>34</v>
      </c>
      <c r="G35" s="1" t="s">
        <v>314</v>
      </c>
      <c r="J35" s="8">
        <v>43853</v>
      </c>
      <c r="K35" s="8"/>
      <c r="L35" s="7" t="s">
        <v>246</v>
      </c>
      <c r="M35" s="7" t="s">
        <v>246</v>
      </c>
      <c r="O35" s="6">
        <f t="shared" si="4"/>
        <v>1</v>
      </c>
      <c r="P35" s="6">
        <f t="shared" si="4"/>
        <v>1</v>
      </c>
      <c r="Q35" s="4">
        <f t="shared" si="1"/>
        <v>2</v>
      </c>
      <c r="R35" s="5">
        <f t="shared" si="2"/>
        <v>0</v>
      </c>
      <c r="S35" s="3">
        <f t="shared" si="3"/>
        <v>2</v>
      </c>
      <c r="T35" s="10" t="s">
        <v>355</v>
      </c>
    </row>
    <row r="36" spans="4:20" x14ac:dyDescent="0.2">
      <c r="D36" s="1" t="s">
        <v>34</v>
      </c>
      <c r="E36" s="1">
        <v>35</v>
      </c>
      <c r="F36" s="1">
        <v>47</v>
      </c>
      <c r="G36" s="1" t="s">
        <v>315</v>
      </c>
      <c r="J36" s="8">
        <v>43853</v>
      </c>
      <c r="K36" s="8"/>
      <c r="L36" s="7" t="s">
        <v>251</v>
      </c>
      <c r="M36" s="7" t="s">
        <v>287</v>
      </c>
      <c r="O36" s="6">
        <f t="shared" si="4"/>
        <v>0</v>
      </c>
      <c r="P36" s="6">
        <f t="shared" si="4"/>
        <v>1</v>
      </c>
      <c r="Q36" s="4">
        <f t="shared" si="1"/>
        <v>1</v>
      </c>
      <c r="R36" s="5">
        <f t="shared" si="2"/>
        <v>0</v>
      </c>
      <c r="S36" s="3">
        <f t="shared" si="3"/>
        <v>1</v>
      </c>
      <c r="T36" s="10" t="s">
        <v>356</v>
      </c>
    </row>
    <row r="37" spans="4:20" x14ac:dyDescent="0.2">
      <c r="D37" s="1" t="s">
        <v>35</v>
      </c>
      <c r="E37" s="1">
        <v>36</v>
      </c>
      <c r="F37" s="1">
        <v>61</v>
      </c>
      <c r="G37" s="1" t="s">
        <v>315</v>
      </c>
      <c r="J37" s="8">
        <v>43853</v>
      </c>
      <c r="K37" s="8"/>
      <c r="L37" s="7" t="s">
        <v>246</v>
      </c>
      <c r="M37" s="7" t="s">
        <v>246</v>
      </c>
      <c r="O37" s="6">
        <f t="shared" si="4"/>
        <v>1</v>
      </c>
      <c r="P37" s="6">
        <f t="shared" si="4"/>
        <v>1</v>
      </c>
      <c r="Q37" s="4">
        <f t="shared" si="1"/>
        <v>2</v>
      </c>
      <c r="R37" s="5">
        <f t="shared" si="2"/>
        <v>0</v>
      </c>
      <c r="S37" s="3">
        <f t="shared" si="3"/>
        <v>2</v>
      </c>
      <c r="T37" s="10" t="s">
        <v>357</v>
      </c>
    </row>
    <row r="38" spans="4:20" x14ac:dyDescent="0.2">
      <c r="D38" s="1" t="s">
        <v>36</v>
      </c>
      <c r="E38" s="1">
        <v>37</v>
      </c>
      <c r="F38" s="1">
        <v>78</v>
      </c>
      <c r="G38" s="1" t="s">
        <v>315</v>
      </c>
      <c r="J38" s="8">
        <v>43853</v>
      </c>
      <c r="K38" s="8"/>
      <c r="L38" s="7" t="s">
        <v>568</v>
      </c>
      <c r="M38" s="7" t="s">
        <v>582</v>
      </c>
      <c r="O38" s="6">
        <f t="shared" si="4"/>
        <v>0</v>
      </c>
      <c r="P38" s="6">
        <f t="shared" si="4"/>
        <v>0</v>
      </c>
      <c r="Q38" s="4">
        <f t="shared" si="1"/>
        <v>1</v>
      </c>
      <c r="R38" s="5">
        <f t="shared" si="2"/>
        <v>0</v>
      </c>
      <c r="S38" s="3">
        <f t="shared" si="3"/>
        <v>1</v>
      </c>
      <c r="T38" s="10" t="s">
        <v>567</v>
      </c>
    </row>
    <row r="39" spans="4:20" x14ac:dyDescent="0.2">
      <c r="D39" s="1" t="s">
        <v>37</v>
      </c>
      <c r="E39" s="1">
        <v>38</v>
      </c>
      <c r="F39" s="1">
        <v>54</v>
      </c>
      <c r="G39" s="1" t="s">
        <v>315</v>
      </c>
      <c r="H39" s="7">
        <v>22</v>
      </c>
      <c r="I39" s="7" t="s">
        <v>298</v>
      </c>
      <c r="J39" s="8">
        <v>43853</v>
      </c>
      <c r="K39" s="8">
        <v>43865</v>
      </c>
      <c r="L39" s="7" t="s">
        <v>246</v>
      </c>
      <c r="M39" s="7" t="s">
        <v>583</v>
      </c>
      <c r="O39" s="6">
        <f t="shared" si="4"/>
        <v>1</v>
      </c>
      <c r="P39" s="6">
        <f t="shared" si="4"/>
        <v>1</v>
      </c>
      <c r="Q39" s="4">
        <f t="shared" si="1"/>
        <v>2</v>
      </c>
      <c r="R39" s="5">
        <f t="shared" si="2"/>
        <v>0</v>
      </c>
      <c r="S39" s="3">
        <f t="shared" si="3"/>
        <v>4</v>
      </c>
      <c r="T39" s="10" t="s">
        <v>358</v>
      </c>
    </row>
    <row r="40" spans="4:20" x14ac:dyDescent="0.2">
      <c r="D40" s="1" t="s">
        <v>38</v>
      </c>
      <c r="E40" s="1">
        <v>39</v>
      </c>
      <c r="F40" s="1">
        <v>38</v>
      </c>
      <c r="G40" s="1" t="s">
        <v>315</v>
      </c>
      <c r="H40" s="7">
        <v>13</v>
      </c>
      <c r="I40" s="7" t="s">
        <v>302</v>
      </c>
      <c r="J40" s="8">
        <v>43852</v>
      </c>
      <c r="K40" s="8"/>
      <c r="L40" s="7" t="s">
        <v>566</v>
      </c>
      <c r="N40" t="s">
        <v>565</v>
      </c>
      <c r="O40" s="6">
        <f t="shared" si="4"/>
        <v>0</v>
      </c>
      <c r="P40" s="6">
        <f t="shared" si="4"/>
        <v>0</v>
      </c>
      <c r="Q40" s="4">
        <f t="shared" si="1"/>
        <v>0</v>
      </c>
      <c r="R40" s="5">
        <f t="shared" si="2"/>
        <v>0</v>
      </c>
      <c r="S40" s="3">
        <f t="shared" si="3"/>
        <v>1</v>
      </c>
      <c r="T40" s="10" t="s">
        <v>564</v>
      </c>
    </row>
    <row r="41" spans="4:20" x14ac:dyDescent="0.2">
      <c r="D41" s="1" t="s">
        <v>39</v>
      </c>
      <c r="E41" s="1">
        <v>40</v>
      </c>
      <c r="F41" s="1">
        <v>67</v>
      </c>
      <c r="G41" s="1" t="s">
        <v>314</v>
      </c>
      <c r="J41" s="8">
        <v>43852</v>
      </c>
      <c r="K41" s="8"/>
      <c r="L41" s="7" t="s">
        <v>246</v>
      </c>
      <c r="M41" s="7" t="s">
        <v>583</v>
      </c>
      <c r="O41" s="6">
        <f t="shared" si="4"/>
        <v>1</v>
      </c>
      <c r="P41" s="6">
        <f t="shared" si="4"/>
        <v>1</v>
      </c>
      <c r="Q41" s="4">
        <f t="shared" si="1"/>
        <v>2</v>
      </c>
      <c r="R41" s="5">
        <f t="shared" si="2"/>
        <v>0</v>
      </c>
      <c r="S41" s="3">
        <f t="shared" si="3"/>
        <v>2</v>
      </c>
      <c r="T41" s="10" t="s">
        <v>359</v>
      </c>
    </row>
    <row r="42" spans="4:20" x14ac:dyDescent="0.2">
      <c r="D42" s="1" t="s">
        <v>40</v>
      </c>
      <c r="E42" s="1">
        <v>41</v>
      </c>
      <c r="F42" s="1">
        <v>53</v>
      </c>
      <c r="G42" s="1" t="s">
        <v>314</v>
      </c>
      <c r="J42" s="8">
        <v>43854</v>
      </c>
      <c r="K42" s="8"/>
      <c r="L42" s="7" t="s">
        <v>246</v>
      </c>
      <c r="M42" s="7" t="s">
        <v>584</v>
      </c>
      <c r="O42" s="6">
        <f t="shared" ref="O42:P61" si="5">IF(ISNUMBER(FIND(O$1,$L42)),1,0)</f>
        <v>1</v>
      </c>
      <c r="P42" s="6">
        <f t="shared" si="5"/>
        <v>1</v>
      </c>
      <c r="Q42" s="4">
        <f t="shared" si="1"/>
        <v>2</v>
      </c>
      <c r="R42" s="5">
        <f t="shared" si="2"/>
        <v>0</v>
      </c>
      <c r="S42" s="3">
        <f t="shared" si="3"/>
        <v>2</v>
      </c>
      <c r="T42" s="10" t="s">
        <v>360</v>
      </c>
    </row>
    <row r="43" spans="4:20" x14ac:dyDescent="0.2">
      <c r="D43" s="1" t="s">
        <v>41</v>
      </c>
      <c r="E43" s="1">
        <v>42</v>
      </c>
      <c r="F43" s="1">
        <v>41</v>
      </c>
      <c r="G43" s="1" t="s">
        <v>314</v>
      </c>
      <c r="J43" s="8">
        <v>43853</v>
      </c>
      <c r="K43" s="8"/>
      <c r="L43" s="7" t="s">
        <v>246</v>
      </c>
      <c r="M43" s="7" t="s">
        <v>583</v>
      </c>
      <c r="O43" s="6">
        <f t="shared" si="5"/>
        <v>1</v>
      </c>
      <c r="P43" s="6">
        <f t="shared" si="5"/>
        <v>1</v>
      </c>
      <c r="Q43" s="4">
        <f t="shared" si="1"/>
        <v>2</v>
      </c>
      <c r="R43" s="5">
        <f t="shared" si="2"/>
        <v>0</v>
      </c>
      <c r="S43" s="3">
        <f t="shared" si="3"/>
        <v>2</v>
      </c>
      <c r="T43" s="10" t="s">
        <v>361</v>
      </c>
    </row>
    <row r="44" spans="4:20" x14ac:dyDescent="0.2">
      <c r="D44" s="1" t="s">
        <v>42</v>
      </c>
      <c r="E44" s="1">
        <v>43</v>
      </c>
      <c r="F44" s="1">
        <v>62</v>
      </c>
      <c r="G44" s="1" t="s">
        <v>315</v>
      </c>
      <c r="J44" s="8">
        <v>43854</v>
      </c>
      <c r="K44" s="8"/>
      <c r="L44" s="7" t="s">
        <v>260</v>
      </c>
      <c r="M44" s="7" t="s">
        <v>582</v>
      </c>
      <c r="O44" s="6">
        <f t="shared" si="5"/>
        <v>0</v>
      </c>
      <c r="P44" s="6">
        <f t="shared" si="5"/>
        <v>0</v>
      </c>
      <c r="Q44" s="4">
        <f t="shared" si="1"/>
        <v>1</v>
      </c>
      <c r="R44" s="5">
        <f t="shared" si="2"/>
        <v>0</v>
      </c>
      <c r="S44" s="3">
        <f t="shared" si="3"/>
        <v>1</v>
      </c>
      <c r="T44" s="10" t="s">
        <v>574</v>
      </c>
    </row>
    <row r="45" spans="4:20" x14ac:dyDescent="0.2">
      <c r="D45" s="1" t="s">
        <v>43</v>
      </c>
      <c r="E45" s="1">
        <v>44</v>
      </c>
      <c r="F45" s="1">
        <v>53</v>
      </c>
      <c r="G45" s="1" t="s">
        <v>315</v>
      </c>
      <c r="J45" s="8">
        <v>43854</v>
      </c>
      <c r="K45" s="8"/>
      <c r="L45" s="7" t="s">
        <v>252</v>
      </c>
      <c r="M45" s="7" t="s">
        <v>246</v>
      </c>
      <c r="O45" s="6">
        <f t="shared" si="5"/>
        <v>0</v>
      </c>
      <c r="P45" s="6">
        <f t="shared" si="5"/>
        <v>1</v>
      </c>
      <c r="Q45" s="4">
        <f t="shared" si="1"/>
        <v>2</v>
      </c>
      <c r="R45" s="5">
        <f t="shared" si="2"/>
        <v>0</v>
      </c>
      <c r="S45" s="3">
        <f t="shared" si="3"/>
        <v>2</v>
      </c>
      <c r="T45" s="10" t="s">
        <v>573</v>
      </c>
    </row>
    <row r="46" spans="4:20" x14ac:dyDescent="0.2">
      <c r="D46" s="1" t="s">
        <v>44</v>
      </c>
      <c r="E46" s="1">
        <v>45</v>
      </c>
      <c r="F46" s="1">
        <v>40</v>
      </c>
      <c r="G46" s="1" t="s">
        <v>314</v>
      </c>
      <c r="J46" s="8">
        <v>43852</v>
      </c>
      <c r="K46" s="8"/>
      <c r="L46" s="7" t="s">
        <v>246</v>
      </c>
      <c r="M46" s="7" t="s">
        <v>583</v>
      </c>
      <c r="O46" s="6">
        <f t="shared" si="5"/>
        <v>1</v>
      </c>
      <c r="P46" s="6">
        <f t="shared" si="5"/>
        <v>1</v>
      </c>
      <c r="Q46" s="4">
        <f t="shared" si="1"/>
        <v>2</v>
      </c>
      <c r="R46" s="5">
        <f t="shared" si="2"/>
        <v>0</v>
      </c>
      <c r="S46" s="3">
        <f t="shared" si="3"/>
        <v>2</v>
      </c>
      <c r="T46" s="10" t="s">
        <v>362</v>
      </c>
    </row>
    <row r="47" spans="4:20" x14ac:dyDescent="0.2">
      <c r="D47" s="1" t="s">
        <v>45</v>
      </c>
      <c r="E47" s="1">
        <v>46</v>
      </c>
      <c r="F47" s="1">
        <v>64</v>
      </c>
      <c r="G47" s="1" t="s">
        <v>315</v>
      </c>
      <c r="J47" s="8">
        <v>43854</v>
      </c>
      <c r="K47" s="8"/>
      <c r="L47" s="7" t="s">
        <v>246</v>
      </c>
      <c r="M47" s="7" t="s">
        <v>583</v>
      </c>
      <c r="O47" s="6">
        <f t="shared" si="5"/>
        <v>1</v>
      </c>
      <c r="P47" s="6">
        <f t="shared" si="5"/>
        <v>1</v>
      </c>
      <c r="Q47" s="4">
        <f t="shared" si="1"/>
        <v>2</v>
      </c>
      <c r="R47" s="5">
        <f t="shared" si="2"/>
        <v>0</v>
      </c>
      <c r="S47" s="3">
        <f t="shared" si="3"/>
        <v>2</v>
      </c>
      <c r="T47" s="10" t="s">
        <v>363</v>
      </c>
    </row>
    <row r="48" spans="4:20" x14ac:dyDescent="0.2">
      <c r="D48" s="1" t="s">
        <v>46</v>
      </c>
      <c r="E48" s="1">
        <v>47</v>
      </c>
      <c r="F48" s="1">
        <v>7</v>
      </c>
      <c r="G48" s="1" t="s">
        <v>315</v>
      </c>
      <c r="H48" s="7">
        <v>25</v>
      </c>
      <c r="I48" s="7" t="s">
        <v>594</v>
      </c>
      <c r="J48" s="8">
        <v>43854</v>
      </c>
      <c r="K48" s="8"/>
      <c r="L48" s="7" t="s">
        <v>246</v>
      </c>
      <c r="M48" s="7" t="s">
        <v>583</v>
      </c>
      <c r="O48" s="6">
        <f t="shared" si="5"/>
        <v>1</v>
      </c>
      <c r="P48" s="6">
        <f t="shared" si="5"/>
        <v>1</v>
      </c>
      <c r="Q48" s="4">
        <f t="shared" si="1"/>
        <v>2</v>
      </c>
      <c r="R48" s="5">
        <f t="shared" si="2"/>
        <v>0</v>
      </c>
      <c r="S48" s="3">
        <f t="shared" si="3"/>
        <v>4</v>
      </c>
      <c r="T48" s="10" t="s">
        <v>364</v>
      </c>
    </row>
    <row r="49" spans="4:20" x14ac:dyDescent="0.2">
      <c r="D49" s="1" t="s">
        <v>47</v>
      </c>
      <c r="E49" s="1">
        <v>48</v>
      </c>
      <c r="F49" s="1">
        <v>69</v>
      </c>
      <c r="G49" s="1" t="s">
        <v>314</v>
      </c>
      <c r="J49" s="8">
        <v>43853</v>
      </c>
      <c r="K49" s="8"/>
      <c r="L49" s="7" t="s">
        <v>246</v>
      </c>
      <c r="M49" s="7" t="s">
        <v>583</v>
      </c>
      <c r="O49" s="6">
        <f t="shared" si="5"/>
        <v>1</v>
      </c>
      <c r="P49" s="6">
        <f t="shared" si="5"/>
        <v>1</v>
      </c>
      <c r="Q49" s="4">
        <f t="shared" si="1"/>
        <v>2</v>
      </c>
      <c r="R49" s="5">
        <f t="shared" si="2"/>
        <v>0</v>
      </c>
      <c r="S49" s="3">
        <f t="shared" si="3"/>
        <v>2</v>
      </c>
      <c r="T49" s="10" t="s">
        <v>365</v>
      </c>
    </row>
    <row r="50" spans="4:20" x14ac:dyDescent="0.2">
      <c r="D50" s="1" t="s">
        <v>48</v>
      </c>
      <c r="E50" s="1">
        <v>49</v>
      </c>
      <c r="F50" s="1">
        <v>55</v>
      </c>
      <c r="G50" s="1" t="s">
        <v>315</v>
      </c>
      <c r="J50" s="8">
        <v>43854</v>
      </c>
      <c r="K50" s="8"/>
      <c r="L50" s="7" t="s">
        <v>260</v>
      </c>
      <c r="M50" s="7" t="s">
        <v>582</v>
      </c>
      <c r="O50" s="6">
        <f t="shared" si="5"/>
        <v>0</v>
      </c>
      <c r="P50" s="6">
        <f t="shared" si="5"/>
        <v>0</v>
      </c>
      <c r="Q50" s="4">
        <f t="shared" si="1"/>
        <v>1</v>
      </c>
      <c r="R50" s="5">
        <f t="shared" si="2"/>
        <v>0</v>
      </c>
      <c r="S50" s="3">
        <f t="shared" si="3"/>
        <v>1</v>
      </c>
      <c r="T50" s="10" t="s">
        <v>366</v>
      </c>
    </row>
    <row r="51" spans="4:20" x14ac:dyDescent="0.2">
      <c r="D51" s="1" t="s">
        <v>49</v>
      </c>
      <c r="E51" s="1">
        <v>50</v>
      </c>
      <c r="F51" s="1">
        <v>52</v>
      </c>
      <c r="G51" s="1" t="s">
        <v>315</v>
      </c>
      <c r="J51" s="8">
        <v>43855</v>
      </c>
      <c r="K51" s="8"/>
      <c r="L51" s="7" t="s">
        <v>246</v>
      </c>
      <c r="M51" s="7" t="s">
        <v>583</v>
      </c>
      <c r="O51" s="6">
        <f t="shared" si="5"/>
        <v>1</v>
      </c>
      <c r="P51" s="6">
        <f t="shared" si="5"/>
        <v>1</v>
      </c>
      <c r="Q51" s="4">
        <f t="shared" si="1"/>
        <v>2</v>
      </c>
      <c r="R51" s="5">
        <f t="shared" si="2"/>
        <v>0</v>
      </c>
      <c r="S51" s="3">
        <f t="shared" si="3"/>
        <v>2</v>
      </c>
      <c r="T51" s="10" t="s">
        <v>367</v>
      </c>
    </row>
    <row r="52" spans="4:20" x14ac:dyDescent="0.2">
      <c r="D52" s="1" t="s">
        <v>50</v>
      </c>
      <c r="E52" s="1">
        <v>51</v>
      </c>
      <c r="F52" s="1">
        <v>69</v>
      </c>
      <c r="G52" s="1" t="s">
        <v>314</v>
      </c>
      <c r="J52" s="8">
        <v>43854</v>
      </c>
      <c r="K52" s="8"/>
      <c r="L52" s="7" t="s">
        <v>246</v>
      </c>
      <c r="M52" s="7" t="s">
        <v>583</v>
      </c>
      <c r="O52" s="6">
        <f t="shared" si="5"/>
        <v>1</v>
      </c>
      <c r="P52" s="6">
        <f t="shared" si="5"/>
        <v>1</v>
      </c>
      <c r="Q52" s="4">
        <f t="shared" si="1"/>
        <v>2</v>
      </c>
      <c r="R52" s="5">
        <f t="shared" si="2"/>
        <v>0</v>
      </c>
      <c r="S52" s="3">
        <f t="shared" si="3"/>
        <v>2</v>
      </c>
      <c r="T52" s="10" t="s">
        <v>368</v>
      </c>
    </row>
    <row r="53" spans="4:20" x14ac:dyDescent="0.2">
      <c r="D53" s="1" t="s">
        <v>51</v>
      </c>
      <c r="E53" s="1">
        <v>52</v>
      </c>
      <c r="F53" s="1">
        <v>47</v>
      </c>
      <c r="G53" s="1" t="s">
        <v>315</v>
      </c>
      <c r="J53" s="8">
        <v>43855</v>
      </c>
      <c r="K53" s="8"/>
      <c r="L53" s="7" t="s">
        <v>253</v>
      </c>
      <c r="M53" s="7" t="s">
        <v>583</v>
      </c>
      <c r="O53" s="6">
        <f t="shared" si="5"/>
        <v>0</v>
      </c>
      <c r="P53" s="6">
        <f t="shared" si="5"/>
        <v>1</v>
      </c>
      <c r="Q53" s="4">
        <f t="shared" si="1"/>
        <v>2</v>
      </c>
      <c r="R53" s="5">
        <f t="shared" si="2"/>
        <v>0</v>
      </c>
      <c r="S53" s="3">
        <f t="shared" si="3"/>
        <v>2</v>
      </c>
      <c r="T53" s="10" t="s">
        <v>369</v>
      </c>
    </row>
    <row r="54" spans="4:20" x14ac:dyDescent="0.2">
      <c r="D54" s="1" t="s">
        <v>52</v>
      </c>
      <c r="E54" s="1">
        <v>53</v>
      </c>
      <c r="F54" s="1">
        <v>49</v>
      </c>
      <c r="G54" s="1" t="s">
        <v>315</v>
      </c>
      <c r="J54" s="8">
        <v>43851</v>
      </c>
      <c r="K54" s="8"/>
      <c r="L54" s="7" t="s">
        <v>568</v>
      </c>
      <c r="M54" s="7" t="s">
        <v>285</v>
      </c>
      <c r="O54" s="6">
        <f t="shared" si="5"/>
        <v>0</v>
      </c>
      <c r="P54" s="6">
        <f t="shared" si="5"/>
        <v>0</v>
      </c>
      <c r="Q54" s="4">
        <f t="shared" si="1"/>
        <v>1</v>
      </c>
      <c r="R54" s="5">
        <f t="shared" si="2"/>
        <v>0</v>
      </c>
      <c r="S54" s="3">
        <f t="shared" si="3"/>
        <v>1</v>
      </c>
      <c r="T54" s="10" t="s">
        <v>577</v>
      </c>
    </row>
    <row r="55" spans="4:20" x14ac:dyDescent="0.2">
      <c r="D55" s="1" t="s">
        <v>53</v>
      </c>
      <c r="E55" s="1">
        <v>54</v>
      </c>
      <c r="F55" s="1">
        <v>25</v>
      </c>
      <c r="G55" s="1" t="s">
        <v>314</v>
      </c>
      <c r="J55" s="8">
        <v>43854</v>
      </c>
      <c r="K55" s="8"/>
      <c r="L55" s="7" t="s">
        <v>246</v>
      </c>
      <c r="M55" s="7" t="s">
        <v>583</v>
      </c>
      <c r="O55" s="6">
        <f t="shared" si="5"/>
        <v>1</v>
      </c>
      <c r="P55" s="6">
        <f t="shared" si="5"/>
        <v>1</v>
      </c>
      <c r="Q55" s="4">
        <f t="shared" si="1"/>
        <v>2</v>
      </c>
      <c r="R55" s="5">
        <f t="shared" si="2"/>
        <v>0</v>
      </c>
      <c r="S55" s="3">
        <f t="shared" si="3"/>
        <v>2</v>
      </c>
      <c r="T55" s="10" t="s">
        <v>370</v>
      </c>
    </row>
    <row r="56" spans="4:20" x14ac:dyDescent="0.2">
      <c r="D56" s="1" t="s">
        <v>54</v>
      </c>
      <c r="E56" s="1">
        <v>55</v>
      </c>
      <c r="F56" s="1">
        <v>62</v>
      </c>
      <c r="G56" s="1" t="s">
        <v>315</v>
      </c>
      <c r="J56" s="8">
        <v>43854</v>
      </c>
      <c r="K56" s="8"/>
      <c r="L56" s="7" t="s">
        <v>246</v>
      </c>
      <c r="M56" s="7" t="s">
        <v>246</v>
      </c>
      <c r="O56" s="6">
        <f t="shared" si="5"/>
        <v>1</v>
      </c>
      <c r="P56" s="6">
        <f t="shared" si="5"/>
        <v>1</v>
      </c>
      <c r="Q56" s="4">
        <f t="shared" si="1"/>
        <v>2</v>
      </c>
      <c r="R56" s="5">
        <f t="shared" si="2"/>
        <v>0</v>
      </c>
      <c r="S56" s="3">
        <f t="shared" si="3"/>
        <v>2</v>
      </c>
      <c r="T56" s="10" t="s">
        <v>371</v>
      </c>
    </row>
    <row r="57" spans="4:20" x14ac:dyDescent="0.2">
      <c r="D57" s="1" t="s">
        <v>55</v>
      </c>
      <c r="E57" s="1">
        <v>56</v>
      </c>
      <c r="F57" s="1">
        <v>22</v>
      </c>
      <c r="G57" s="1" t="s">
        <v>315</v>
      </c>
      <c r="J57" s="8">
        <v>43854</v>
      </c>
      <c r="K57" s="8"/>
      <c r="L57" s="7" t="s">
        <v>246</v>
      </c>
      <c r="M57" s="7" t="s">
        <v>583</v>
      </c>
      <c r="O57" s="6">
        <f t="shared" si="5"/>
        <v>1</v>
      </c>
      <c r="P57" s="6">
        <f t="shared" si="5"/>
        <v>1</v>
      </c>
      <c r="Q57" s="4">
        <f t="shared" si="1"/>
        <v>2</v>
      </c>
      <c r="R57" s="5">
        <f t="shared" si="2"/>
        <v>0</v>
      </c>
      <c r="S57" s="3">
        <f t="shared" si="3"/>
        <v>2</v>
      </c>
      <c r="T57" s="10" t="s">
        <v>372</v>
      </c>
    </row>
    <row r="58" spans="4:20" x14ac:dyDescent="0.2">
      <c r="D58" s="1" t="s">
        <v>56</v>
      </c>
      <c r="E58" s="1">
        <v>57</v>
      </c>
      <c r="F58" s="1">
        <v>20</v>
      </c>
      <c r="G58" s="1" t="s">
        <v>315</v>
      </c>
      <c r="J58" s="8">
        <v>43853</v>
      </c>
      <c r="K58" s="8"/>
      <c r="L58" s="7" t="s">
        <v>260</v>
      </c>
      <c r="M58" s="7" t="s">
        <v>585</v>
      </c>
      <c r="O58" s="6">
        <f t="shared" si="5"/>
        <v>0</v>
      </c>
      <c r="P58" s="6">
        <f t="shared" si="5"/>
        <v>0</v>
      </c>
      <c r="Q58" s="4">
        <f t="shared" si="1"/>
        <v>2</v>
      </c>
      <c r="R58" s="5">
        <f t="shared" si="2"/>
        <v>0</v>
      </c>
      <c r="S58" s="3">
        <f t="shared" si="3"/>
        <v>2</v>
      </c>
      <c r="T58" s="10" t="s">
        <v>373</v>
      </c>
    </row>
    <row r="59" spans="4:20" x14ac:dyDescent="0.2">
      <c r="D59" s="1" t="s">
        <v>57</v>
      </c>
      <c r="E59" s="1">
        <v>58</v>
      </c>
      <c r="F59" s="1">
        <v>51</v>
      </c>
      <c r="G59" s="1" t="s">
        <v>314</v>
      </c>
      <c r="J59" s="8">
        <v>43851</v>
      </c>
      <c r="K59" s="8"/>
      <c r="L59" s="7" t="s">
        <v>254</v>
      </c>
      <c r="M59" s="7" t="s">
        <v>582</v>
      </c>
      <c r="O59" s="6">
        <f t="shared" si="5"/>
        <v>0</v>
      </c>
      <c r="P59" s="6">
        <f t="shared" si="5"/>
        <v>0</v>
      </c>
      <c r="Q59" s="4">
        <f t="shared" si="1"/>
        <v>1</v>
      </c>
      <c r="R59" s="5">
        <f t="shared" si="2"/>
        <v>0</v>
      </c>
      <c r="S59" s="3">
        <f t="shared" si="3"/>
        <v>1</v>
      </c>
      <c r="T59" s="10" t="s">
        <v>374</v>
      </c>
    </row>
    <row r="60" spans="4:20" x14ac:dyDescent="0.2">
      <c r="D60" s="1" t="s">
        <v>58</v>
      </c>
      <c r="E60" s="1">
        <v>59</v>
      </c>
      <c r="F60" s="1">
        <v>66</v>
      </c>
      <c r="G60" s="1" t="s">
        <v>314</v>
      </c>
      <c r="J60" s="8">
        <v>43853</v>
      </c>
      <c r="K60" s="8"/>
      <c r="L60" s="7" t="s">
        <v>255</v>
      </c>
      <c r="M60" s="7" t="s">
        <v>287</v>
      </c>
      <c r="O60" s="6">
        <f t="shared" si="5"/>
        <v>0</v>
      </c>
      <c r="P60" s="6">
        <f t="shared" si="5"/>
        <v>1</v>
      </c>
      <c r="Q60" s="4">
        <f t="shared" si="1"/>
        <v>1</v>
      </c>
      <c r="R60" s="5">
        <f t="shared" si="2"/>
        <v>0</v>
      </c>
      <c r="S60" s="3">
        <f t="shared" si="3"/>
        <v>1</v>
      </c>
      <c r="T60" s="10" t="s">
        <v>375</v>
      </c>
    </row>
    <row r="61" spans="4:20" x14ac:dyDescent="0.2">
      <c r="D61" s="1" t="s">
        <v>59</v>
      </c>
      <c r="E61" s="1">
        <v>60</v>
      </c>
      <c r="F61" s="1">
        <v>52</v>
      </c>
      <c r="G61" s="1" t="s">
        <v>314</v>
      </c>
      <c r="J61" s="8">
        <v>43853</v>
      </c>
      <c r="K61" s="8"/>
      <c r="L61" s="7" t="s">
        <v>576</v>
      </c>
      <c r="M61" s="7" t="s">
        <v>582</v>
      </c>
      <c r="O61" s="6">
        <f t="shared" si="5"/>
        <v>1</v>
      </c>
      <c r="P61" s="6">
        <f t="shared" si="5"/>
        <v>1</v>
      </c>
      <c r="Q61" s="4">
        <f t="shared" si="1"/>
        <v>1</v>
      </c>
      <c r="R61" s="5">
        <f t="shared" si="2"/>
        <v>0</v>
      </c>
      <c r="S61" s="3">
        <f t="shared" si="3"/>
        <v>1</v>
      </c>
      <c r="T61" s="10" t="s">
        <v>575</v>
      </c>
    </row>
    <row r="62" spans="4:20" x14ac:dyDescent="0.2">
      <c r="D62" s="1" t="s">
        <v>60</v>
      </c>
      <c r="E62" s="1">
        <v>61</v>
      </c>
      <c r="F62" s="1">
        <v>19</v>
      </c>
      <c r="G62" s="1" t="s">
        <v>315</v>
      </c>
      <c r="J62" s="8">
        <v>43853</v>
      </c>
      <c r="K62" s="8"/>
      <c r="L62" s="7" t="s">
        <v>246</v>
      </c>
      <c r="M62" s="7" t="s">
        <v>583</v>
      </c>
      <c r="O62" s="6">
        <f t="shared" ref="O62:P81" si="6">IF(ISNUMBER(FIND(O$1,$L62)),1,0)</f>
        <v>1</v>
      </c>
      <c r="P62" s="6">
        <f t="shared" si="6"/>
        <v>1</v>
      </c>
      <c r="Q62" s="4">
        <f t="shared" si="1"/>
        <v>2</v>
      </c>
      <c r="R62" s="5">
        <f t="shared" si="2"/>
        <v>0</v>
      </c>
      <c r="S62" s="3">
        <f t="shared" si="3"/>
        <v>2</v>
      </c>
      <c r="T62" s="10" t="s">
        <v>376</v>
      </c>
    </row>
    <row r="63" spans="4:20" x14ac:dyDescent="0.2">
      <c r="D63" s="1" t="s">
        <v>61</v>
      </c>
      <c r="E63" s="1">
        <v>62</v>
      </c>
      <c r="F63" s="1">
        <v>61</v>
      </c>
      <c r="G63" s="1" t="s">
        <v>314</v>
      </c>
      <c r="J63" s="8">
        <v>43853</v>
      </c>
      <c r="K63" s="8"/>
      <c r="L63" s="7" t="s">
        <v>246</v>
      </c>
      <c r="M63" s="7" t="s">
        <v>583</v>
      </c>
      <c r="O63" s="6">
        <f t="shared" si="6"/>
        <v>1</v>
      </c>
      <c r="P63" s="6">
        <f t="shared" si="6"/>
        <v>1</v>
      </c>
      <c r="Q63" s="4">
        <f t="shared" si="1"/>
        <v>2</v>
      </c>
      <c r="R63" s="5">
        <f t="shared" si="2"/>
        <v>1</v>
      </c>
      <c r="S63" s="3">
        <f t="shared" si="3"/>
        <v>2</v>
      </c>
      <c r="T63" s="10" t="s">
        <v>377</v>
      </c>
    </row>
    <row r="64" spans="4:20" x14ac:dyDescent="0.2">
      <c r="D64" s="1" t="s">
        <v>62</v>
      </c>
      <c r="E64" s="1">
        <v>63</v>
      </c>
      <c r="F64" s="1">
        <v>58</v>
      </c>
      <c r="G64" s="1" t="s">
        <v>315</v>
      </c>
      <c r="H64" s="7">
        <v>62</v>
      </c>
      <c r="I64" s="7" t="s">
        <v>298</v>
      </c>
      <c r="J64" s="8">
        <v>43853</v>
      </c>
      <c r="K64" s="8"/>
      <c r="L64" s="7" t="s">
        <v>246</v>
      </c>
      <c r="M64" s="7" t="s">
        <v>583</v>
      </c>
      <c r="O64" s="6">
        <f t="shared" si="6"/>
        <v>1</v>
      </c>
      <c r="P64" s="6">
        <f t="shared" si="6"/>
        <v>1</v>
      </c>
      <c r="Q64" s="4">
        <f t="shared" si="1"/>
        <v>2</v>
      </c>
      <c r="R64" s="5">
        <f t="shared" si="2"/>
        <v>0</v>
      </c>
      <c r="S64" s="3">
        <f t="shared" si="3"/>
        <v>4</v>
      </c>
      <c r="T64" s="10" t="s">
        <v>378</v>
      </c>
    </row>
    <row r="65" spans="4:20" x14ac:dyDescent="0.2">
      <c r="D65" s="1" t="s">
        <v>63</v>
      </c>
      <c r="E65" s="1">
        <v>64</v>
      </c>
      <c r="F65" s="1">
        <v>64</v>
      </c>
      <c r="G65" s="1" t="s">
        <v>315</v>
      </c>
      <c r="J65" s="8">
        <v>43855</v>
      </c>
      <c r="K65" s="8"/>
      <c r="L65" s="7" t="s">
        <v>246</v>
      </c>
      <c r="M65" s="7" t="s">
        <v>583</v>
      </c>
      <c r="O65" s="6">
        <f t="shared" si="6"/>
        <v>1</v>
      </c>
      <c r="P65" s="6">
        <f t="shared" si="6"/>
        <v>1</v>
      </c>
      <c r="Q65" s="4">
        <f t="shared" si="1"/>
        <v>2</v>
      </c>
      <c r="R65" s="5">
        <f t="shared" si="2"/>
        <v>0</v>
      </c>
      <c r="S65" s="3">
        <f t="shared" si="3"/>
        <v>2</v>
      </c>
      <c r="T65" s="10" t="s">
        <v>379</v>
      </c>
    </row>
    <row r="66" spans="4:20" x14ac:dyDescent="0.2">
      <c r="D66" s="1" t="s">
        <v>64</v>
      </c>
      <c r="E66" s="1">
        <v>65</v>
      </c>
      <c r="F66" s="1">
        <v>38</v>
      </c>
      <c r="G66" s="1" t="s">
        <v>314</v>
      </c>
      <c r="J66" s="8">
        <v>43855</v>
      </c>
      <c r="K66" s="8"/>
      <c r="L66" s="7" t="s">
        <v>256</v>
      </c>
      <c r="M66" s="7" t="s">
        <v>582</v>
      </c>
      <c r="O66" s="6">
        <f t="shared" si="6"/>
        <v>0</v>
      </c>
      <c r="P66" s="6">
        <f t="shared" si="6"/>
        <v>0</v>
      </c>
      <c r="Q66" s="4">
        <f t="shared" ref="Q66:Q129" si="7">IF(ISNUMBER(FIND("武汉",M66)),1,0)+IF(ISNUMBER(FIND("湖北",M66)),1,0)</f>
        <v>1</v>
      </c>
      <c r="R66" s="5">
        <f t="shared" ref="R66:R129" si="8">COUNTIFS(H:H,E66)</f>
        <v>0</v>
      </c>
      <c r="S66" s="3">
        <f t="shared" ref="S66:S129" si="9">Q66+IF(ISBLANK(H66)=FALSE,SUMIFS(Q:Q,E:E,H66),0)</f>
        <v>1</v>
      </c>
      <c r="T66" s="10" t="s">
        <v>380</v>
      </c>
    </row>
    <row r="67" spans="4:20" x14ac:dyDescent="0.2">
      <c r="D67" s="1" t="s">
        <v>65</v>
      </c>
      <c r="E67" s="1">
        <v>66</v>
      </c>
      <c r="F67" s="1">
        <v>64</v>
      </c>
      <c r="G67" s="1" t="s">
        <v>315</v>
      </c>
      <c r="H67" s="7">
        <v>6</v>
      </c>
      <c r="I67" s="7" t="s">
        <v>298</v>
      </c>
      <c r="J67" s="8">
        <v>43854</v>
      </c>
      <c r="K67" s="8"/>
      <c r="L67" s="7" t="s">
        <v>256</v>
      </c>
      <c r="M67" s="7" t="s">
        <v>285</v>
      </c>
      <c r="O67" s="6">
        <f t="shared" si="6"/>
        <v>0</v>
      </c>
      <c r="P67" s="6">
        <f t="shared" si="6"/>
        <v>0</v>
      </c>
      <c r="Q67" s="4">
        <f t="shared" si="7"/>
        <v>1</v>
      </c>
      <c r="R67" s="5">
        <f t="shared" si="8"/>
        <v>0</v>
      </c>
      <c r="S67" s="3">
        <f t="shared" si="9"/>
        <v>2</v>
      </c>
      <c r="T67" s="10" t="s">
        <v>381</v>
      </c>
    </row>
    <row r="68" spans="4:20" x14ac:dyDescent="0.2">
      <c r="D68" s="1" t="s">
        <v>66</v>
      </c>
      <c r="E68" s="1">
        <v>67</v>
      </c>
      <c r="F68" s="1">
        <v>66</v>
      </c>
      <c r="G68" s="1" t="s">
        <v>315</v>
      </c>
      <c r="H68" s="7">
        <v>20</v>
      </c>
      <c r="I68" s="7" t="s">
        <v>298</v>
      </c>
      <c r="J68" s="8">
        <v>43856</v>
      </c>
      <c r="K68" s="8"/>
      <c r="L68" s="7" t="s">
        <v>257</v>
      </c>
      <c r="M68" s="7" t="s">
        <v>586</v>
      </c>
      <c r="O68" s="6">
        <f t="shared" si="6"/>
        <v>0</v>
      </c>
      <c r="P68" s="6">
        <f t="shared" si="6"/>
        <v>1</v>
      </c>
      <c r="Q68" s="4">
        <f t="shared" si="7"/>
        <v>1</v>
      </c>
      <c r="R68" s="5">
        <f t="shared" si="8"/>
        <v>0</v>
      </c>
      <c r="S68" s="3">
        <f t="shared" si="9"/>
        <v>3</v>
      </c>
      <c r="T68" s="10" t="s">
        <v>382</v>
      </c>
    </row>
    <row r="69" spans="4:20" x14ac:dyDescent="0.2">
      <c r="D69" s="1" t="s">
        <v>67</v>
      </c>
      <c r="E69" s="1">
        <v>68</v>
      </c>
      <c r="F69" s="1">
        <v>49</v>
      </c>
      <c r="G69" s="1" t="s">
        <v>314</v>
      </c>
      <c r="H69" s="7">
        <v>20</v>
      </c>
      <c r="I69" s="7" t="s">
        <v>296</v>
      </c>
      <c r="J69" s="8">
        <v>43856</v>
      </c>
      <c r="K69" s="8"/>
      <c r="L69" s="7" t="s">
        <v>258</v>
      </c>
      <c r="O69" s="6">
        <f t="shared" si="6"/>
        <v>0</v>
      </c>
      <c r="P69" s="6">
        <f t="shared" si="6"/>
        <v>0</v>
      </c>
      <c r="Q69" s="4">
        <f t="shared" si="7"/>
        <v>0</v>
      </c>
      <c r="R69" s="5">
        <f t="shared" si="8"/>
        <v>0</v>
      </c>
      <c r="S69" s="3">
        <f t="shared" si="9"/>
        <v>2</v>
      </c>
      <c r="T69" s="10" t="s">
        <v>383</v>
      </c>
    </row>
    <row r="70" spans="4:20" x14ac:dyDescent="0.2">
      <c r="D70" s="1" t="s">
        <v>68</v>
      </c>
      <c r="E70" s="1">
        <v>69</v>
      </c>
      <c r="F70" s="1">
        <v>49</v>
      </c>
      <c r="G70" s="1" t="s">
        <v>315</v>
      </c>
      <c r="H70" s="7">
        <v>20</v>
      </c>
      <c r="I70" s="7" t="s">
        <v>302</v>
      </c>
      <c r="J70" s="8">
        <v>43856</v>
      </c>
      <c r="K70" s="8"/>
      <c r="L70" s="7" t="s">
        <v>258</v>
      </c>
      <c r="O70" s="6">
        <f t="shared" si="6"/>
        <v>0</v>
      </c>
      <c r="P70" s="6">
        <f t="shared" si="6"/>
        <v>0</v>
      </c>
      <c r="Q70" s="4">
        <f t="shared" si="7"/>
        <v>0</v>
      </c>
      <c r="R70" s="5">
        <f t="shared" si="8"/>
        <v>0</v>
      </c>
      <c r="S70" s="3">
        <f t="shared" si="9"/>
        <v>2</v>
      </c>
      <c r="T70" s="10" t="s">
        <v>384</v>
      </c>
    </row>
    <row r="71" spans="4:20" x14ac:dyDescent="0.2">
      <c r="D71" s="1" t="s">
        <v>69</v>
      </c>
      <c r="E71" s="1">
        <v>70</v>
      </c>
      <c r="F71" s="1">
        <v>29</v>
      </c>
      <c r="G71" s="1" t="s">
        <v>314</v>
      </c>
      <c r="J71" s="8">
        <v>43855</v>
      </c>
      <c r="K71" s="8"/>
      <c r="L71" s="7" t="s">
        <v>246</v>
      </c>
      <c r="M71" s="7" t="s">
        <v>583</v>
      </c>
      <c r="O71" s="6">
        <f t="shared" si="6"/>
        <v>1</v>
      </c>
      <c r="P71" s="6">
        <f t="shared" si="6"/>
        <v>1</v>
      </c>
      <c r="Q71" s="4">
        <f t="shared" si="7"/>
        <v>2</v>
      </c>
      <c r="R71" s="5">
        <f t="shared" si="8"/>
        <v>0</v>
      </c>
      <c r="S71" s="3">
        <f t="shared" si="9"/>
        <v>2</v>
      </c>
      <c r="T71" s="10" t="s">
        <v>385</v>
      </c>
    </row>
    <row r="72" spans="4:20" x14ac:dyDescent="0.2">
      <c r="D72" s="1" t="s">
        <v>70</v>
      </c>
      <c r="E72" s="1">
        <v>71</v>
      </c>
      <c r="F72" s="1">
        <v>35</v>
      </c>
      <c r="G72" s="1" t="s">
        <v>315</v>
      </c>
      <c r="J72" s="8">
        <v>43855</v>
      </c>
      <c r="K72" s="8"/>
      <c r="L72" s="7" t="s">
        <v>256</v>
      </c>
      <c r="M72" s="7" t="s">
        <v>587</v>
      </c>
      <c r="O72" s="6">
        <f t="shared" si="6"/>
        <v>0</v>
      </c>
      <c r="P72" s="6">
        <f t="shared" si="6"/>
        <v>0</v>
      </c>
      <c r="Q72" s="4">
        <f t="shared" si="7"/>
        <v>2</v>
      </c>
      <c r="R72" s="5">
        <f t="shared" si="8"/>
        <v>0</v>
      </c>
      <c r="S72" s="3">
        <f t="shared" si="9"/>
        <v>2</v>
      </c>
      <c r="T72" s="10" t="s">
        <v>386</v>
      </c>
    </row>
    <row r="73" spans="4:20" x14ac:dyDescent="0.2">
      <c r="D73" s="1" t="s">
        <v>71</v>
      </c>
      <c r="E73" s="1">
        <v>72</v>
      </c>
      <c r="F73" s="1">
        <v>51</v>
      </c>
      <c r="G73" s="1" t="s">
        <v>315</v>
      </c>
      <c r="J73" s="8">
        <v>43855</v>
      </c>
      <c r="K73" s="8"/>
      <c r="L73" s="7" t="s">
        <v>246</v>
      </c>
      <c r="M73" s="7" t="s">
        <v>583</v>
      </c>
      <c r="O73" s="6">
        <f t="shared" si="6"/>
        <v>1</v>
      </c>
      <c r="P73" s="6">
        <f t="shared" si="6"/>
        <v>1</v>
      </c>
      <c r="Q73" s="4">
        <f t="shared" si="7"/>
        <v>2</v>
      </c>
      <c r="R73" s="5">
        <f t="shared" si="8"/>
        <v>0</v>
      </c>
      <c r="S73" s="3">
        <f t="shared" si="9"/>
        <v>2</v>
      </c>
      <c r="T73" s="10" t="s">
        <v>387</v>
      </c>
    </row>
    <row r="74" spans="4:20" x14ac:dyDescent="0.2">
      <c r="D74" s="1" t="s">
        <v>72</v>
      </c>
      <c r="E74" s="1">
        <v>73</v>
      </c>
      <c r="F74" s="1">
        <v>51</v>
      </c>
      <c r="G74" s="1" t="s">
        <v>314</v>
      </c>
      <c r="J74" s="8">
        <v>43853</v>
      </c>
      <c r="K74" s="8"/>
      <c r="L74" s="7" t="s">
        <v>246</v>
      </c>
      <c r="M74" s="7" t="s">
        <v>583</v>
      </c>
      <c r="O74" s="6">
        <f t="shared" si="6"/>
        <v>1</v>
      </c>
      <c r="P74" s="6">
        <f t="shared" si="6"/>
        <v>1</v>
      </c>
      <c r="Q74" s="4">
        <f t="shared" si="7"/>
        <v>2</v>
      </c>
      <c r="R74" s="5">
        <f t="shared" si="8"/>
        <v>1</v>
      </c>
      <c r="S74" s="3">
        <f t="shared" si="9"/>
        <v>2</v>
      </c>
      <c r="T74" s="10" t="s">
        <v>388</v>
      </c>
    </row>
    <row r="75" spans="4:20" x14ac:dyDescent="0.2">
      <c r="D75" s="1" t="s">
        <v>73</v>
      </c>
      <c r="E75" s="1">
        <v>74</v>
      </c>
      <c r="F75" s="1">
        <v>52</v>
      </c>
      <c r="G75" s="1" t="s">
        <v>315</v>
      </c>
      <c r="H75" s="7">
        <v>73</v>
      </c>
      <c r="I75" s="7" t="s">
        <v>298</v>
      </c>
      <c r="J75" s="8">
        <v>43853</v>
      </c>
      <c r="K75" s="8"/>
      <c r="L75" s="7" t="s">
        <v>259</v>
      </c>
      <c r="M75" s="7" t="s">
        <v>285</v>
      </c>
      <c r="O75" s="6">
        <f t="shared" si="6"/>
        <v>0</v>
      </c>
      <c r="P75" s="6">
        <f t="shared" si="6"/>
        <v>0</v>
      </c>
      <c r="Q75" s="4">
        <f t="shared" si="7"/>
        <v>1</v>
      </c>
      <c r="R75" s="5">
        <f t="shared" si="8"/>
        <v>0</v>
      </c>
      <c r="S75" s="3">
        <f t="shared" si="9"/>
        <v>3</v>
      </c>
      <c r="T75" s="10" t="s">
        <v>389</v>
      </c>
    </row>
    <row r="76" spans="4:20" x14ac:dyDescent="0.2">
      <c r="D76" s="1" t="s">
        <v>74</v>
      </c>
      <c r="E76" s="1">
        <v>75</v>
      </c>
      <c r="F76" s="1">
        <v>32</v>
      </c>
      <c r="G76" s="1" t="s">
        <v>314</v>
      </c>
      <c r="J76" s="8">
        <v>43855</v>
      </c>
      <c r="K76" s="8"/>
      <c r="L76" s="7" t="s">
        <v>254</v>
      </c>
      <c r="M76" s="7" t="s">
        <v>285</v>
      </c>
      <c r="O76" s="6">
        <f t="shared" si="6"/>
        <v>0</v>
      </c>
      <c r="P76" s="6">
        <f t="shared" si="6"/>
        <v>0</v>
      </c>
      <c r="Q76" s="4">
        <f t="shared" si="7"/>
        <v>1</v>
      </c>
      <c r="R76" s="5">
        <f t="shared" si="8"/>
        <v>0</v>
      </c>
      <c r="S76" s="3">
        <f t="shared" si="9"/>
        <v>1</v>
      </c>
      <c r="T76" s="10" t="s">
        <v>390</v>
      </c>
    </row>
    <row r="77" spans="4:20" x14ac:dyDescent="0.2">
      <c r="D77" s="1" t="s">
        <v>75</v>
      </c>
      <c r="E77" s="1">
        <v>76</v>
      </c>
      <c r="F77" s="1">
        <v>30</v>
      </c>
      <c r="G77" s="1" t="s">
        <v>315</v>
      </c>
      <c r="J77" s="8">
        <v>43854</v>
      </c>
      <c r="K77" s="8"/>
      <c r="L77" s="7" t="s">
        <v>246</v>
      </c>
      <c r="M77" s="7" t="s">
        <v>246</v>
      </c>
      <c r="O77" s="6">
        <f t="shared" si="6"/>
        <v>1</v>
      </c>
      <c r="P77" s="6">
        <f t="shared" si="6"/>
        <v>1</v>
      </c>
      <c r="Q77" s="4">
        <f t="shared" si="7"/>
        <v>2</v>
      </c>
      <c r="R77" s="5">
        <f t="shared" si="8"/>
        <v>3</v>
      </c>
      <c r="S77" s="3">
        <f t="shared" si="9"/>
        <v>2</v>
      </c>
      <c r="T77" s="10" t="s">
        <v>391</v>
      </c>
    </row>
    <row r="78" spans="4:20" x14ac:dyDescent="0.2">
      <c r="D78" s="1" t="s">
        <v>76</v>
      </c>
      <c r="E78" s="1">
        <v>77</v>
      </c>
      <c r="F78" s="1">
        <v>50</v>
      </c>
      <c r="G78" s="1" t="s">
        <v>314</v>
      </c>
      <c r="J78" s="8">
        <v>43855</v>
      </c>
      <c r="K78" s="8"/>
      <c r="L78" s="7" t="s">
        <v>258</v>
      </c>
      <c r="M78" s="7" t="s">
        <v>582</v>
      </c>
      <c r="O78" s="6">
        <f t="shared" si="6"/>
        <v>0</v>
      </c>
      <c r="P78" s="6">
        <f t="shared" si="6"/>
        <v>0</v>
      </c>
      <c r="Q78" s="4">
        <f t="shared" si="7"/>
        <v>1</v>
      </c>
      <c r="R78" s="5">
        <f t="shared" si="8"/>
        <v>0</v>
      </c>
      <c r="S78" s="3">
        <f t="shared" si="9"/>
        <v>1</v>
      </c>
      <c r="T78" s="10" t="s">
        <v>392</v>
      </c>
    </row>
    <row r="79" spans="4:20" x14ac:dyDescent="0.2">
      <c r="D79" s="1" t="s">
        <v>77</v>
      </c>
      <c r="E79" s="1">
        <v>78</v>
      </c>
      <c r="F79" s="1">
        <v>78</v>
      </c>
      <c r="G79" s="1" t="s">
        <v>314</v>
      </c>
      <c r="J79" s="8">
        <v>43855</v>
      </c>
      <c r="K79" s="8"/>
      <c r="L79" s="7" t="s">
        <v>246</v>
      </c>
      <c r="M79" s="7" t="s">
        <v>583</v>
      </c>
      <c r="O79" s="6">
        <f t="shared" si="6"/>
        <v>1</v>
      </c>
      <c r="P79" s="6">
        <f t="shared" si="6"/>
        <v>1</v>
      </c>
      <c r="Q79" s="4">
        <f t="shared" si="7"/>
        <v>2</v>
      </c>
      <c r="R79" s="5">
        <f t="shared" si="8"/>
        <v>1</v>
      </c>
      <c r="S79" s="3">
        <f t="shared" si="9"/>
        <v>2</v>
      </c>
      <c r="T79" s="10" t="s">
        <v>393</v>
      </c>
    </row>
    <row r="80" spans="4:20" x14ac:dyDescent="0.2">
      <c r="D80" s="1" t="s">
        <v>78</v>
      </c>
      <c r="E80" s="1">
        <v>79</v>
      </c>
      <c r="F80" s="1">
        <v>32</v>
      </c>
      <c r="G80" s="1" t="s">
        <v>315</v>
      </c>
      <c r="J80" s="8">
        <v>43853</v>
      </c>
      <c r="K80" s="8"/>
      <c r="L80" s="7" t="s">
        <v>259</v>
      </c>
      <c r="M80" s="7" t="s">
        <v>583</v>
      </c>
      <c r="O80" s="6">
        <f t="shared" si="6"/>
        <v>0</v>
      </c>
      <c r="P80" s="6">
        <f t="shared" si="6"/>
        <v>0</v>
      </c>
      <c r="Q80" s="4">
        <f t="shared" si="7"/>
        <v>2</v>
      </c>
      <c r="R80" s="5">
        <f t="shared" si="8"/>
        <v>0</v>
      </c>
      <c r="S80" s="3">
        <f t="shared" si="9"/>
        <v>2</v>
      </c>
      <c r="T80" s="10" t="s">
        <v>394</v>
      </c>
    </row>
    <row r="81" spans="4:20" x14ac:dyDescent="0.2">
      <c r="D81" s="1" t="s">
        <v>79</v>
      </c>
      <c r="E81" s="1">
        <v>80</v>
      </c>
      <c r="F81" s="1">
        <v>26</v>
      </c>
      <c r="G81" s="1" t="s">
        <v>315</v>
      </c>
      <c r="H81" s="7">
        <v>29</v>
      </c>
      <c r="I81" s="7" t="s">
        <v>303</v>
      </c>
      <c r="J81" s="8">
        <v>43852</v>
      </c>
      <c r="K81" s="8"/>
      <c r="L81" s="7" t="s">
        <v>246</v>
      </c>
      <c r="M81" s="7" t="s">
        <v>246</v>
      </c>
      <c r="O81" s="6">
        <f t="shared" si="6"/>
        <v>1</v>
      </c>
      <c r="P81" s="6">
        <f t="shared" si="6"/>
        <v>1</v>
      </c>
      <c r="Q81" s="4">
        <f t="shared" si="7"/>
        <v>2</v>
      </c>
      <c r="R81" s="5">
        <f t="shared" si="8"/>
        <v>0</v>
      </c>
      <c r="S81" s="3">
        <f t="shared" si="9"/>
        <v>4</v>
      </c>
      <c r="T81" s="10" t="s">
        <v>395</v>
      </c>
    </row>
    <row r="82" spans="4:20" x14ac:dyDescent="0.2">
      <c r="D82" s="1" t="s">
        <v>80</v>
      </c>
      <c r="E82" s="1">
        <v>81</v>
      </c>
      <c r="F82" s="1">
        <v>56</v>
      </c>
      <c r="G82" s="1" t="s">
        <v>315</v>
      </c>
      <c r="J82" s="8">
        <v>43854</v>
      </c>
      <c r="K82" s="8"/>
      <c r="L82" s="7" t="s">
        <v>246</v>
      </c>
      <c r="M82" s="7" t="s">
        <v>583</v>
      </c>
      <c r="O82" s="6">
        <f t="shared" ref="O82:P101" si="10">IF(ISNUMBER(FIND(O$1,$L82)),1,0)</f>
        <v>1</v>
      </c>
      <c r="P82" s="6">
        <f t="shared" si="10"/>
        <v>1</v>
      </c>
      <c r="Q82" s="4">
        <f t="shared" si="7"/>
        <v>2</v>
      </c>
      <c r="R82" s="5">
        <f t="shared" si="8"/>
        <v>0</v>
      </c>
      <c r="S82" s="3">
        <f t="shared" si="9"/>
        <v>2</v>
      </c>
      <c r="T82" s="10" t="s">
        <v>396</v>
      </c>
    </row>
    <row r="83" spans="4:20" x14ac:dyDescent="0.2">
      <c r="D83" s="1" t="s">
        <v>81</v>
      </c>
      <c r="E83" s="1">
        <v>82</v>
      </c>
      <c r="F83" s="1">
        <v>26</v>
      </c>
      <c r="G83" s="1" t="s">
        <v>314</v>
      </c>
      <c r="J83" s="8">
        <v>43855</v>
      </c>
      <c r="K83" s="8"/>
      <c r="L83" s="7" t="s">
        <v>260</v>
      </c>
      <c r="M83" s="7" t="s">
        <v>285</v>
      </c>
      <c r="O83" s="6">
        <f t="shared" si="10"/>
        <v>0</v>
      </c>
      <c r="P83" s="6">
        <f t="shared" si="10"/>
        <v>0</v>
      </c>
      <c r="Q83" s="4">
        <f t="shared" si="7"/>
        <v>1</v>
      </c>
      <c r="R83" s="5">
        <f t="shared" si="8"/>
        <v>0</v>
      </c>
      <c r="S83" s="3">
        <f t="shared" si="9"/>
        <v>1</v>
      </c>
      <c r="T83" s="10" t="s">
        <v>397</v>
      </c>
    </row>
    <row r="84" spans="4:20" x14ac:dyDescent="0.2">
      <c r="D84" s="1" t="s">
        <v>82</v>
      </c>
      <c r="E84" s="1">
        <v>83</v>
      </c>
      <c r="F84" s="1">
        <v>39</v>
      </c>
      <c r="G84" s="1" t="s">
        <v>314</v>
      </c>
      <c r="J84" s="8">
        <v>43857</v>
      </c>
      <c r="K84" s="8"/>
      <c r="L84" s="7" t="s">
        <v>260</v>
      </c>
      <c r="M84" s="7" t="s">
        <v>582</v>
      </c>
      <c r="O84" s="6">
        <f t="shared" si="10"/>
        <v>0</v>
      </c>
      <c r="P84" s="6">
        <f t="shared" si="10"/>
        <v>0</v>
      </c>
      <c r="Q84" s="4">
        <f t="shared" si="7"/>
        <v>1</v>
      </c>
      <c r="R84" s="5">
        <f t="shared" si="8"/>
        <v>0</v>
      </c>
      <c r="S84" s="3">
        <f t="shared" si="9"/>
        <v>1</v>
      </c>
      <c r="T84" s="10" t="s">
        <v>398</v>
      </c>
    </row>
    <row r="85" spans="4:20" x14ac:dyDescent="0.2">
      <c r="D85" s="1" t="s">
        <v>83</v>
      </c>
      <c r="E85" s="1">
        <v>84</v>
      </c>
      <c r="F85" s="1">
        <v>52</v>
      </c>
      <c r="G85" s="1" t="s">
        <v>315</v>
      </c>
      <c r="J85" s="8">
        <v>43855</v>
      </c>
      <c r="K85" s="8"/>
      <c r="L85" s="7" t="s">
        <v>256</v>
      </c>
      <c r="M85" s="7" t="s">
        <v>582</v>
      </c>
      <c r="O85" s="6">
        <f t="shared" si="10"/>
        <v>0</v>
      </c>
      <c r="P85" s="6">
        <f t="shared" si="10"/>
        <v>0</v>
      </c>
      <c r="Q85" s="4">
        <f t="shared" si="7"/>
        <v>1</v>
      </c>
      <c r="R85" s="5">
        <f t="shared" si="8"/>
        <v>1</v>
      </c>
      <c r="S85" s="3">
        <f t="shared" si="9"/>
        <v>1</v>
      </c>
      <c r="T85" s="10" t="s">
        <v>399</v>
      </c>
    </row>
    <row r="86" spans="4:20" x14ac:dyDescent="0.2">
      <c r="D86" s="1" t="s">
        <v>84</v>
      </c>
      <c r="E86" s="1">
        <v>85</v>
      </c>
      <c r="F86" s="1">
        <v>59</v>
      </c>
      <c r="G86" s="1" t="s">
        <v>315</v>
      </c>
      <c r="J86" s="8">
        <v>43856</v>
      </c>
      <c r="K86" s="8"/>
      <c r="L86" s="7" t="s">
        <v>260</v>
      </c>
      <c r="M86" s="7" t="s">
        <v>586</v>
      </c>
      <c r="O86" s="6">
        <f t="shared" si="10"/>
        <v>0</v>
      </c>
      <c r="P86" s="6">
        <f t="shared" si="10"/>
        <v>0</v>
      </c>
      <c r="Q86" s="4">
        <f t="shared" si="7"/>
        <v>1</v>
      </c>
      <c r="R86" s="5">
        <f t="shared" si="8"/>
        <v>0</v>
      </c>
      <c r="S86" s="3">
        <f t="shared" si="9"/>
        <v>1</v>
      </c>
      <c r="T86" s="10" t="s">
        <v>400</v>
      </c>
    </row>
    <row r="87" spans="4:20" x14ac:dyDescent="0.2">
      <c r="D87" s="1" t="s">
        <v>85</v>
      </c>
      <c r="E87" s="1">
        <v>86</v>
      </c>
      <c r="F87" s="1">
        <v>53</v>
      </c>
      <c r="G87" s="1" t="s">
        <v>314</v>
      </c>
      <c r="J87" s="8">
        <v>43854</v>
      </c>
      <c r="K87" s="8"/>
      <c r="L87" s="7" t="s">
        <v>255</v>
      </c>
      <c r="M87" s="7" t="s">
        <v>586</v>
      </c>
      <c r="O87" s="6">
        <f t="shared" si="10"/>
        <v>0</v>
      </c>
      <c r="P87" s="6">
        <f t="shared" si="10"/>
        <v>1</v>
      </c>
      <c r="Q87" s="4">
        <f t="shared" si="7"/>
        <v>1</v>
      </c>
      <c r="R87" s="5">
        <f t="shared" si="8"/>
        <v>0</v>
      </c>
      <c r="S87" s="3">
        <f t="shared" si="9"/>
        <v>1</v>
      </c>
      <c r="T87" s="10" t="s">
        <v>401</v>
      </c>
    </row>
    <row r="88" spans="4:20" x14ac:dyDescent="0.2">
      <c r="D88" s="1" t="s">
        <v>86</v>
      </c>
      <c r="E88" s="1">
        <v>87</v>
      </c>
      <c r="F88" s="1">
        <v>51</v>
      </c>
      <c r="G88" s="1" t="s">
        <v>314</v>
      </c>
      <c r="J88" s="8">
        <v>43855</v>
      </c>
      <c r="K88" s="8"/>
      <c r="L88" s="7" t="s">
        <v>261</v>
      </c>
      <c r="M88" s="7" t="s">
        <v>246</v>
      </c>
      <c r="O88" s="6">
        <f t="shared" si="10"/>
        <v>1</v>
      </c>
      <c r="P88" s="6">
        <f t="shared" si="10"/>
        <v>1</v>
      </c>
      <c r="Q88" s="4">
        <f t="shared" si="7"/>
        <v>2</v>
      </c>
      <c r="R88" s="5">
        <f t="shared" si="8"/>
        <v>2</v>
      </c>
      <c r="S88" s="3">
        <f t="shared" si="9"/>
        <v>2</v>
      </c>
      <c r="T88" s="10" t="s">
        <v>402</v>
      </c>
    </row>
    <row r="89" spans="4:20" x14ac:dyDescent="0.2">
      <c r="D89" s="1" t="s">
        <v>87</v>
      </c>
      <c r="E89" s="1">
        <v>88</v>
      </c>
      <c r="F89" s="1">
        <v>46</v>
      </c>
      <c r="G89" s="1" t="s">
        <v>314</v>
      </c>
      <c r="J89" s="8">
        <v>43849</v>
      </c>
      <c r="K89" s="8"/>
      <c r="L89" s="7" t="s">
        <v>262</v>
      </c>
      <c r="M89" s="7" t="s">
        <v>285</v>
      </c>
      <c r="O89" s="6">
        <f t="shared" si="10"/>
        <v>0</v>
      </c>
      <c r="P89" s="6">
        <f t="shared" si="10"/>
        <v>0</v>
      </c>
      <c r="Q89" s="4">
        <f t="shared" si="7"/>
        <v>1</v>
      </c>
      <c r="R89" s="5">
        <f t="shared" si="8"/>
        <v>0</v>
      </c>
      <c r="S89" s="3">
        <f t="shared" si="9"/>
        <v>1</v>
      </c>
      <c r="T89" s="10" t="s">
        <v>403</v>
      </c>
    </row>
    <row r="90" spans="4:20" x14ac:dyDescent="0.2">
      <c r="D90" s="1" t="s">
        <v>88</v>
      </c>
      <c r="E90" s="1">
        <v>89</v>
      </c>
      <c r="F90" s="1">
        <v>64</v>
      </c>
      <c r="G90" s="1" t="s">
        <v>315</v>
      </c>
      <c r="J90" s="8">
        <v>43854</v>
      </c>
      <c r="K90" s="8"/>
      <c r="L90" s="7" t="s">
        <v>246</v>
      </c>
      <c r="M90" s="7" t="s">
        <v>588</v>
      </c>
      <c r="O90" s="6">
        <f t="shared" si="10"/>
        <v>1</v>
      </c>
      <c r="P90" s="6">
        <f t="shared" si="10"/>
        <v>1</v>
      </c>
      <c r="Q90" s="4">
        <f t="shared" si="7"/>
        <v>2</v>
      </c>
      <c r="R90" s="5">
        <f t="shared" si="8"/>
        <v>0</v>
      </c>
      <c r="S90" s="3">
        <f t="shared" si="9"/>
        <v>2</v>
      </c>
      <c r="T90" s="10" t="s">
        <v>404</v>
      </c>
    </row>
    <row r="91" spans="4:20" x14ac:dyDescent="0.2">
      <c r="D91" s="1" t="s">
        <v>89</v>
      </c>
      <c r="E91" s="1">
        <v>90</v>
      </c>
      <c r="F91" s="1">
        <v>69</v>
      </c>
      <c r="G91" s="1" t="s">
        <v>314</v>
      </c>
      <c r="J91" s="8">
        <v>43855</v>
      </c>
      <c r="K91" s="8"/>
      <c r="L91" s="7" t="s">
        <v>258</v>
      </c>
      <c r="M91" s="7" t="s">
        <v>285</v>
      </c>
      <c r="N91" t="s">
        <v>297</v>
      </c>
      <c r="O91" s="6">
        <f t="shared" si="10"/>
        <v>0</v>
      </c>
      <c r="P91" s="6">
        <f t="shared" si="10"/>
        <v>0</v>
      </c>
      <c r="Q91" s="4">
        <f t="shared" si="7"/>
        <v>1</v>
      </c>
      <c r="R91" s="5">
        <f t="shared" si="8"/>
        <v>0</v>
      </c>
      <c r="S91" s="3">
        <f t="shared" si="9"/>
        <v>1</v>
      </c>
      <c r="T91" s="10" t="s">
        <v>405</v>
      </c>
    </row>
    <row r="92" spans="4:20" x14ac:dyDescent="0.2">
      <c r="D92" s="1" t="s">
        <v>90</v>
      </c>
      <c r="E92" s="1">
        <v>91</v>
      </c>
      <c r="F92" s="1">
        <v>64</v>
      </c>
      <c r="G92" s="1" t="s">
        <v>315</v>
      </c>
      <c r="J92" s="8">
        <v>43853</v>
      </c>
      <c r="K92" s="8"/>
      <c r="L92" s="7" t="s">
        <v>259</v>
      </c>
      <c r="O92" s="6">
        <f t="shared" si="10"/>
        <v>0</v>
      </c>
      <c r="P92" s="6">
        <f t="shared" si="10"/>
        <v>0</v>
      </c>
      <c r="Q92" s="4">
        <f t="shared" si="7"/>
        <v>0</v>
      </c>
      <c r="R92" s="5">
        <f t="shared" si="8"/>
        <v>0</v>
      </c>
      <c r="S92" s="3">
        <f t="shared" si="9"/>
        <v>0</v>
      </c>
      <c r="T92" s="10" t="s">
        <v>406</v>
      </c>
    </row>
    <row r="93" spans="4:20" x14ac:dyDescent="0.2">
      <c r="D93" s="1" t="s">
        <v>91</v>
      </c>
      <c r="E93" s="1">
        <v>92</v>
      </c>
      <c r="F93" s="1">
        <v>63</v>
      </c>
      <c r="G93" s="1" t="s">
        <v>315</v>
      </c>
      <c r="J93" s="8">
        <v>43856</v>
      </c>
      <c r="K93" s="8"/>
      <c r="L93" s="7" t="s">
        <v>259</v>
      </c>
      <c r="M93" s="7" t="s">
        <v>285</v>
      </c>
      <c r="O93" s="6">
        <f t="shared" si="10"/>
        <v>0</v>
      </c>
      <c r="P93" s="6">
        <f t="shared" si="10"/>
        <v>0</v>
      </c>
      <c r="Q93" s="4">
        <f t="shared" si="7"/>
        <v>1</v>
      </c>
      <c r="R93" s="5">
        <f t="shared" si="8"/>
        <v>0</v>
      </c>
      <c r="S93" s="3">
        <f t="shared" si="9"/>
        <v>1</v>
      </c>
      <c r="T93" s="10" t="s">
        <v>407</v>
      </c>
    </row>
    <row r="94" spans="4:20" x14ac:dyDescent="0.2">
      <c r="D94" s="1" t="s">
        <v>92</v>
      </c>
      <c r="E94" s="1">
        <v>93</v>
      </c>
      <c r="F94" s="1">
        <v>56</v>
      </c>
      <c r="G94" s="1" t="s">
        <v>315</v>
      </c>
      <c r="J94" s="8">
        <v>43855</v>
      </c>
      <c r="K94" s="8"/>
      <c r="L94" s="7" t="s">
        <v>246</v>
      </c>
      <c r="M94" s="7" t="s">
        <v>246</v>
      </c>
      <c r="O94" s="6">
        <f t="shared" si="10"/>
        <v>1</v>
      </c>
      <c r="P94" s="6">
        <f t="shared" si="10"/>
        <v>1</v>
      </c>
      <c r="Q94" s="4">
        <f t="shared" si="7"/>
        <v>2</v>
      </c>
      <c r="R94" s="5">
        <f t="shared" si="8"/>
        <v>0</v>
      </c>
      <c r="S94" s="3">
        <f t="shared" si="9"/>
        <v>2</v>
      </c>
      <c r="T94" s="10" t="s">
        <v>408</v>
      </c>
    </row>
    <row r="95" spans="4:20" x14ac:dyDescent="0.2">
      <c r="D95" s="1" t="s">
        <v>93</v>
      </c>
      <c r="E95" s="1">
        <v>94</v>
      </c>
      <c r="F95" s="1">
        <v>65</v>
      </c>
      <c r="G95" s="1" t="s">
        <v>314</v>
      </c>
      <c r="J95" s="8">
        <v>43855</v>
      </c>
      <c r="K95" s="8"/>
      <c r="L95" s="7" t="s">
        <v>259</v>
      </c>
      <c r="M95" s="7" t="s">
        <v>285</v>
      </c>
      <c r="O95" s="6">
        <f t="shared" si="10"/>
        <v>0</v>
      </c>
      <c r="P95" s="6">
        <f t="shared" si="10"/>
        <v>0</v>
      </c>
      <c r="Q95" s="4">
        <f t="shared" si="7"/>
        <v>1</v>
      </c>
      <c r="R95" s="5">
        <f t="shared" si="8"/>
        <v>2</v>
      </c>
      <c r="S95" s="3">
        <f t="shared" si="9"/>
        <v>1</v>
      </c>
      <c r="T95" s="10" t="s">
        <v>409</v>
      </c>
    </row>
    <row r="96" spans="4:20" x14ac:dyDescent="0.2">
      <c r="D96" s="1" t="s">
        <v>94</v>
      </c>
      <c r="E96" s="1">
        <v>95</v>
      </c>
      <c r="F96" s="1">
        <v>38</v>
      </c>
      <c r="G96" s="1" t="s">
        <v>315</v>
      </c>
      <c r="H96" s="7">
        <v>94</v>
      </c>
      <c r="I96" s="7" t="s">
        <v>303</v>
      </c>
      <c r="J96" s="8">
        <v>43856</v>
      </c>
      <c r="K96" s="8"/>
      <c r="L96" s="7" t="s">
        <v>259</v>
      </c>
      <c r="M96" s="7" t="s">
        <v>285</v>
      </c>
      <c r="O96" s="6">
        <f t="shared" si="10"/>
        <v>0</v>
      </c>
      <c r="P96" s="6">
        <f t="shared" si="10"/>
        <v>0</v>
      </c>
      <c r="Q96" s="4">
        <f t="shared" si="7"/>
        <v>1</v>
      </c>
      <c r="R96" s="5">
        <f t="shared" si="8"/>
        <v>0</v>
      </c>
      <c r="S96" s="3">
        <f t="shared" si="9"/>
        <v>2</v>
      </c>
      <c r="T96" s="10" t="s">
        <v>410</v>
      </c>
    </row>
    <row r="97" spans="4:20" x14ac:dyDescent="0.2">
      <c r="D97" s="1" t="s">
        <v>95</v>
      </c>
      <c r="E97" s="1">
        <v>96</v>
      </c>
      <c r="F97" s="1">
        <v>52</v>
      </c>
      <c r="G97" s="1" t="s">
        <v>315</v>
      </c>
      <c r="J97" s="8">
        <v>43856</v>
      </c>
      <c r="K97" s="8"/>
      <c r="L97" s="7" t="s">
        <v>246</v>
      </c>
      <c r="M97" s="7" t="s">
        <v>583</v>
      </c>
      <c r="O97" s="6">
        <f t="shared" si="10"/>
        <v>1</v>
      </c>
      <c r="P97" s="6">
        <f t="shared" si="10"/>
        <v>1</v>
      </c>
      <c r="Q97" s="4">
        <f t="shared" si="7"/>
        <v>2</v>
      </c>
      <c r="R97" s="5">
        <f t="shared" si="8"/>
        <v>0</v>
      </c>
      <c r="S97" s="3">
        <f t="shared" si="9"/>
        <v>2</v>
      </c>
      <c r="T97" s="10" t="s">
        <v>411</v>
      </c>
    </row>
    <row r="98" spans="4:20" x14ac:dyDescent="0.2">
      <c r="D98" s="1" t="s">
        <v>96</v>
      </c>
      <c r="E98" s="1">
        <v>97</v>
      </c>
      <c r="F98" s="1">
        <v>64</v>
      </c>
      <c r="G98" s="1" t="s">
        <v>314</v>
      </c>
      <c r="J98" s="8">
        <v>43856</v>
      </c>
      <c r="K98" s="8"/>
      <c r="L98" s="7" t="s">
        <v>263</v>
      </c>
      <c r="M98" s="7" t="s">
        <v>287</v>
      </c>
      <c r="O98" s="6">
        <f t="shared" si="10"/>
        <v>0</v>
      </c>
      <c r="P98" s="6">
        <f t="shared" si="10"/>
        <v>1</v>
      </c>
      <c r="Q98" s="4">
        <f t="shared" si="7"/>
        <v>1</v>
      </c>
      <c r="R98" s="5">
        <f t="shared" si="8"/>
        <v>2</v>
      </c>
      <c r="S98" s="3">
        <f t="shared" si="9"/>
        <v>1</v>
      </c>
      <c r="T98" s="10" t="s">
        <v>412</v>
      </c>
    </row>
    <row r="99" spans="4:20" x14ac:dyDescent="0.2">
      <c r="D99" s="1" t="s">
        <v>97</v>
      </c>
      <c r="E99" s="1">
        <v>98</v>
      </c>
      <c r="F99" s="1">
        <v>40</v>
      </c>
      <c r="G99" s="1" t="s">
        <v>314</v>
      </c>
      <c r="H99" s="7">
        <v>97</v>
      </c>
      <c r="I99" s="7" t="s">
        <v>296</v>
      </c>
      <c r="J99" s="8">
        <v>43856</v>
      </c>
      <c r="K99" s="8"/>
      <c r="L99" s="7" t="s">
        <v>258</v>
      </c>
      <c r="M99" s="7" t="s">
        <v>287</v>
      </c>
      <c r="O99" s="6">
        <f t="shared" si="10"/>
        <v>0</v>
      </c>
      <c r="P99" s="6">
        <f t="shared" si="10"/>
        <v>0</v>
      </c>
      <c r="Q99" s="4">
        <f t="shared" si="7"/>
        <v>1</v>
      </c>
      <c r="R99" s="5">
        <f t="shared" si="8"/>
        <v>3</v>
      </c>
      <c r="S99" s="3">
        <f t="shared" si="9"/>
        <v>2</v>
      </c>
      <c r="T99" s="10" t="s">
        <v>413</v>
      </c>
    </row>
    <row r="100" spans="4:20" x14ac:dyDescent="0.2">
      <c r="D100" s="1" t="s">
        <v>98</v>
      </c>
      <c r="E100" s="1">
        <v>99</v>
      </c>
      <c r="F100" s="1">
        <v>34</v>
      </c>
      <c r="G100" s="1" t="s">
        <v>314</v>
      </c>
      <c r="J100" s="8">
        <v>43857</v>
      </c>
      <c r="K100" s="8"/>
      <c r="L100" s="7" t="s">
        <v>246</v>
      </c>
      <c r="M100" s="7" t="s">
        <v>583</v>
      </c>
      <c r="O100" s="6">
        <f t="shared" si="10"/>
        <v>1</v>
      </c>
      <c r="P100" s="6">
        <f t="shared" si="10"/>
        <v>1</v>
      </c>
      <c r="Q100" s="4">
        <f t="shared" si="7"/>
        <v>2</v>
      </c>
      <c r="R100" s="5">
        <f t="shared" si="8"/>
        <v>3</v>
      </c>
      <c r="S100" s="3">
        <f t="shared" si="9"/>
        <v>2</v>
      </c>
      <c r="T100" s="10" t="s">
        <v>414</v>
      </c>
    </row>
    <row r="101" spans="4:20" x14ac:dyDescent="0.2">
      <c r="D101" s="1" t="s">
        <v>99</v>
      </c>
      <c r="E101" s="1">
        <v>100</v>
      </c>
      <c r="F101" s="1">
        <v>32</v>
      </c>
      <c r="G101" s="1" t="s">
        <v>314</v>
      </c>
      <c r="H101" s="7">
        <v>99</v>
      </c>
      <c r="I101" s="7" t="s">
        <v>304</v>
      </c>
      <c r="J101" s="8">
        <v>43857</v>
      </c>
      <c r="K101" s="8"/>
      <c r="L101" s="7" t="s">
        <v>260</v>
      </c>
      <c r="O101" s="6">
        <f t="shared" si="10"/>
        <v>0</v>
      </c>
      <c r="P101" s="6">
        <f t="shared" si="10"/>
        <v>0</v>
      </c>
      <c r="Q101" s="4">
        <f t="shared" si="7"/>
        <v>0</v>
      </c>
      <c r="R101" s="5">
        <f t="shared" si="8"/>
        <v>0</v>
      </c>
      <c r="S101" s="3">
        <f t="shared" si="9"/>
        <v>2</v>
      </c>
      <c r="T101" s="10" t="s">
        <v>415</v>
      </c>
    </row>
    <row r="102" spans="4:20" x14ac:dyDescent="0.2">
      <c r="D102" s="1" t="s">
        <v>100</v>
      </c>
      <c r="E102" s="1">
        <v>101</v>
      </c>
      <c r="F102" s="1">
        <v>32</v>
      </c>
      <c r="G102" s="1" t="s">
        <v>314</v>
      </c>
      <c r="H102" s="7">
        <v>99</v>
      </c>
      <c r="I102" s="7" t="s">
        <v>304</v>
      </c>
      <c r="J102" s="8">
        <v>43857</v>
      </c>
      <c r="K102" s="8"/>
      <c r="L102" s="7" t="s">
        <v>260</v>
      </c>
      <c r="O102" s="6">
        <f t="shared" ref="O102:P121" si="11">IF(ISNUMBER(FIND(O$1,$L102)),1,0)</f>
        <v>0</v>
      </c>
      <c r="P102" s="6">
        <f t="shared" si="11"/>
        <v>0</v>
      </c>
      <c r="Q102" s="4">
        <f t="shared" si="7"/>
        <v>0</v>
      </c>
      <c r="R102" s="5">
        <f t="shared" si="8"/>
        <v>0</v>
      </c>
      <c r="S102" s="3">
        <f t="shared" si="9"/>
        <v>2</v>
      </c>
      <c r="T102" s="10" t="s">
        <v>416</v>
      </c>
    </row>
    <row r="103" spans="4:20" x14ac:dyDescent="0.2">
      <c r="D103" s="1" t="s">
        <v>101</v>
      </c>
      <c r="E103" s="1">
        <v>102</v>
      </c>
      <c r="F103" s="1">
        <v>34</v>
      </c>
      <c r="G103" s="1" t="s">
        <v>314</v>
      </c>
      <c r="H103" s="7">
        <v>99</v>
      </c>
      <c r="I103" s="7" t="s">
        <v>304</v>
      </c>
      <c r="J103" s="8">
        <v>43857</v>
      </c>
      <c r="K103" s="8"/>
      <c r="L103" s="7" t="s">
        <v>260</v>
      </c>
      <c r="O103" s="6">
        <f t="shared" si="11"/>
        <v>0</v>
      </c>
      <c r="P103" s="6">
        <f t="shared" si="11"/>
        <v>0</v>
      </c>
      <c r="Q103" s="4">
        <f t="shared" si="7"/>
        <v>0</v>
      </c>
      <c r="R103" s="5">
        <f t="shared" si="8"/>
        <v>0</v>
      </c>
      <c r="S103" s="3">
        <f t="shared" si="9"/>
        <v>2</v>
      </c>
      <c r="T103" s="10" t="s">
        <v>417</v>
      </c>
    </row>
    <row r="104" spans="4:20" x14ac:dyDescent="0.2">
      <c r="D104" s="1" t="s">
        <v>102</v>
      </c>
      <c r="E104" s="1">
        <v>103</v>
      </c>
      <c r="F104" s="1">
        <v>56</v>
      </c>
      <c r="G104" s="1" t="s">
        <v>315</v>
      </c>
      <c r="J104" s="8">
        <v>43853</v>
      </c>
      <c r="K104" s="8"/>
      <c r="L104" s="7" t="s">
        <v>259</v>
      </c>
      <c r="M104" s="7" t="s">
        <v>285</v>
      </c>
      <c r="O104" s="6">
        <f t="shared" si="11"/>
        <v>0</v>
      </c>
      <c r="P104" s="6">
        <f t="shared" si="11"/>
        <v>0</v>
      </c>
      <c r="Q104" s="4">
        <f t="shared" si="7"/>
        <v>1</v>
      </c>
      <c r="R104" s="5">
        <f t="shared" si="8"/>
        <v>0</v>
      </c>
      <c r="S104" s="3">
        <f t="shared" si="9"/>
        <v>1</v>
      </c>
      <c r="T104" s="10" t="s">
        <v>418</v>
      </c>
    </row>
    <row r="105" spans="4:20" x14ac:dyDescent="0.2">
      <c r="D105" s="1" t="s">
        <v>103</v>
      </c>
      <c r="E105" s="1">
        <v>104</v>
      </c>
      <c r="F105" s="1">
        <v>67</v>
      </c>
      <c r="G105" s="1" t="s">
        <v>315</v>
      </c>
      <c r="J105" s="8">
        <v>43855</v>
      </c>
      <c r="K105" s="8"/>
      <c r="L105" s="7" t="s">
        <v>260</v>
      </c>
      <c r="M105" s="7" t="s">
        <v>285</v>
      </c>
      <c r="O105" s="6">
        <f t="shared" si="11"/>
        <v>0</v>
      </c>
      <c r="P105" s="6">
        <f t="shared" si="11"/>
        <v>0</v>
      </c>
      <c r="Q105" s="4">
        <f t="shared" si="7"/>
        <v>1</v>
      </c>
      <c r="R105" s="5">
        <f t="shared" si="8"/>
        <v>0</v>
      </c>
      <c r="S105" s="3">
        <f t="shared" si="9"/>
        <v>1</v>
      </c>
      <c r="T105" s="10" t="s">
        <v>419</v>
      </c>
    </row>
    <row r="106" spans="4:20" x14ac:dyDescent="0.2">
      <c r="D106" s="1" t="s">
        <v>104</v>
      </c>
      <c r="E106" s="1">
        <v>105</v>
      </c>
      <c r="F106" s="1">
        <v>35</v>
      </c>
      <c r="G106" s="1" t="s">
        <v>314</v>
      </c>
      <c r="J106" s="8">
        <v>43855</v>
      </c>
      <c r="K106" s="8"/>
      <c r="L106" s="7" t="s">
        <v>264</v>
      </c>
      <c r="M106" s="7" t="s">
        <v>582</v>
      </c>
      <c r="O106" s="6">
        <f t="shared" si="11"/>
        <v>0</v>
      </c>
      <c r="P106" s="6">
        <f t="shared" si="11"/>
        <v>0</v>
      </c>
      <c r="Q106" s="4">
        <f t="shared" si="7"/>
        <v>1</v>
      </c>
      <c r="R106" s="5">
        <f t="shared" si="8"/>
        <v>3</v>
      </c>
      <c r="S106" s="3">
        <f t="shared" si="9"/>
        <v>1</v>
      </c>
      <c r="T106" s="10" t="s">
        <v>420</v>
      </c>
    </row>
    <row r="107" spans="4:20" x14ac:dyDescent="0.2">
      <c r="D107" s="1" t="s">
        <v>105</v>
      </c>
      <c r="E107" s="1">
        <v>106</v>
      </c>
      <c r="F107" s="1">
        <v>36</v>
      </c>
      <c r="G107" s="1" t="s">
        <v>315</v>
      </c>
      <c r="H107" s="7">
        <v>105</v>
      </c>
      <c r="I107" s="7" t="s">
        <v>298</v>
      </c>
      <c r="J107" s="8">
        <v>43855</v>
      </c>
      <c r="K107" s="8"/>
      <c r="L107" s="7" t="s">
        <v>264</v>
      </c>
      <c r="M107" s="7" t="s">
        <v>582</v>
      </c>
      <c r="O107" s="6">
        <f t="shared" si="11"/>
        <v>0</v>
      </c>
      <c r="P107" s="6">
        <f t="shared" si="11"/>
        <v>0</v>
      </c>
      <c r="Q107" s="4">
        <f t="shared" si="7"/>
        <v>1</v>
      </c>
      <c r="R107" s="5">
        <f t="shared" si="8"/>
        <v>1</v>
      </c>
      <c r="S107" s="3">
        <f t="shared" si="9"/>
        <v>2</v>
      </c>
      <c r="T107" s="10" t="s">
        <v>421</v>
      </c>
    </row>
    <row r="108" spans="4:20" x14ac:dyDescent="0.2">
      <c r="D108" s="1" t="s">
        <v>106</v>
      </c>
      <c r="E108" s="1">
        <v>107</v>
      </c>
      <c r="F108" s="1">
        <v>61</v>
      </c>
      <c r="G108" s="1" t="s">
        <v>315</v>
      </c>
      <c r="H108" s="7">
        <v>105</v>
      </c>
      <c r="I108" s="7" t="s">
        <v>305</v>
      </c>
      <c r="J108" s="8">
        <v>43855</v>
      </c>
      <c r="K108" s="8"/>
      <c r="L108" s="7" t="s">
        <v>264</v>
      </c>
      <c r="M108" s="7" t="s">
        <v>582</v>
      </c>
      <c r="O108" s="6">
        <f t="shared" si="11"/>
        <v>0</v>
      </c>
      <c r="P108" s="6">
        <f t="shared" si="11"/>
        <v>0</v>
      </c>
      <c r="Q108" s="4">
        <f t="shared" si="7"/>
        <v>1</v>
      </c>
      <c r="R108" s="5">
        <f t="shared" si="8"/>
        <v>0</v>
      </c>
      <c r="S108" s="3">
        <f t="shared" si="9"/>
        <v>2</v>
      </c>
      <c r="T108" s="10" t="s">
        <v>422</v>
      </c>
    </row>
    <row r="109" spans="4:20" x14ac:dyDescent="0.2">
      <c r="D109" s="1" t="s">
        <v>107</v>
      </c>
      <c r="E109" s="1">
        <v>108</v>
      </c>
      <c r="F109" s="1">
        <v>38</v>
      </c>
      <c r="G109" s="1" t="s">
        <v>315</v>
      </c>
      <c r="H109" s="7">
        <v>76</v>
      </c>
      <c r="I109" s="7" t="s">
        <v>306</v>
      </c>
      <c r="J109" s="8">
        <v>43859</v>
      </c>
      <c r="K109" s="8"/>
      <c r="L109" s="7" t="s">
        <v>254</v>
      </c>
      <c r="O109" s="6">
        <f t="shared" si="11"/>
        <v>0</v>
      </c>
      <c r="P109" s="6">
        <f t="shared" si="11"/>
        <v>0</v>
      </c>
      <c r="Q109" s="4">
        <f t="shared" si="7"/>
        <v>0</v>
      </c>
      <c r="R109" s="5">
        <f t="shared" si="8"/>
        <v>0</v>
      </c>
      <c r="S109" s="3">
        <f t="shared" si="9"/>
        <v>2</v>
      </c>
      <c r="T109" s="10" t="s">
        <v>423</v>
      </c>
    </row>
    <row r="110" spans="4:20" x14ac:dyDescent="0.2">
      <c r="D110" s="1" t="s">
        <v>108</v>
      </c>
      <c r="E110" s="1">
        <v>109</v>
      </c>
      <c r="F110" s="1">
        <v>62</v>
      </c>
      <c r="G110" s="1" t="s">
        <v>315</v>
      </c>
      <c r="H110" s="7">
        <v>76</v>
      </c>
      <c r="I110" s="7" t="s">
        <v>307</v>
      </c>
      <c r="J110" s="8">
        <v>43859</v>
      </c>
      <c r="K110" s="8"/>
      <c r="L110" s="7" t="s">
        <v>265</v>
      </c>
      <c r="M110" s="7" t="s">
        <v>287</v>
      </c>
      <c r="O110" s="6">
        <f t="shared" si="11"/>
        <v>0</v>
      </c>
      <c r="P110" s="6">
        <f t="shared" si="11"/>
        <v>1</v>
      </c>
      <c r="Q110" s="4">
        <f t="shared" si="7"/>
        <v>1</v>
      </c>
      <c r="R110" s="5">
        <f t="shared" si="8"/>
        <v>0</v>
      </c>
      <c r="S110" s="3">
        <f t="shared" si="9"/>
        <v>3</v>
      </c>
      <c r="T110" s="10" t="s">
        <v>424</v>
      </c>
    </row>
    <row r="111" spans="4:20" x14ac:dyDescent="0.2">
      <c r="D111" s="1" t="s">
        <v>109</v>
      </c>
      <c r="E111" s="1">
        <v>110</v>
      </c>
      <c r="F111" s="1">
        <v>2</v>
      </c>
      <c r="G111" s="1" t="s">
        <v>315</v>
      </c>
      <c r="H111" s="7">
        <v>76</v>
      </c>
      <c r="I111" s="7" t="s">
        <v>303</v>
      </c>
      <c r="J111" s="8">
        <v>43859</v>
      </c>
      <c r="K111" s="8"/>
      <c r="L111" s="7" t="s">
        <v>246</v>
      </c>
      <c r="M111" s="7" t="s">
        <v>246</v>
      </c>
      <c r="O111" s="6">
        <f t="shared" si="11"/>
        <v>1</v>
      </c>
      <c r="P111" s="6">
        <f t="shared" si="11"/>
        <v>1</v>
      </c>
      <c r="Q111" s="4">
        <f t="shared" si="7"/>
        <v>2</v>
      </c>
      <c r="R111" s="5">
        <f t="shared" si="8"/>
        <v>0</v>
      </c>
      <c r="S111" s="3">
        <f t="shared" si="9"/>
        <v>4</v>
      </c>
      <c r="T111" s="10" t="s">
        <v>425</v>
      </c>
    </row>
    <row r="112" spans="4:20" x14ac:dyDescent="0.2">
      <c r="D112" s="1" t="s">
        <v>110</v>
      </c>
      <c r="E112" s="1">
        <v>111</v>
      </c>
      <c r="F112" s="1">
        <v>54</v>
      </c>
      <c r="G112" s="1" t="s">
        <v>314</v>
      </c>
      <c r="J112" s="8">
        <v>43857</v>
      </c>
      <c r="K112" s="8"/>
      <c r="L112" s="7" t="s">
        <v>246</v>
      </c>
      <c r="M112" s="7" t="s">
        <v>583</v>
      </c>
      <c r="O112" s="6">
        <f t="shared" si="11"/>
        <v>1</v>
      </c>
      <c r="P112" s="6">
        <f t="shared" si="11"/>
        <v>1</v>
      </c>
      <c r="Q112" s="4">
        <f t="shared" si="7"/>
        <v>2</v>
      </c>
      <c r="R112" s="5">
        <f t="shared" si="8"/>
        <v>0</v>
      </c>
      <c r="S112" s="3">
        <f t="shared" si="9"/>
        <v>2</v>
      </c>
      <c r="T112" s="10" t="s">
        <v>426</v>
      </c>
    </row>
    <row r="113" spans="4:20" x14ac:dyDescent="0.2">
      <c r="D113" s="1" t="s">
        <v>111</v>
      </c>
      <c r="E113" s="1">
        <v>112</v>
      </c>
      <c r="F113" s="1">
        <v>60</v>
      </c>
      <c r="G113" s="1" t="s">
        <v>315</v>
      </c>
      <c r="J113" s="8">
        <v>43856</v>
      </c>
      <c r="K113" s="8"/>
      <c r="L113" s="7" t="s">
        <v>246</v>
      </c>
      <c r="M113" s="7" t="s">
        <v>583</v>
      </c>
      <c r="O113" s="6">
        <f t="shared" si="11"/>
        <v>1</v>
      </c>
      <c r="P113" s="6">
        <f t="shared" si="11"/>
        <v>1</v>
      </c>
      <c r="Q113" s="4">
        <f t="shared" si="7"/>
        <v>2</v>
      </c>
      <c r="R113" s="5">
        <f t="shared" si="8"/>
        <v>0</v>
      </c>
      <c r="S113" s="3">
        <f t="shared" si="9"/>
        <v>2</v>
      </c>
      <c r="T113" s="10" t="s">
        <v>427</v>
      </c>
    </row>
    <row r="114" spans="4:20" x14ac:dyDescent="0.2">
      <c r="D114" s="1" t="s">
        <v>112</v>
      </c>
      <c r="E114" s="1">
        <v>113</v>
      </c>
      <c r="F114" s="1">
        <v>53</v>
      </c>
      <c r="G114" s="1" t="s">
        <v>314</v>
      </c>
      <c r="J114" s="8">
        <v>43857</v>
      </c>
      <c r="K114" s="8"/>
      <c r="L114" s="7" t="s">
        <v>246</v>
      </c>
      <c r="M114" s="7" t="s">
        <v>583</v>
      </c>
      <c r="O114" s="6">
        <f t="shared" si="11"/>
        <v>1</v>
      </c>
      <c r="P114" s="6">
        <f t="shared" si="11"/>
        <v>1</v>
      </c>
      <c r="Q114" s="4">
        <f t="shared" si="7"/>
        <v>2</v>
      </c>
      <c r="R114" s="5">
        <f t="shared" si="8"/>
        <v>0</v>
      </c>
      <c r="S114" s="3">
        <f t="shared" si="9"/>
        <v>2</v>
      </c>
      <c r="T114" s="10" t="s">
        <v>563</v>
      </c>
    </row>
    <row r="115" spans="4:20" x14ac:dyDescent="0.2">
      <c r="D115" s="1" t="s">
        <v>113</v>
      </c>
      <c r="E115" s="1">
        <v>114</v>
      </c>
      <c r="F115" s="1">
        <v>36</v>
      </c>
      <c r="G115" s="1" t="s">
        <v>314</v>
      </c>
      <c r="J115" s="8">
        <v>43857</v>
      </c>
      <c r="K115" s="8"/>
      <c r="L115" s="7" t="s">
        <v>256</v>
      </c>
      <c r="O115" s="6">
        <f t="shared" si="11"/>
        <v>0</v>
      </c>
      <c r="P115" s="6">
        <f t="shared" si="11"/>
        <v>0</v>
      </c>
      <c r="Q115" s="4">
        <f t="shared" si="7"/>
        <v>0</v>
      </c>
      <c r="R115" s="5">
        <f t="shared" si="8"/>
        <v>3</v>
      </c>
      <c r="S115" s="3">
        <f t="shared" si="9"/>
        <v>0</v>
      </c>
      <c r="T115" s="10" t="s">
        <v>428</v>
      </c>
    </row>
    <row r="116" spans="4:20" x14ac:dyDescent="0.2">
      <c r="D116" s="1" t="s">
        <v>114</v>
      </c>
      <c r="E116" s="1">
        <v>115</v>
      </c>
      <c r="F116" s="1">
        <v>64</v>
      </c>
      <c r="G116" s="1" t="s">
        <v>314</v>
      </c>
      <c r="J116" s="8">
        <v>43852</v>
      </c>
      <c r="K116" s="8"/>
      <c r="L116" s="7" t="s">
        <v>246</v>
      </c>
      <c r="M116" s="7" t="s">
        <v>583</v>
      </c>
      <c r="O116" s="6">
        <f t="shared" si="11"/>
        <v>1</v>
      </c>
      <c r="P116" s="6">
        <f t="shared" si="11"/>
        <v>1</v>
      </c>
      <c r="Q116" s="4">
        <f t="shared" si="7"/>
        <v>2</v>
      </c>
      <c r="R116" s="5">
        <f t="shared" si="8"/>
        <v>1</v>
      </c>
      <c r="S116" s="3">
        <f t="shared" si="9"/>
        <v>2</v>
      </c>
      <c r="T116" s="10" t="s">
        <v>429</v>
      </c>
    </row>
    <row r="117" spans="4:20" x14ac:dyDescent="0.2">
      <c r="D117" s="1" t="s">
        <v>115</v>
      </c>
      <c r="E117" s="1">
        <v>116</v>
      </c>
      <c r="F117" s="1">
        <v>49</v>
      </c>
      <c r="G117" s="1" t="s">
        <v>314</v>
      </c>
      <c r="J117" s="8">
        <v>43857</v>
      </c>
      <c r="K117" s="8"/>
      <c r="L117" s="7" t="s">
        <v>246</v>
      </c>
      <c r="M117" s="7" t="s">
        <v>585</v>
      </c>
      <c r="N117" t="s">
        <v>295</v>
      </c>
      <c r="O117" s="6">
        <f t="shared" si="11"/>
        <v>1</v>
      </c>
      <c r="P117" s="6">
        <f t="shared" si="11"/>
        <v>1</v>
      </c>
      <c r="Q117" s="4">
        <f t="shared" si="7"/>
        <v>2</v>
      </c>
      <c r="R117" s="5">
        <f t="shared" si="8"/>
        <v>0</v>
      </c>
      <c r="S117" s="3">
        <f t="shared" si="9"/>
        <v>2</v>
      </c>
      <c r="T117" s="10" t="s">
        <v>430</v>
      </c>
    </row>
    <row r="118" spans="4:20" x14ac:dyDescent="0.2">
      <c r="D118" s="1" t="s">
        <v>116</v>
      </c>
      <c r="E118" s="1">
        <v>117</v>
      </c>
      <c r="F118" s="1">
        <v>64</v>
      </c>
      <c r="G118" s="1" t="s">
        <v>315</v>
      </c>
      <c r="J118" s="8">
        <v>43857</v>
      </c>
      <c r="K118" s="8"/>
      <c r="L118" s="7" t="s">
        <v>266</v>
      </c>
      <c r="M118" s="7" t="s">
        <v>582</v>
      </c>
      <c r="O118" s="6">
        <f t="shared" si="11"/>
        <v>0</v>
      </c>
      <c r="P118" s="6">
        <f t="shared" si="11"/>
        <v>0</v>
      </c>
      <c r="Q118" s="4">
        <f t="shared" si="7"/>
        <v>1</v>
      </c>
      <c r="R118" s="5">
        <f t="shared" si="8"/>
        <v>0</v>
      </c>
      <c r="S118" s="3">
        <f t="shared" si="9"/>
        <v>1</v>
      </c>
      <c r="T118" s="10" t="s">
        <v>431</v>
      </c>
    </row>
    <row r="119" spans="4:20" x14ac:dyDescent="0.2">
      <c r="D119" s="1" t="s">
        <v>117</v>
      </c>
      <c r="E119" s="1">
        <v>118</v>
      </c>
      <c r="F119" s="1">
        <v>39</v>
      </c>
      <c r="G119" s="1" t="s">
        <v>315</v>
      </c>
      <c r="J119" s="8">
        <v>43853</v>
      </c>
      <c r="K119" s="8">
        <v>43864</v>
      </c>
      <c r="L119" s="7" t="s">
        <v>267</v>
      </c>
      <c r="M119" s="7" t="s">
        <v>582</v>
      </c>
      <c r="O119" s="6">
        <f t="shared" si="11"/>
        <v>0</v>
      </c>
      <c r="P119" s="6">
        <f t="shared" si="11"/>
        <v>0</v>
      </c>
      <c r="Q119" s="4">
        <f t="shared" si="7"/>
        <v>1</v>
      </c>
      <c r="R119" s="5">
        <f t="shared" si="8"/>
        <v>0</v>
      </c>
      <c r="S119" s="3">
        <f t="shared" si="9"/>
        <v>1</v>
      </c>
      <c r="T119" s="10" t="s">
        <v>432</v>
      </c>
    </row>
    <row r="120" spans="4:20" x14ac:dyDescent="0.2">
      <c r="D120" s="1" t="s">
        <v>118</v>
      </c>
      <c r="E120" s="1">
        <v>119</v>
      </c>
      <c r="F120" s="1">
        <v>73</v>
      </c>
      <c r="G120" s="1" t="s">
        <v>315</v>
      </c>
      <c r="J120" s="8">
        <v>43853</v>
      </c>
      <c r="K120" s="8"/>
      <c r="L120" s="7" t="s">
        <v>246</v>
      </c>
      <c r="M120" s="7" t="s">
        <v>583</v>
      </c>
      <c r="O120" s="6">
        <f t="shared" si="11"/>
        <v>1</v>
      </c>
      <c r="P120" s="6">
        <f t="shared" si="11"/>
        <v>1</v>
      </c>
      <c r="Q120" s="4">
        <f t="shared" si="7"/>
        <v>2</v>
      </c>
      <c r="R120" s="5">
        <f t="shared" si="8"/>
        <v>0</v>
      </c>
      <c r="S120" s="3">
        <f t="shared" si="9"/>
        <v>2</v>
      </c>
      <c r="T120" s="10" t="s">
        <v>433</v>
      </c>
    </row>
    <row r="121" spans="4:20" x14ac:dyDescent="0.2">
      <c r="D121" s="1" t="s">
        <v>119</v>
      </c>
      <c r="E121" s="1">
        <v>120</v>
      </c>
      <c r="F121" s="1">
        <v>35</v>
      </c>
      <c r="G121" s="1" t="s">
        <v>315</v>
      </c>
      <c r="H121" s="7">
        <v>87</v>
      </c>
      <c r="I121" s="7" t="s">
        <v>303</v>
      </c>
      <c r="J121" s="8">
        <v>43856</v>
      </c>
      <c r="K121" s="8"/>
      <c r="L121" s="7" t="s">
        <v>260</v>
      </c>
      <c r="M121" s="7" t="s">
        <v>285</v>
      </c>
      <c r="N121" t="s">
        <v>291</v>
      </c>
      <c r="O121" s="6">
        <f t="shared" si="11"/>
        <v>0</v>
      </c>
      <c r="P121" s="6">
        <f t="shared" si="11"/>
        <v>0</v>
      </c>
      <c r="Q121" s="4">
        <f t="shared" si="7"/>
        <v>1</v>
      </c>
      <c r="R121" s="5">
        <f t="shared" si="8"/>
        <v>0</v>
      </c>
      <c r="S121" s="3">
        <f t="shared" si="9"/>
        <v>3</v>
      </c>
      <c r="T121" s="10" t="s">
        <v>434</v>
      </c>
    </row>
    <row r="122" spans="4:20" x14ac:dyDescent="0.2">
      <c r="D122" s="1" t="s">
        <v>120</v>
      </c>
      <c r="E122" s="1">
        <v>121</v>
      </c>
      <c r="F122" s="1">
        <v>39</v>
      </c>
      <c r="G122" s="1" t="s">
        <v>314</v>
      </c>
      <c r="H122" s="7">
        <v>87</v>
      </c>
      <c r="I122" s="7" t="s">
        <v>299</v>
      </c>
      <c r="J122" s="8">
        <v>43857</v>
      </c>
      <c r="K122" s="8"/>
      <c r="L122" s="7" t="s">
        <v>260</v>
      </c>
      <c r="O122" s="6">
        <f t="shared" ref="O122:P141" si="12">IF(ISNUMBER(FIND(O$1,$L122)),1,0)</f>
        <v>0</v>
      </c>
      <c r="P122" s="6">
        <f t="shared" si="12"/>
        <v>0</v>
      </c>
      <c r="Q122" s="4">
        <f t="shared" si="7"/>
        <v>0</v>
      </c>
      <c r="R122" s="5">
        <f t="shared" si="8"/>
        <v>0</v>
      </c>
      <c r="S122" s="3">
        <f t="shared" si="9"/>
        <v>2</v>
      </c>
      <c r="T122" s="10" t="s">
        <v>435</v>
      </c>
    </row>
    <row r="123" spans="4:20" x14ac:dyDescent="0.2">
      <c r="D123" s="1" t="s">
        <v>121</v>
      </c>
      <c r="E123" s="1">
        <v>122</v>
      </c>
      <c r="F123" s="1">
        <v>57</v>
      </c>
      <c r="G123" s="1" t="s">
        <v>314</v>
      </c>
      <c r="J123" s="8">
        <v>43860</v>
      </c>
      <c r="K123" s="8">
        <v>43865</v>
      </c>
      <c r="L123" s="7" t="s">
        <v>268</v>
      </c>
      <c r="M123" s="7" t="s">
        <v>287</v>
      </c>
      <c r="O123" s="6">
        <f t="shared" si="12"/>
        <v>0</v>
      </c>
      <c r="P123" s="6">
        <f t="shared" si="12"/>
        <v>1</v>
      </c>
      <c r="Q123" s="4">
        <f t="shared" si="7"/>
        <v>1</v>
      </c>
      <c r="R123" s="5">
        <f t="shared" si="8"/>
        <v>0</v>
      </c>
      <c r="S123" s="3">
        <f t="shared" si="9"/>
        <v>1</v>
      </c>
      <c r="T123" s="10" t="s">
        <v>436</v>
      </c>
    </row>
    <row r="124" spans="4:20" x14ac:dyDescent="0.2">
      <c r="D124" s="1" t="s">
        <v>122</v>
      </c>
      <c r="E124" s="1">
        <v>123</v>
      </c>
      <c r="F124" s="1">
        <v>64</v>
      </c>
      <c r="G124" s="1" t="s">
        <v>315</v>
      </c>
      <c r="H124" s="7">
        <v>97</v>
      </c>
      <c r="I124" s="7" t="s">
        <v>298</v>
      </c>
      <c r="J124" s="8">
        <v>43857</v>
      </c>
      <c r="K124" s="8"/>
      <c r="L124" s="7" t="s">
        <v>269</v>
      </c>
      <c r="M124" s="7" t="s">
        <v>287</v>
      </c>
      <c r="O124" s="6">
        <f t="shared" si="12"/>
        <v>0</v>
      </c>
      <c r="P124" s="6">
        <f t="shared" si="12"/>
        <v>1</v>
      </c>
      <c r="Q124" s="4">
        <f t="shared" si="7"/>
        <v>1</v>
      </c>
      <c r="R124" s="5">
        <f t="shared" si="8"/>
        <v>0</v>
      </c>
      <c r="S124" s="3">
        <f t="shared" si="9"/>
        <v>2</v>
      </c>
      <c r="T124" s="10" t="s">
        <v>437</v>
      </c>
    </row>
    <row r="125" spans="4:20" x14ac:dyDescent="0.2">
      <c r="D125" s="1" t="s">
        <v>123</v>
      </c>
      <c r="E125" s="1">
        <v>124</v>
      </c>
      <c r="F125" s="1">
        <v>10</v>
      </c>
      <c r="G125" s="1" t="s">
        <v>315</v>
      </c>
      <c r="H125" s="7">
        <v>98</v>
      </c>
      <c r="I125" s="7" t="s">
        <v>303</v>
      </c>
      <c r="J125" s="8">
        <v>43857</v>
      </c>
      <c r="K125" s="8"/>
      <c r="L125" s="7" t="s">
        <v>258</v>
      </c>
      <c r="O125" s="6">
        <f t="shared" si="12"/>
        <v>0</v>
      </c>
      <c r="P125" s="6">
        <f t="shared" si="12"/>
        <v>0</v>
      </c>
      <c r="Q125" s="4">
        <f t="shared" si="7"/>
        <v>0</v>
      </c>
      <c r="R125" s="5">
        <f t="shared" si="8"/>
        <v>0</v>
      </c>
      <c r="S125" s="3">
        <f t="shared" si="9"/>
        <v>1</v>
      </c>
      <c r="T125" s="10" t="s">
        <v>438</v>
      </c>
    </row>
    <row r="126" spans="4:20" x14ac:dyDescent="0.2">
      <c r="D126" s="1" t="s">
        <v>124</v>
      </c>
      <c r="E126" s="1">
        <v>125</v>
      </c>
      <c r="F126" s="1">
        <v>34</v>
      </c>
      <c r="G126" s="1" t="s">
        <v>315</v>
      </c>
      <c r="H126" s="7">
        <v>98</v>
      </c>
      <c r="I126" s="7" t="s">
        <v>298</v>
      </c>
      <c r="J126" s="8">
        <v>43857</v>
      </c>
      <c r="K126" s="8"/>
      <c r="L126" s="7" t="s">
        <v>258</v>
      </c>
      <c r="O126" s="6">
        <f t="shared" si="12"/>
        <v>0</v>
      </c>
      <c r="P126" s="6">
        <f t="shared" si="12"/>
        <v>0</v>
      </c>
      <c r="Q126" s="4">
        <f t="shared" si="7"/>
        <v>0</v>
      </c>
      <c r="R126" s="5">
        <f t="shared" si="8"/>
        <v>0</v>
      </c>
      <c r="S126" s="3">
        <f t="shared" si="9"/>
        <v>1</v>
      </c>
      <c r="T126" s="10" t="s">
        <v>439</v>
      </c>
    </row>
    <row r="127" spans="4:20" x14ac:dyDescent="0.2">
      <c r="D127" s="1" t="s">
        <v>125</v>
      </c>
      <c r="E127" s="1">
        <v>126</v>
      </c>
      <c r="F127" s="1">
        <v>86</v>
      </c>
      <c r="G127" s="1" t="s">
        <v>314</v>
      </c>
      <c r="J127" s="8">
        <v>43855</v>
      </c>
      <c r="K127" s="8"/>
      <c r="L127" s="7" t="s">
        <v>270</v>
      </c>
      <c r="M127" s="7" t="s">
        <v>246</v>
      </c>
      <c r="O127" s="6">
        <f t="shared" si="12"/>
        <v>0</v>
      </c>
      <c r="P127" s="6">
        <f t="shared" si="12"/>
        <v>1</v>
      </c>
      <c r="Q127" s="4">
        <f t="shared" si="7"/>
        <v>2</v>
      </c>
      <c r="R127" s="5">
        <f t="shared" si="8"/>
        <v>0</v>
      </c>
      <c r="S127" s="3">
        <f t="shared" si="9"/>
        <v>2</v>
      </c>
      <c r="T127" s="10" t="s">
        <v>440</v>
      </c>
    </row>
    <row r="128" spans="4:20" x14ac:dyDescent="0.2">
      <c r="D128" s="1" t="s">
        <v>126</v>
      </c>
      <c r="E128" s="1">
        <v>127</v>
      </c>
      <c r="F128" s="1">
        <v>66</v>
      </c>
      <c r="G128" s="1" t="s">
        <v>315</v>
      </c>
      <c r="J128" s="8">
        <v>43855</v>
      </c>
      <c r="K128" s="8"/>
      <c r="L128" s="7" t="s">
        <v>246</v>
      </c>
      <c r="M128" s="7" t="s">
        <v>285</v>
      </c>
      <c r="O128" s="6">
        <f t="shared" si="12"/>
        <v>1</v>
      </c>
      <c r="P128" s="6">
        <f t="shared" si="12"/>
        <v>1</v>
      </c>
      <c r="Q128" s="4">
        <f t="shared" si="7"/>
        <v>1</v>
      </c>
      <c r="R128" s="5">
        <f t="shared" si="8"/>
        <v>1</v>
      </c>
      <c r="S128" s="3">
        <f t="shared" si="9"/>
        <v>1</v>
      </c>
      <c r="T128" s="10" t="s">
        <v>441</v>
      </c>
    </row>
    <row r="129" spans="4:20" x14ac:dyDescent="0.2">
      <c r="D129" s="1" t="s">
        <v>127</v>
      </c>
      <c r="E129" s="1">
        <v>128</v>
      </c>
      <c r="F129" s="1">
        <v>37</v>
      </c>
      <c r="G129" s="1" t="s">
        <v>314</v>
      </c>
      <c r="J129" s="8">
        <v>43857</v>
      </c>
      <c r="K129" s="8"/>
      <c r="L129" s="7" t="s">
        <v>259</v>
      </c>
      <c r="M129" s="7" t="s">
        <v>287</v>
      </c>
      <c r="O129" s="6">
        <f t="shared" si="12"/>
        <v>0</v>
      </c>
      <c r="P129" s="6">
        <f t="shared" si="12"/>
        <v>0</v>
      </c>
      <c r="Q129" s="4">
        <f t="shared" si="7"/>
        <v>1</v>
      </c>
      <c r="R129" s="5">
        <f t="shared" si="8"/>
        <v>0</v>
      </c>
      <c r="S129" s="3">
        <f t="shared" si="9"/>
        <v>1</v>
      </c>
      <c r="T129" s="10" t="s">
        <v>442</v>
      </c>
    </row>
    <row r="130" spans="4:20" x14ac:dyDescent="0.2">
      <c r="D130" s="1" t="s">
        <v>128</v>
      </c>
      <c r="E130" s="1">
        <v>129</v>
      </c>
      <c r="F130" s="1">
        <v>49</v>
      </c>
      <c r="G130" s="1" t="s">
        <v>315</v>
      </c>
      <c r="J130" s="8">
        <v>43856</v>
      </c>
      <c r="K130" s="8"/>
      <c r="L130" s="7" t="s">
        <v>259</v>
      </c>
      <c r="O130" s="6">
        <f t="shared" si="12"/>
        <v>0</v>
      </c>
      <c r="P130" s="6">
        <f t="shared" si="12"/>
        <v>0</v>
      </c>
      <c r="Q130" s="4">
        <f t="shared" ref="Q130:Q193" si="13">IF(ISNUMBER(FIND("武汉",M130)),1,0)+IF(ISNUMBER(FIND("湖北",M130)),1,0)</f>
        <v>0</v>
      </c>
      <c r="R130" s="5">
        <f t="shared" ref="R130:R193" si="14">COUNTIFS(H:H,E130)</f>
        <v>2</v>
      </c>
      <c r="S130" s="3">
        <f t="shared" ref="S130:S193" si="15">Q130+IF(ISBLANK(H130)=FALSE,SUMIFS(Q:Q,E:E,H130),0)</f>
        <v>0</v>
      </c>
      <c r="T130" s="10" t="s">
        <v>443</v>
      </c>
    </row>
    <row r="131" spans="4:20" x14ac:dyDescent="0.2">
      <c r="D131" s="1" t="s">
        <v>129</v>
      </c>
      <c r="E131" s="1">
        <v>130</v>
      </c>
      <c r="F131" s="1">
        <v>65</v>
      </c>
      <c r="G131" s="1" t="s">
        <v>314</v>
      </c>
      <c r="J131" s="8">
        <v>43856</v>
      </c>
      <c r="K131" s="8"/>
      <c r="L131" s="7" t="s">
        <v>246</v>
      </c>
      <c r="M131" s="7" t="s">
        <v>583</v>
      </c>
      <c r="O131" s="6">
        <f t="shared" si="12"/>
        <v>1</v>
      </c>
      <c r="P131" s="6">
        <f t="shared" si="12"/>
        <v>1</v>
      </c>
      <c r="Q131" s="4">
        <f t="shared" si="13"/>
        <v>2</v>
      </c>
      <c r="R131" s="5">
        <f t="shared" si="14"/>
        <v>0</v>
      </c>
      <c r="S131" s="3">
        <f t="shared" si="15"/>
        <v>2</v>
      </c>
      <c r="T131" s="10" t="s">
        <v>444</v>
      </c>
    </row>
    <row r="132" spans="4:20" x14ac:dyDescent="0.2">
      <c r="D132" s="1" t="s">
        <v>130</v>
      </c>
      <c r="E132" s="1">
        <v>131</v>
      </c>
      <c r="F132" s="1">
        <v>6</v>
      </c>
      <c r="G132" s="1" t="s">
        <v>315</v>
      </c>
      <c r="J132" s="8">
        <v>43857</v>
      </c>
      <c r="K132" s="8"/>
      <c r="L132" s="7" t="s">
        <v>246</v>
      </c>
      <c r="M132" s="7" t="s">
        <v>583</v>
      </c>
      <c r="O132" s="6">
        <f t="shared" si="12"/>
        <v>1</v>
      </c>
      <c r="P132" s="6">
        <f t="shared" si="12"/>
        <v>1</v>
      </c>
      <c r="Q132" s="4">
        <f t="shared" si="13"/>
        <v>2</v>
      </c>
      <c r="R132" s="5">
        <f t="shared" si="14"/>
        <v>1</v>
      </c>
      <c r="S132" s="3">
        <f t="shared" si="15"/>
        <v>2</v>
      </c>
      <c r="T132" s="10" t="s">
        <v>445</v>
      </c>
    </row>
    <row r="133" spans="4:20" x14ac:dyDescent="0.2">
      <c r="D133" s="1" t="s">
        <v>131</v>
      </c>
      <c r="E133" s="1">
        <v>132</v>
      </c>
      <c r="F133" s="1">
        <v>39</v>
      </c>
      <c r="G133" s="1" t="s">
        <v>315</v>
      </c>
      <c r="J133" s="8">
        <v>43857</v>
      </c>
      <c r="K133" s="8"/>
      <c r="L133" s="7" t="s">
        <v>256</v>
      </c>
      <c r="M133" s="7" t="s">
        <v>582</v>
      </c>
      <c r="O133" s="6">
        <f t="shared" si="12"/>
        <v>0</v>
      </c>
      <c r="P133" s="6">
        <f t="shared" si="12"/>
        <v>0</v>
      </c>
      <c r="Q133" s="4">
        <f t="shared" si="13"/>
        <v>1</v>
      </c>
      <c r="R133" s="5">
        <f t="shared" si="14"/>
        <v>2</v>
      </c>
      <c r="S133" s="3">
        <f t="shared" si="15"/>
        <v>1</v>
      </c>
      <c r="T133" s="10" t="s">
        <v>446</v>
      </c>
    </row>
    <row r="134" spans="4:20" x14ac:dyDescent="0.2">
      <c r="D134" s="1" t="s">
        <v>132</v>
      </c>
      <c r="E134" s="1">
        <v>133</v>
      </c>
      <c r="F134" s="1">
        <v>51</v>
      </c>
      <c r="G134" s="1" t="s">
        <v>314</v>
      </c>
      <c r="H134" s="7">
        <v>129</v>
      </c>
      <c r="I134" s="7" t="s">
        <v>301</v>
      </c>
      <c r="J134" s="8">
        <v>43858</v>
      </c>
      <c r="K134" s="8"/>
      <c r="L134" s="7" t="s">
        <v>259</v>
      </c>
      <c r="O134" s="6">
        <f t="shared" si="12"/>
        <v>0</v>
      </c>
      <c r="P134" s="6">
        <f t="shared" si="12"/>
        <v>0</v>
      </c>
      <c r="Q134" s="4">
        <f t="shared" si="13"/>
        <v>0</v>
      </c>
      <c r="R134" s="5">
        <f t="shared" si="14"/>
        <v>1</v>
      </c>
      <c r="S134" s="3">
        <f t="shared" si="15"/>
        <v>0</v>
      </c>
      <c r="T134" s="10" t="s">
        <v>447</v>
      </c>
    </row>
    <row r="135" spans="4:20" x14ac:dyDescent="0.2">
      <c r="D135" s="1" t="s">
        <v>133</v>
      </c>
      <c r="E135" s="1">
        <v>134</v>
      </c>
      <c r="F135" s="1">
        <v>25</v>
      </c>
      <c r="G135" s="1" t="s">
        <v>315</v>
      </c>
      <c r="H135" s="7">
        <v>129</v>
      </c>
      <c r="I135" s="7" t="s">
        <v>303</v>
      </c>
      <c r="J135" s="8">
        <v>43858</v>
      </c>
      <c r="K135" s="8"/>
      <c r="L135" s="7" t="s">
        <v>259</v>
      </c>
      <c r="O135" s="6">
        <f t="shared" si="12"/>
        <v>0</v>
      </c>
      <c r="P135" s="6">
        <f t="shared" si="12"/>
        <v>0</v>
      </c>
      <c r="Q135" s="4">
        <f t="shared" si="13"/>
        <v>0</v>
      </c>
      <c r="R135" s="5">
        <f t="shared" si="14"/>
        <v>0</v>
      </c>
      <c r="S135" s="3">
        <f t="shared" si="15"/>
        <v>0</v>
      </c>
      <c r="T135" s="10" t="s">
        <v>448</v>
      </c>
    </row>
    <row r="136" spans="4:20" x14ac:dyDescent="0.2">
      <c r="D136" s="1" t="s">
        <v>134</v>
      </c>
      <c r="E136" s="1">
        <v>135</v>
      </c>
      <c r="F136" s="1">
        <v>47</v>
      </c>
      <c r="G136" s="1" t="s">
        <v>315</v>
      </c>
      <c r="J136" s="8">
        <v>43857</v>
      </c>
      <c r="K136" s="8"/>
      <c r="L136" s="7" t="s">
        <v>271</v>
      </c>
      <c r="M136" s="7" t="s">
        <v>285</v>
      </c>
      <c r="O136" s="6">
        <f t="shared" si="12"/>
        <v>0</v>
      </c>
      <c r="P136" s="6">
        <f t="shared" si="12"/>
        <v>0</v>
      </c>
      <c r="Q136" s="4">
        <f t="shared" si="13"/>
        <v>1</v>
      </c>
      <c r="R136" s="5">
        <f t="shared" si="14"/>
        <v>0</v>
      </c>
      <c r="S136" s="3">
        <f t="shared" si="15"/>
        <v>1</v>
      </c>
      <c r="T136" s="10" t="s">
        <v>449</v>
      </c>
    </row>
    <row r="137" spans="4:20" x14ac:dyDescent="0.2">
      <c r="D137" s="1" t="s">
        <v>135</v>
      </c>
      <c r="E137" s="1">
        <v>136</v>
      </c>
      <c r="F137" s="1">
        <v>4</v>
      </c>
      <c r="G137" s="1" t="s">
        <v>315</v>
      </c>
      <c r="H137" s="7">
        <v>98</v>
      </c>
      <c r="I137" s="7" t="s">
        <v>303</v>
      </c>
      <c r="J137" s="8">
        <v>43857</v>
      </c>
      <c r="K137" s="8"/>
      <c r="L137" s="7" t="s">
        <v>263</v>
      </c>
      <c r="M137" s="7" t="s">
        <v>287</v>
      </c>
      <c r="O137" s="6">
        <f t="shared" si="12"/>
        <v>0</v>
      </c>
      <c r="P137" s="6">
        <f t="shared" si="12"/>
        <v>1</v>
      </c>
      <c r="Q137" s="4">
        <f t="shared" si="13"/>
        <v>1</v>
      </c>
      <c r="R137" s="5">
        <f t="shared" si="14"/>
        <v>0</v>
      </c>
      <c r="S137" s="3">
        <f t="shared" si="15"/>
        <v>2</v>
      </c>
      <c r="T137" s="10" t="s">
        <v>450</v>
      </c>
    </row>
    <row r="138" spans="4:20" x14ac:dyDescent="0.2">
      <c r="D138" s="1" t="s">
        <v>136</v>
      </c>
      <c r="E138" s="1">
        <v>137</v>
      </c>
      <c r="F138" s="1">
        <v>56</v>
      </c>
      <c r="G138" s="1" t="s">
        <v>314</v>
      </c>
      <c r="J138" s="8">
        <v>43858</v>
      </c>
      <c r="K138" s="8"/>
      <c r="L138" s="7" t="s">
        <v>246</v>
      </c>
      <c r="M138" s="7" t="s">
        <v>246</v>
      </c>
      <c r="O138" s="6">
        <f t="shared" si="12"/>
        <v>1</v>
      </c>
      <c r="P138" s="6">
        <f t="shared" si="12"/>
        <v>1</v>
      </c>
      <c r="Q138" s="4">
        <f t="shared" si="13"/>
        <v>2</v>
      </c>
      <c r="R138" s="5">
        <f t="shared" si="14"/>
        <v>0</v>
      </c>
      <c r="S138" s="3">
        <f t="shared" si="15"/>
        <v>2</v>
      </c>
      <c r="T138" s="10" t="s">
        <v>451</v>
      </c>
    </row>
    <row r="139" spans="4:20" x14ac:dyDescent="0.2">
      <c r="D139" s="1" t="s">
        <v>137</v>
      </c>
      <c r="E139" s="1">
        <v>138</v>
      </c>
      <c r="F139" s="1">
        <v>59</v>
      </c>
      <c r="G139" s="1" t="s">
        <v>314</v>
      </c>
      <c r="J139" s="8">
        <v>43856</v>
      </c>
      <c r="K139" s="8"/>
      <c r="L139" s="7" t="s">
        <v>256</v>
      </c>
      <c r="M139" s="7" t="s">
        <v>285</v>
      </c>
      <c r="O139" s="6">
        <f t="shared" si="12"/>
        <v>0</v>
      </c>
      <c r="P139" s="6">
        <f t="shared" si="12"/>
        <v>0</v>
      </c>
      <c r="Q139" s="4">
        <f t="shared" si="13"/>
        <v>1</v>
      </c>
      <c r="R139" s="5">
        <f t="shared" si="14"/>
        <v>1</v>
      </c>
      <c r="S139" s="3">
        <f t="shared" si="15"/>
        <v>1</v>
      </c>
      <c r="T139" s="10" t="s">
        <v>452</v>
      </c>
    </row>
    <row r="140" spans="4:20" x14ac:dyDescent="0.2">
      <c r="D140" s="1" t="s">
        <v>138</v>
      </c>
      <c r="E140" s="1">
        <v>139</v>
      </c>
      <c r="F140" s="1">
        <v>57</v>
      </c>
      <c r="G140" s="1" t="s">
        <v>315</v>
      </c>
      <c r="H140" s="7">
        <v>138</v>
      </c>
      <c r="I140" s="7" t="s">
        <v>298</v>
      </c>
      <c r="J140" s="8">
        <v>43856</v>
      </c>
      <c r="K140" s="8"/>
      <c r="L140" s="7" t="s">
        <v>256</v>
      </c>
      <c r="M140" s="7" t="s">
        <v>285</v>
      </c>
      <c r="O140" s="6">
        <f t="shared" si="12"/>
        <v>0</v>
      </c>
      <c r="P140" s="6">
        <f t="shared" si="12"/>
        <v>0</v>
      </c>
      <c r="Q140" s="4">
        <f t="shared" si="13"/>
        <v>1</v>
      </c>
      <c r="R140" s="5">
        <f t="shared" si="14"/>
        <v>0</v>
      </c>
      <c r="S140" s="3">
        <f t="shared" si="15"/>
        <v>2</v>
      </c>
      <c r="T140" s="10" t="s">
        <v>453</v>
      </c>
    </row>
    <row r="141" spans="4:20" x14ac:dyDescent="0.2">
      <c r="D141" s="1" t="s">
        <v>139</v>
      </c>
      <c r="E141" s="1">
        <v>140</v>
      </c>
      <c r="F141" s="1">
        <v>66</v>
      </c>
      <c r="G141" s="1" t="s">
        <v>315</v>
      </c>
      <c r="J141" s="8">
        <v>43858</v>
      </c>
      <c r="K141" s="8"/>
      <c r="L141" s="7" t="s">
        <v>246</v>
      </c>
      <c r="M141" s="7" t="s">
        <v>246</v>
      </c>
      <c r="O141" s="6">
        <f t="shared" si="12"/>
        <v>1</v>
      </c>
      <c r="P141" s="6">
        <f t="shared" si="12"/>
        <v>1</v>
      </c>
      <c r="Q141" s="4">
        <f t="shared" si="13"/>
        <v>2</v>
      </c>
      <c r="R141" s="5">
        <f t="shared" si="14"/>
        <v>0</v>
      </c>
      <c r="S141" s="3">
        <f t="shared" si="15"/>
        <v>2</v>
      </c>
      <c r="T141" s="10" t="s">
        <v>454</v>
      </c>
    </row>
    <row r="142" spans="4:20" x14ac:dyDescent="0.2">
      <c r="D142" s="1" t="s">
        <v>140</v>
      </c>
      <c r="E142" s="1">
        <v>141</v>
      </c>
      <c r="F142" s="1">
        <v>78</v>
      </c>
      <c r="G142" s="1" t="s">
        <v>314</v>
      </c>
      <c r="J142" s="8">
        <v>43857</v>
      </c>
      <c r="K142" s="8"/>
      <c r="L142" s="7" t="s">
        <v>246</v>
      </c>
      <c r="M142" s="7" t="s">
        <v>246</v>
      </c>
      <c r="O142" s="6">
        <f t="shared" ref="O142:P161" si="16">IF(ISNUMBER(FIND(O$1,$L142)),1,0)</f>
        <v>1</v>
      </c>
      <c r="P142" s="6">
        <f t="shared" si="16"/>
        <v>1</v>
      </c>
      <c r="Q142" s="4">
        <f t="shared" si="13"/>
        <v>2</v>
      </c>
      <c r="R142" s="5">
        <f t="shared" si="14"/>
        <v>0</v>
      </c>
      <c r="S142" s="3">
        <f t="shared" si="15"/>
        <v>2</v>
      </c>
      <c r="T142" s="10" t="s">
        <v>455</v>
      </c>
    </row>
    <row r="143" spans="4:20" x14ac:dyDescent="0.2">
      <c r="D143" s="1" t="s">
        <v>141</v>
      </c>
      <c r="E143" s="1">
        <v>142</v>
      </c>
      <c r="F143" s="1">
        <v>61</v>
      </c>
      <c r="G143" s="1" t="s">
        <v>315</v>
      </c>
      <c r="J143" s="8">
        <v>43858</v>
      </c>
      <c r="K143" s="8"/>
      <c r="L143" s="7" t="s">
        <v>246</v>
      </c>
      <c r="M143" s="7" t="s">
        <v>246</v>
      </c>
      <c r="O143" s="6">
        <f t="shared" si="16"/>
        <v>1</v>
      </c>
      <c r="P143" s="6">
        <f t="shared" si="16"/>
        <v>1</v>
      </c>
      <c r="Q143" s="4">
        <f t="shared" si="13"/>
        <v>2</v>
      </c>
      <c r="R143" s="5">
        <f t="shared" si="14"/>
        <v>0</v>
      </c>
      <c r="S143" s="3">
        <f t="shared" si="15"/>
        <v>2</v>
      </c>
      <c r="T143" s="10" t="s">
        <v>456</v>
      </c>
    </row>
    <row r="144" spans="4:20" x14ac:dyDescent="0.2">
      <c r="D144" s="1" t="s">
        <v>142</v>
      </c>
      <c r="E144" s="1">
        <v>143</v>
      </c>
      <c r="F144" s="1">
        <v>54</v>
      </c>
      <c r="G144" s="1" t="s">
        <v>314</v>
      </c>
      <c r="J144" s="8">
        <v>43858</v>
      </c>
      <c r="K144" s="8"/>
      <c r="L144" s="7" t="s">
        <v>260</v>
      </c>
      <c r="M144" s="7" t="s">
        <v>285</v>
      </c>
      <c r="O144" s="6">
        <f t="shared" si="16"/>
        <v>0</v>
      </c>
      <c r="P144" s="6">
        <f t="shared" si="16"/>
        <v>0</v>
      </c>
      <c r="Q144" s="4">
        <f t="shared" si="13"/>
        <v>1</v>
      </c>
      <c r="R144" s="5">
        <f t="shared" si="14"/>
        <v>0</v>
      </c>
      <c r="S144" s="3">
        <f t="shared" si="15"/>
        <v>1</v>
      </c>
      <c r="T144" s="10" t="s">
        <v>457</v>
      </c>
    </row>
    <row r="145" spans="4:20" x14ac:dyDescent="0.2">
      <c r="D145" s="1" t="s">
        <v>143</v>
      </c>
      <c r="E145" s="1">
        <v>144</v>
      </c>
      <c r="F145" s="1">
        <v>55</v>
      </c>
      <c r="G145" s="1" t="s">
        <v>315</v>
      </c>
      <c r="J145" s="8">
        <v>43859</v>
      </c>
      <c r="K145" s="8"/>
      <c r="L145" s="7" t="s">
        <v>260</v>
      </c>
      <c r="M145" s="7" t="s">
        <v>285</v>
      </c>
      <c r="O145" s="6">
        <f t="shared" si="16"/>
        <v>0</v>
      </c>
      <c r="P145" s="6">
        <f t="shared" si="16"/>
        <v>0</v>
      </c>
      <c r="Q145" s="4">
        <f t="shared" si="13"/>
        <v>1</v>
      </c>
      <c r="R145" s="5">
        <f t="shared" si="14"/>
        <v>0</v>
      </c>
      <c r="S145" s="3">
        <f t="shared" si="15"/>
        <v>1</v>
      </c>
      <c r="T145" s="10" t="s">
        <v>458</v>
      </c>
    </row>
    <row r="146" spans="4:20" x14ac:dyDescent="0.2">
      <c r="D146" s="1" t="s">
        <v>144</v>
      </c>
      <c r="E146" s="1">
        <v>145</v>
      </c>
      <c r="F146" s="1">
        <v>57</v>
      </c>
      <c r="G146" s="1" t="s">
        <v>315</v>
      </c>
      <c r="J146" s="8">
        <v>43857</v>
      </c>
      <c r="K146" s="8"/>
      <c r="L146" s="7" t="s">
        <v>260</v>
      </c>
      <c r="M146" s="7" t="s">
        <v>582</v>
      </c>
      <c r="O146" s="6">
        <f t="shared" si="16"/>
        <v>0</v>
      </c>
      <c r="P146" s="6">
        <f t="shared" si="16"/>
        <v>0</v>
      </c>
      <c r="Q146" s="4">
        <f t="shared" si="13"/>
        <v>1</v>
      </c>
      <c r="R146" s="5">
        <f t="shared" si="14"/>
        <v>0</v>
      </c>
      <c r="S146" s="3">
        <f t="shared" si="15"/>
        <v>1</v>
      </c>
      <c r="T146" s="10" t="s">
        <v>459</v>
      </c>
    </row>
    <row r="147" spans="4:20" x14ac:dyDescent="0.2">
      <c r="D147" s="1" t="s">
        <v>145</v>
      </c>
      <c r="E147" s="1">
        <v>146</v>
      </c>
      <c r="F147" s="1">
        <v>76</v>
      </c>
      <c r="G147" s="1" t="s">
        <v>314</v>
      </c>
      <c r="H147" s="7">
        <v>29</v>
      </c>
      <c r="I147" s="7" t="s">
        <v>308</v>
      </c>
      <c r="J147" s="8">
        <v>43858</v>
      </c>
      <c r="K147" s="8"/>
      <c r="L147" s="7" t="s">
        <v>246</v>
      </c>
      <c r="M147" s="7" t="s">
        <v>583</v>
      </c>
      <c r="O147" s="6">
        <f t="shared" si="16"/>
        <v>1</v>
      </c>
      <c r="P147" s="6">
        <f t="shared" si="16"/>
        <v>1</v>
      </c>
      <c r="Q147" s="4">
        <f t="shared" si="13"/>
        <v>2</v>
      </c>
      <c r="R147" s="5">
        <f t="shared" si="14"/>
        <v>0</v>
      </c>
      <c r="S147" s="3">
        <f t="shared" si="15"/>
        <v>4</v>
      </c>
      <c r="T147" s="10" t="s">
        <v>460</v>
      </c>
    </row>
    <row r="148" spans="4:20" x14ac:dyDescent="0.2">
      <c r="D148" s="1" t="s">
        <v>146</v>
      </c>
      <c r="E148" s="1">
        <v>147</v>
      </c>
      <c r="F148" s="1">
        <v>6</v>
      </c>
      <c r="G148" s="1" t="s">
        <v>315</v>
      </c>
      <c r="H148" s="7">
        <v>105</v>
      </c>
      <c r="I148" s="7" t="s">
        <v>303</v>
      </c>
      <c r="J148" s="8">
        <v>43858</v>
      </c>
      <c r="K148" s="8"/>
      <c r="L148" s="7" t="s">
        <v>264</v>
      </c>
      <c r="M148" s="7" t="s">
        <v>285</v>
      </c>
      <c r="O148" s="6">
        <f t="shared" si="16"/>
        <v>0</v>
      </c>
      <c r="P148" s="6">
        <f t="shared" si="16"/>
        <v>0</v>
      </c>
      <c r="Q148" s="4">
        <f t="shared" si="13"/>
        <v>1</v>
      </c>
      <c r="R148" s="5">
        <f t="shared" si="14"/>
        <v>0</v>
      </c>
      <c r="S148" s="3">
        <f t="shared" si="15"/>
        <v>2</v>
      </c>
      <c r="T148" s="10" t="s">
        <v>461</v>
      </c>
    </row>
    <row r="149" spans="4:20" x14ac:dyDescent="0.2">
      <c r="D149" s="1" t="s">
        <v>147</v>
      </c>
      <c r="E149" s="1">
        <v>148</v>
      </c>
      <c r="F149" s="1">
        <v>38</v>
      </c>
      <c r="G149" s="1" t="s">
        <v>315</v>
      </c>
      <c r="J149" s="8">
        <v>43857</v>
      </c>
      <c r="K149" s="8"/>
      <c r="L149" s="7" t="s">
        <v>259</v>
      </c>
      <c r="M149" s="7" t="s">
        <v>285</v>
      </c>
      <c r="N149" t="s">
        <v>292</v>
      </c>
      <c r="O149" s="6">
        <f t="shared" si="16"/>
        <v>0</v>
      </c>
      <c r="P149" s="6">
        <f t="shared" si="16"/>
        <v>0</v>
      </c>
      <c r="Q149" s="4">
        <f t="shared" si="13"/>
        <v>1</v>
      </c>
      <c r="R149" s="5">
        <f t="shared" si="14"/>
        <v>0</v>
      </c>
      <c r="S149" s="3">
        <f t="shared" si="15"/>
        <v>1</v>
      </c>
      <c r="T149" s="10" t="s">
        <v>462</v>
      </c>
    </row>
    <row r="150" spans="4:20" x14ac:dyDescent="0.2">
      <c r="D150" s="1" t="s">
        <v>148</v>
      </c>
      <c r="E150" s="1">
        <v>149</v>
      </c>
      <c r="F150" s="1">
        <v>33</v>
      </c>
      <c r="G150" s="1" t="s">
        <v>315</v>
      </c>
      <c r="J150" s="8">
        <v>43858</v>
      </c>
      <c r="K150" s="8"/>
      <c r="L150" s="7" t="s">
        <v>259</v>
      </c>
      <c r="M150" s="7" t="s">
        <v>285</v>
      </c>
      <c r="O150" s="6">
        <f t="shared" si="16"/>
        <v>0</v>
      </c>
      <c r="P150" s="6">
        <f t="shared" si="16"/>
        <v>0</v>
      </c>
      <c r="Q150" s="4">
        <f t="shared" si="13"/>
        <v>1</v>
      </c>
      <c r="R150" s="5">
        <f t="shared" si="14"/>
        <v>0</v>
      </c>
      <c r="S150" s="3">
        <f t="shared" si="15"/>
        <v>1</v>
      </c>
      <c r="T150" s="10" t="s">
        <v>463</v>
      </c>
    </row>
    <row r="151" spans="4:20" x14ac:dyDescent="0.2">
      <c r="D151" s="1" t="s">
        <v>149</v>
      </c>
      <c r="E151" s="1">
        <v>150</v>
      </c>
      <c r="F151" s="1">
        <v>49</v>
      </c>
      <c r="G151" s="1" t="s">
        <v>314</v>
      </c>
      <c r="J151" s="8">
        <v>43857</v>
      </c>
      <c r="K151" s="8"/>
      <c r="L151" s="7" t="s">
        <v>256</v>
      </c>
      <c r="M151" s="7" t="s">
        <v>285</v>
      </c>
      <c r="O151" s="6">
        <f t="shared" si="16"/>
        <v>0</v>
      </c>
      <c r="P151" s="6">
        <f t="shared" si="16"/>
        <v>0</v>
      </c>
      <c r="Q151" s="4">
        <f t="shared" si="13"/>
        <v>1</v>
      </c>
      <c r="R151" s="5">
        <f t="shared" si="14"/>
        <v>1</v>
      </c>
      <c r="S151" s="3">
        <f t="shared" si="15"/>
        <v>1</v>
      </c>
      <c r="T151" s="10" t="s">
        <v>464</v>
      </c>
    </row>
    <row r="152" spans="4:20" x14ac:dyDescent="0.2">
      <c r="D152" s="1" t="s">
        <v>150</v>
      </c>
      <c r="E152" s="1">
        <v>151</v>
      </c>
      <c r="F152" s="1">
        <v>18</v>
      </c>
      <c r="G152" s="1" t="s">
        <v>315</v>
      </c>
      <c r="H152" s="7">
        <v>150</v>
      </c>
      <c r="I152" s="7" t="s">
        <v>303</v>
      </c>
      <c r="J152" s="8">
        <v>43859</v>
      </c>
      <c r="K152" s="8"/>
      <c r="L152" s="7" t="s">
        <v>256</v>
      </c>
      <c r="M152" s="7" t="s">
        <v>285</v>
      </c>
      <c r="O152" s="6">
        <f t="shared" si="16"/>
        <v>0</v>
      </c>
      <c r="P152" s="6">
        <f t="shared" si="16"/>
        <v>0</v>
      </c>
      <c r="Q152" s="4">
        <f t="shared" si="13"/>
        <v>1</v>
      </c>
      <c r="R152" s="5">
        <f t="shared" si="14"/>
        <v>0</v>
      </c>
      <c r="S152" s="3">
        <f t="shared" si="15"/>
        <v>2</v>
      </c>
      <c r="T152" s="10" t="s">
        <v>465</v>
      </c>
    </row>
    <row r="153" spans="4:20" x14ac:dyDescent="0.2">
      <c r="D153" s="1" t="s">
        <v>151</v>
      </c>
      <c r="E153" s="1">
        <v>152</v>
      </c>
      <c r="F153" s="1">
        <v>56</v>
      </c>
      <c r="G153" s="1" t="s">
        <v>315</v>
      </c>
      <c r="J153" s="8">
        <v>43856</v>
      </c>
      <c r="K153" s="8"/>
      <c r="L153" s="7" t="s">
        <v>272</v>
      </c>
      <c r="M153" s="7" t="s">
        <v>285</v>
      </c>
      <c r="O153" s="6">
        <f t="shared" si="16"/>
        <v>0</v>
      </c>
      <c r="P153" s="6">
        <f t="shared" si="16"/>
        <v>0</v>
      </c>
      <c r="Q153" s="4">
        <f t="shared" si="13"/>
        <v>1</v>
      </c>
      <c r="R153" s="5">
        <f t="shared" si="14"/>
        <v>0</v>
      </c>
      <c r="S153" s="3">
        <f t="shared" si="15"/>
        <v>1</v>
      </c>
      <c r="T153" s="10" t="s">
        <v>466</v>
      </c>
    </row>
    <row r="154" spans="4:20" x14ac:dyDescent="0.2">
      <c r="D154" s="1" t="s">
        <v>152</v>
      </c>
      <c r="E154" s="1">
        <v>153</v>
      </c>
      <c r="F154" s="1">
        <v>58</v>
      </c>
      <c r="G154" s="1" t="s">
        <v>314</v>
      </c>
      <c r="H154" s="7">
        <v>84</v>
      </c>
      <c r="I154" s="7" t="s">
        <v>301</v>
      </c>
      <c r="J154" s="8">
        <v>43859</v>
      </c>
      <c r="K154" s="8"/>
      <c r="L154" s="7" t="s">
        <v>256</v>
      </c>
      <c r="O154" s="6">
        <f t="shared" si="16"/>
        <v>0</v>
      </c>
      <c r="P154" s="6">
        <f t="shared" si="16"/>
        <v>0</v>
      </c>
      <c r="Q154" s="4">
        <f t="shared" si="13"/>
        <v>0</v>
      </c>
      <c r="R154" s="5">
        <f t="shared" si="14"/>
        <v>0</v>
      </c>
      <c r="S154" s="3">
        <f t="shared" si="15"/>
        <v>1</v>
      </c>
      <c r="T154" s="10" t="s">
        <v>467</v>
      </c>
    </row>
    <row r="155" spans="4:20" x14ac:dyDescent="0.2">
      <c r="D155" s="1" t="s">
        <v>153</v>
      </c>
      <c r="E155" s="1">
        <v>154</v>
      </c>
      <c r="F155" s="1">
        <v>34</v>
      </c>
      <c r="G155" s="1" t="s">
        <v>315</v>
      </c>
      <c r="H155" s="7">
        <v>114</v>
      </c>
      <c r="I155" s="7" t="s">
        <v>298</v>
      </c>
      <c r="J155" s="8">
        <v>43858</v>
      </c>
      <c r="K155" s="8"/>
      <c r="L155" s="7" t="s">
        <v>256</v>
      </c>
      <c r="O155" s="6">
        <f t="shared" si="16"/>
        <v>0</v>
      </c>
      <c r="P155" s="6">
        <f t="shared" si="16"/>
        <v>0</v>
      </c>
      <c r="Q155" s="4">
        <f t="shared" si="13"/>
        <v>0</v>
      </c>
      <c r="R155" s="5">
        <f t="shared" si="14"/>
        <v>0</v>
      </c>
      <c r="S155" s="3">
        <f t="shared" si="15"/>
        <v>0</v>
      </c>
      <c r="T155" s="10" t="s">
        <v>468</v>
      </c>
    </row>
    <row r="156" spans="4:20" x14ac:dyDescent="0.2">
      <c r="D156" s="1" t="s">
        <v>154</v>
      </c>
      <c r="E156" s="1">
        <v>155</v>
      </c>
      <c r="F156" s="1">
        <v>63</v>
      </c>
      <c r="G156" s="1" t="s">
        <v>315</v>
      </c>
      <c r="H156" s="7">
        <v>114</v>
      </c>
      <c r="I156" s="7" t="s">
        <v>309</v>
      </c>
      <c r="J156" s="8">
        <v>43858</v>
      </c>
      <c r="K156" s="8"/>
      <c r="L156" s="7" t="s">
        <v>256</v>
      </c>
      <c r="O156" s="6">
        <f t="shared" si="16"/>
        <v>0</v>
      </c>
      <c r="P156" s="6">
        <f t="shared" si="16"/>
        <v>0</v>
      </c>
      <c r="Q156" s="4">
        <f t="shared" si="13"/>
        <v>0</v>
      </c>
      <c r="R156" s="5">
        <f t="shared" si="14"/>
        <v>0</v>
      </c>
      <c r="S156" s="3">
        <f t="shared" si="15"/>
        <v>0</v>
      </c>
      <c r="T156" s="10" t="s">
        <v>469</v>
      </c>
    </row>
    <row r="157" spans="4:20" x14ac:dyDescent="0.2">
      <c r="D157" s="1" t="s">
        <v>155</v>
      </c>
      <c r="E157" s="1">
        <v>156</v>
      </c>
      <c r="F157" s="1">
        <v>1</v>
      </c>
      <c r="G157" s="1" t="s">
        <v>315</v>
      </c>
      <c r="J157" s="8">
        <v>43854</v>
      </c>
      <c r="K157" s="8"/>
      <c r="L157" s="7" t="s">
        <v>273</v>
      </c>
      <c r="M157" s="7" t="s">
        <v>285</v>
      </c>
      <c r="N157" t="s">
        <v>293</v>
      </c>
      <c r="O157" s="6">
        <f t="shared" si="16"/>
        <v>0</v>
      </c>
      <c r="P157" s="6">
        <f t="shared" si="16"/>
        <v>0</v>
      </c>
      <c r="Q157" s="4">
        <f t="shared" si="13"/>
        <v>1</v>
      </c>
      <c r="R157" s="5">
        <f t="shared" si="14"/>
        <v>0</v>
      </c>
      <c r="S157" s="3">
        <f t="shared" si="15"/>
        <v>1</v>
      </c>
      <c r="T157" s="10" t="s">
        <v>470</v>
      </c>
    </row>
    <row r="158" spans="4:20" x14ac:dyDescent="0.2">
      <c r="D158" s="1" t="s">
        <v>156</v>
      </c>
      <c r="E158" s="1">
        <v>157</v>
      </c>
      <c r="F158" s="1">
        <v>38</v>
      </c>
      <c r="G158" s="1" t="s">
        <v>314</v>
      </c>
      <c r="J158" s="8">
        <v>43858</v>
      </c>
      <c r="K158" s="8"/>
      <c r="L158" s="7" t="s">
        <v>258</v>
      </c>
      <c r="M158" s="7" t="s">
        <v>287</v>
      </c>
      <c r="O158" s="6">
        <f t="shared" si="16"/>
        <v>0</v>
      </c>
      <c r="P158" s="6">
        <f t="shared" si="16"/>
        <v>0</v>
      </c>
      <c r="Q158" s="4">
        <f t="shared" si="13"/>
        <v>1</v>
      </c>
      <c r="R158" s="5">
        <f t="shared" si="14"/>
        <v>0</v>
      </c>
      <c r="S158" s="3">
        <f t="shared" si="15"/>
        <v>1</v>
      </c>
      <c r="T158" s="10" t="s">
        <v>471</v>
      </c>
    </row>
    <row r="159" spans="4:20" x14ac:dyDescent="0.2">
      <c r="D159" s="1" t="s">
        <v>157</v>
      </c>
      <c r="E159" s="1">
        <v>158</v>
      </c>
      <c r="F159" s="1">
        <v>32</v>
      </c>
      <c r="G159" s="1" t="s">
        <v>315</v>
      </c>
      <c r="J159" s="8">
        <v>43857</v>
      </c>
      <c r="K159" s="8"/>
      <c r="L159" s="7" t="s">
        <v>246</v>
      </c>
      <c r="M159" s="7" t="s">
        <v>583</v>
      </c>
      <c r="O159" s="6">
        <f t="shared" si="16"/>
        <v>1</v>
      </c>
      <c r="P159" s="6">
        <f t="shared" si="16"/>
        <v>1</v>
      </c>
      <c r="Q159" s="4">
        <f t="shared" si="13"/>
        <v>2</v>
      </c>
      <c r="R159" s="5">
        <f t="shared" si="14"/>
        <v>0</v>
      </c>
      <c r="S159" s="3">
        <f t="shared" si="15"/>
        <v>2</v>
      </c>
      <c r="T159" s="10" t="s">
        <v>472</v>
      </c>
    </row>
    <row r="160" spans="4:20" x14ac:dyDescent="0.2">
      <c r="D160" s="1" t="s">
        <v>158</v>
      </c>
      <c r="E160" s="1">
        <v>159</v>
      </c>
      <c r="F160" s="1">
        <v>54</v>
      </c>
      <c r="G160" s="1" t="s">
        <v>315</v>
      </c>
      <c r="J160" s="8">
        <v>43855</v>
      </c>
      <c r="K160" s="8"/>
      <c r="L160" s="7" t="s">
        <v>246</v>
      </c>
      <c r="M160" s="7" t="s">
        <v>583</v>
      </c>
      <c r="O160" s="6">
        <f t="shared" si="16"/>
        <v>1</v>
      </c>
      <c r="P160" s="6">
        <f t="shared" si="16"/>
        <v>1</v>
      </c>
      <c r="Q160" s="4">
        <f t="shared" si="13"/>
        <v>2</v>
      </c>
      <c r="R160" s="5">
        <f t="shared" si="14"/>
        <v>0</v>
      </c>
      <c r="S160" s="3">
        <f t="shared" si="15"/>
        <v>2</v>
      </c>
      <c r="T160" s="10" t="s">
        <v>473</v>
      </c>
    </row>
    <row r="161" spans="4:20" x14ac:dyDescent="0.2">
      <c r="D161" s="1" t="s">
        <v>159</v>
      </c>
      <c r="E161" s="1">
        <v>160</v>
      </c>
      <c r="F161" s="1">
        <v>68</v>
      </c>
      <c r="G161" s="1" t="s">
        <v>314</v>
      </c>
      <c r="J161" s="8">
        <v>43855</v>
      </c>
      <c r="K161" s="8"/>
      <c r="L161" s="7" t="s">
        <v>246</v>
      </c>
      <c r="M161" s="7" t="s">
        <v>246</v>
      </c>
      <c r="O161" s="6">
        <f t="shared" si="16"/>
        <v>1</v>
      </c>
      <c r="P161" s="6">
        <f t="shared" si="16"/>
        <v>1</v>
      </c>
      <c r="Q161" s="4">
        <f t="shared" si="13"/>
        <v>2</v>
      </c>
      <c r="R161" s="5">
        <f t="shared" si="14"/>
        <v>0</v>
      </c>
      <c r="S161" s="3">
        <f t="shared" si="15"/>
        <v>2</v>
      </c>
      <c r="T161" s="10" t="s">
        <v>474</v>
      </c>
    </row>
    <row r="162" spans="4:20" x14ac:dyDescent="0.2">
      <c r="D162" s="1" t="s">
        <v>160</v>
      </c>
      <c r="E162" s="1">
        <v>161</v>
      </c>
      <c r="F162" s="1">
        <v>62</v>
      </c>
      <c r="G162" s="1" t="s">
        <v>315</v>
      </c>
      <c r="J162" s="8">
        <v>43856</v>
      </c>
      <c r="K162" s="8"/>
      <c r="L162" s="7" t="s">
        <v>258</v>
      </c>
      <c r="M162" s="7" t="s">
        <v>287</v>
      </c>
      <c r="O162" s="6">
        <f t="shared" ref="O162:P181" si="17">IF(ISNUMBER(FIND(O$1,$L162)),1,0)</f>
        <v>0</v>
      </c>
      <c r="P162" s="6">
        <f t="shared" si="17"/>
        <v>0</v>
      </c>
      <c r="Q162" s="4">
        <f t="shared" si="13"/>
        <v>1</v>
      </c>
      <c r="R162" s="5">
        <f t="shared" si="14"/>
        <v>0</v>
      </c>
      <c r="S162" s="3">
        <f t="shared" si="15"/>
        <v>1</v>
      </c>
      <c r="T162" s="10" t="s">
        <v>475</v>
      </c>
    </row>
    <row r="163" spans="4:20" x14ac:dyDescent="0.2">
      <c r="D163" s="1" t="s">
        <v>161</v>
      </c>
      <c r="E163" s="1">
        <v>162</v>
      </c>
      <c r="F163" s="1">
        <v>48</v>
      </c>
      <c r="G163" s="1" t="s">
        <v>314</v>
      </c>
      <c r="J163" s="8">
        <v>43857</v>
      </c>
      <c r="K163" s="8"/>
      <c r="L163" s="7" t="s">
        <v>258</v>
      </c>
      <c r="M163" s="7" t="s">
        <v>246</v>
      </c>
      <c r="O163" s="6">
        <f t="shared" si="17"/>
        <v>0</v>
      </c>
      <c r="P163" s="6">
        <f t="shared" si="17"/>
        <v>0</v>
      </c>
      <c r="Q163" s="4">
        <f t="shared" si="13"/>
        <v>2</v>
      </c>
      <c r="R163" s="5">
        <f t="shared" si="14"/>
        <v>1</v>
      </c>
      <c r="S163" s="3">
        <f t="shared" si="15"/>
        <v>2</v>
      </c>
      <c r="T163" s="10" t="s">
        <v>476</v>
      </c>
    </row>
    <row r="164" spans="4:20" x14ac:dyDescent="0.2">
      <c r="D164" s="1" t="s">
        <v>162</v>
      </c>
      <c r="E164" s="1">
        <v>163</v>
      </c>
      <c r="F164" s="1">
        <v>46</v>
      </c>
      <c r="G164" s="1" t="s">
        <v>315</v>
      </c>
      <c r="H164" s="7">
        <v>162</v>
      </c>
      <c r="I164" s="7" t="s">
        <v>298</v>
      </c>
      <c r="J164" s="8">
        <v>43856</v>
      </c>
      <c r="K164" s="8"/>
      <c r="L164" s="7" t="s">
        <v>258</v>
      </c>
      <c r="M164" s="7" t="s">
        <v>246</v>
      </c>
      <c r="O164" s="6">
        <f t="shared" si="17"/>
        <v>0</v>
      </c>
      <c r="P164" s="6">
        <f t="shared" si="17"/>
        <v>0</v>
      </c>
      <c r="Q164" s="4">
        <f t="shared" si="13"/>
        <v>2</v>
      </c>
      <c r="R164" s="5">
        <f t="shared" si="14"/>
        <v>0</v>
      </c>
      <c r="S164" s="3">
        <f t="shared" si="15"/>
        <v>4</v>
      </c>
      <c r="T164" s="10" t="s">
        <v>477</v>
      </c>
    </row>
    <row r="165" spans="4:20" x14ac:dyDescent="0.2">
      <c r="D165" s="1" t="s">
        <v>163</v>
      </c>
      <c r="E165" s="1">
        <v>164</v>
      </c>
      <c r="F165" s="1">
        <v>60</v>
      </c>
      <c r="G165" s="1" t="s">
        <v>315</v>
      </c>
      <c r="J165" s="8">
        <v>43856</v>
      </c>
      <c r="K165" s="8"/>
      <c r="L165" s="7" t="s">
        <v>246</v>
      </c>
      <c r="M165" s="7" t="s">
        <v>246</v>
      </c>
      <c r="O165" s="6">
        <f t="shared" si="17"/>
        <v>1</v>
      </c>
      <c r="P165" s="6">
        <f t="shared" si="17"/>
        <v>1</v>
      </c>
      <c r="Q165" s="4">
        <f t="shared" si="13"/>
        <v>2</v>
      </c>
      <c r="R165" s="5">
        <f t="shared" si="14"/>
        <v>0</v>
      </c>
      <c r="S165" s="3">
        <f t="shared" si="15"/>
        <v>2</v>
      </c>
      <c r="T165" s="10" t="s">
        <v>478</v>
      </c>
    </row>
    <row r="166" spans="4:20" x14ac:dyDescent="0.2">
      <c r="D166" s="1" t="s">
        <v>164</v>
      </c>
      <c r="E166" s="1">
        <v>165</v>
      </c>
      <c r="F166" s="1">
        <v>14</v>
      </c>
      <c r="G166" s="1" t="s">
        <v>314</v>
      </c>
      <c r="H166" s="7">
        <v>132</v>
      </c>
      <c r="I166" s="7" t="s">
        <v>296</v>
      </c>
      <c r="J166" s="8">
        <v>43858</v>
      </c>
      <c r="K166" s="8"/>
      <c r="L166" s="7" t="s">
        <v>256</v>
      </c>
      <c r="M166" s="7" t="s">
        <v>285</v>
      </c>
      <c r="O166" s="6">
        <f t="shared" si="17"/>
        <v>0</v>
      </c>
      <c r="P166" s="6">
        <f t="shared" si="17"/>
        <v>0</v>
      </c>
      <c r="Q166" s="4">
        <f t="shared" si="13"/>
        <v>1</v>
      </c>
      <c r="R166" s="5">
        <f t="shared" si="14"/>
        <v>0</v>
      </c>
      <c r="S166" s="3">
        <f t="shared" si="15"/>
        <v>2</v>
      </c>
      <c r="T166" s="10" t="s">
        <v>479</v>
      </c>
    </row>
    <row r="167" spans="4:20" x14ac:dyDescent="0.2">
      <c r="D167" s="1" t="s">
        <v>165</v>
      </c>
      <c r="E167" s="1">
        <v>166</v>
      </c>
      <c r="F167" s="1">
        <v>62</v>
      </c>
      <c r="G167" s="1" t="s">
        <v>314</v>
      </c>
      <c r="J167" s="8">
        <v>43858</v>
      </c>
      <c r="K167" s="8"/>
      <c r="L167" s="7" t="s">
        <v>274</v>
      </c>
      <c r="M167" s="7" t="s">
        <v>285</v>
      </c>
      <c r="O167" s="6">
        <f t="shared" si="17"/>
        <v>0</v>
      </c>
      <c r="P167" s="6">
        <f t="shared" si="17"/>
        <v>0</v>
      </c>
      <c r="Q167" s="4">
        <f t="shared" si="13"/>
        <v>1</v>
      </c>
      <c r="R167" s="5">
        <f t="shared" si="14"/>
        <v>1</v>
      </c>
      <c r="S167" s="3">
        <f t="shared" si="15"/>
        <v>1</v>
      </c>
      <c r="T167" s="10" t="s">
        <v>480</v>
      </c>
    </row>
    <row r="168" spans="4:20" x14ac:dyDescent="0.2">
      <c r="D168" s="1" t="s">
        <v>166</v>
      </c>
      <c r="E168" s="1">
        <v>167</v>
      </c>
      <c r="F168" s="1">
        <v>43</v>
      </c>
      <c r="G168" s="1" t="s">
        <v>315</v>
      </c>
      <c r="J168" s="8">
        <v>43857</v>
      </c>
      <c r="K168" s="8"/>
      <c r="L168" s="7" t="s">
        <v>256</v>
      </c>
      <c r="M168" s="7" t="s">
        <v>287</v>
      </c>
      <c r="O168" s="6">
        <f t="shared" si="17"/>
        <v>0</v>
      </c>
      <c r="P168" s="6">
        <f t="shared" si="17"/>
        <v>0</v>
      </c>
      <c r="Q168" s="4">
        <f t="shared" si="13"/>
        <v>1</v>
      </c>
      <c r="R168" s="5">
        <f t="shared" si="14"/>
        <v>1</v>
      </c>
      <c r="S168" s="3">
        <f t="shared" si="15"/>
        <v>1</v>
      </c>
      <c r="T168" s="10" t="s">
        <v>481</v>
      </c>
    </row>
    <row r="169" spans="4:20" x14ac:dyDescent="0.2">
      <c r="D169" s="1" t="s">
        <v>167</v>
      </c>
      <c r="E169" s="1">
        <v>168</v>
      </c>
      <c r="F169" s="1">
        <v>70</v>
      </c>
      <c r="G169" s="1" t="s">
        <v>314</v>
      </c>
      <c r="H169" s="7">
        <v>127</v>
      </c>
      <c r="I169" s="7" t="s">
        <v>301</v>
      </c>
      <c r="J169" s="8">
        <v>43855</v>
      </c>
      <c r="K169" s="8"/>
      <c r="L169" s="7" t="s">
        <v>246</v>
      </c>
      <c r="M169" s="7" t="s">
        <v>285</v>
      </c>
      <c r="O169" s="6">
        <f t="shared" si="17"/>
        <v>1</v>
      </c>
      <c r="P169" s="6">
        <f t="shared" si="17"/>
        <v>1</v>
      </c>
      <c r="Q169" s="4">
        <f t="shared" si="13"/>
        <v>1</v>
      </c>
      <c r="R169" s="5">
        <f t="shared" si="14"/>
        <v>0</v>
      </c>
      <c r="S169" s="3">
        <f t="shared" si="15"/>
        <v>2</v>
      </c>
      <c r="T169" s="10" t="s">
        <v>482</v>
      </c>
    </row>
    <row r="170" spans="4:20" x14ac:dyDescent="0.2">
      <c r="D170" s="1" t="s">
        <v>168</v>
      </c>
      <c r="E170" s="1">
        <v>169</v>
      </c>
      <c r="F170" s="1">
        <v>37</v>
      </c>
      <c r="G170" s="1" t="s">
        <v>314</v>
      </c>
      <c r="H170" s="7">
        <v>115</v>
      </c>
      <c r="I170" s="7" t="s">
        <v>296</v>
      </c>
      <c r="J170" s="8">
        <v>43858</v>
      </c>
      <c r="K170" s="8"/>
      <c r="L170" s="7" t="s">
        <v>258</v>
      </c>
      <c r="O170" s="6">
        <f t="shared" si="17"/>
        <v>0</v>
      </c>
      <c r="P170" s="6">
        <f t="shared" si="17"/>
        <v>0</v>
      </c>
      <c r="Q170" s="4">
        <f t="shared" si="13"/>
        <v>0</v>
      </c>
      <c r="R170" s="5">
        <f t="shared" si="14"/>
        <v>0</v>
      </c>
      <c r="S170" s="3">
        <f t="shared" si="15"/>
        <v>2</v>
      </c>
      <c r="T170" s="10" t="s">
        <v>483</v>
      </c>
    </row>
    <row r="171" spans="4:20" x14ac:dyDescent="0.2">
      <c r="D171" s="1" t="s">
        <v>169</v>
      </c>
      <c r="E171" s="1">
        <v>170</v>
      </c>
      <c r="F171" s="1">
        <v>38</v>
      </c>
      <c r="G171" s="1" t="s">
        <v>315</v>
      </c>
      <c r="J171" s="8">
        <v>43856</v>
      </c>
      <c r="K171" s="8"/>
      <c r="L171" s="7" t="s">
        <v>258</v>
      </c>
      <c r="M171" s="7" t="s">
        <v>587</v>
      </c>
      <c r="O171" s="6">
        <f t="shared" si="17"/>
        <v>0</v>
      </c>
      <c r="P171" s="6">
        <f t="shared" si="17"/>
        <v>0</v>
      </c>
      <c r="Q171" s="4">
        <f t="shared" si="13"/>
        <v>2</v>
      </c>
      <c r="R171" s="5">
        <f t="shared" si="14"/>
        <v>0</v>
      </c>
      <c r="S171" s="3">
        <f t="shared" si="15"/>
        <v>2</v>
      </c>
      <c r="T171" s="10" t="s">
        <v>484</v>
      </c>
    </row>
    <row r="172" spans="4:20" x14ac:dyDescent="0.2">
      <c r="D172" s="1" t="s">
        <v>170</v>
      </c>
      <c r="E172" s="1">
        <v>171</v>
      </c>
      <c r="F172" s="1">
        <v>66</v>
      </c>
      <c r="G172" s="1" t="s">
        <v>314</v>
      </c>
      <c r="J172" s="8">
        <v>43859</v>
      </c>
      <c r="K172" s="8"/>
      <c r="L172" s="7" t="s">
        <v>275</v>
      </c>
      <c r="M172" s="7" t="s">
        <v>285</v>
      </c>
      <c r="O172" s="6">
        <f t="shared" si="17"/>
        <v>0</v>
      </c>
      <c r="P172" s="6">
        <f t="shared" si="17"/>
        <v>0</v>
      </c>
      <c r="Q172" s="4">
        <f t="shared" si="13"/>
        <v>1</v>
      </c>
      <c r="R172" s="5">
        <f t="shared" si="14"/>
        <v>0</v>
      </c>
      <c r="S172" s="3">
        <f t="shared" si="15"/>
        <v>1</v>
      </c>
      <c r="T172" s="10" t="s">
        <v>485</v>
      </c>
    </row>
    <row r="173" spans="4:20" x14ac:dyDescent="0.2">
      <c r="D173" s="1" t="s">
        <v>171</v>
      </c>
      <c r="E173" s="1">
        <v>172</v>
      </c>
      <c r="F173" s="1">
        <v>41</v>
      </c>
      <c r="G173" s="1" t="s">
        <v>314</v>
      </c>
      <c r="J173" s="8">
        <v>43859</v>
      </c>
      <c r="K173" s="8"/>
      <c r="L173" s="7" t="s">
        <v>246</v>
      </c>
      <c r="M173" s="7" t="s">
        <v>246</v>
      </c>
      <c r="O173" s="6">
        <f t="shared" si="17"/>
        <v>1</v>
      </c>
      <c r="P173" s="6">
        <f t="shared" si="17"/>
        <v>1</v>
      </c>
      <c r="Q173" s="4">
        <f t="shared" si="13"/>
        <v>2</v>
      </c>
      <c r="R173" s="5">
        <f t="shared" si="14"/>
        <v>1</v>
      </c>
      <c r="S173" s="3">
        <f t="shared" si="15"/>
        <v>2</v>
      </c>
      <c r="T173" s="10" t="s">
        <v>486</v>
      </c>
    </row>
    <row r="174" spans="4:20" x14ac:dyDescent="0.2">
      <c r="D174" s="1" t="s">
        <v>172</v>
      </c>
      <c r="E174" s="1">
        <v>173</v>
      </c>
      <c r="F174" s="1">
        <v>45</v>
      </c>
      <c r="G174" s="1" t="s">
        <v>314</v>
      </c>
      <c r="H174" s="7">
        <v>167</v>
      </c>
      <c r="I174" s="7" t="s">
        <v>301</v>
      </c>
      <c r="J174" s="8">
        <v>43860</v>
      </c>
      <c r="K174" s="8"/>
      <c r="L174" s="7" t="s">
        <v>266</v>
      </c>
      <c r="M174" s="7" t="s">
        <v>287</v>
      </c>
      <c r="O174" s="6">
        <f t="shared" si="17"/>
        <v>0</v>
      </c>
      <c r="P174" s="6">
        <f t="shared" si="17"/>
        <v>0</v>
      </c>
      <c r="Q174" s="4">
        <f t="shared" si="13"/>
        <v>1</v>
      </c>
      <c r="R174" s="5">
        <f t="shared" si="14"/>
        <v>0</v>
      </c>
      <c r="S174" s="3">
        <f t="shared" si="15"/>
        <v>2</v>
      </c>
      <c r="T174" s="10" t="s">
        <v>487</v>
      </c>
    </row>
    <row r="175" spans="4:20" x14ac:dyDescent="0.2">
      <c r="D175" s="1" t="s">
        <v>173</v>
      </c>
      <c r="E175" s="1">
        <v>174</v>
      </c>
      <c r="F175" s="1">
        <v>60</v>
      </c>
      <c r="G175" s="1" t="s">
        <v>315</v>
      </c>
      <c r="H175" s="7">
        <v>166</v>
      </c>
      <c r="I175" s="7" t="s">
        <v>298</v>
      </c>
      <c r="J175" s="8">
        <v>43859</v>
      </c>
      <c r="K175" s="8"/>
      <c r="L175" s="7" t="s">
        <v>276</v>
      </c>
      <c r="M175" s="7" t="s">
        <v>285</v>
      </c>
      <c r="O175" s="6">
        <f t="shared" si="17"/>
        <v>0</v>
      </c>
      <c r="P175" s="6">
        <f t="shared" si="17"/>
        <v>0</v>
      </c>
      <c r="Q175" s="4">
        <f t="shared" si="13"/>
        <v>1</v>
      </c>
      <c r="R175" s="5">
        <f t="shared" si="14"/>
        <v>0</v>
      </c>
      <c r="S175" s="3">
        <f t="shared" si="15"/>
        <v>2</v>
      </c>
      <c r="T175" s="10" t="s">
        <v>488</v>
      </c>
    </row>
    <row r="176" spans="4:20" x14ac:dyDescent="0.2">
      <c r="D176" s="1" t="s">
        <v>174</v>
      </c>
      <c r="E176" s="1">
        <v>175</v>
      </c>
      <c r="F176" s="1">
        <v>20</v>
      </c>
      <c r="G176" s="1" t="s">
        <v>314</v>
      </c>
      <c r="J176" s="8">
        <v>43859</v>
      </c>
      <c r="K176" s="8"/>
      <c r="L176" s="7" t="s">
        <v>275</v>
      </c>
      <c r="M176" s="7" t="s">
        <v>285</v>
      </c>
      <c r="O176" s="6">
        <f t="shared" si="17"/>
        <v>0</v>
      </c>
      <c r="P176" s="6">
        <f t="shared" si="17"/>
        <v>0</v>
      </c>
      <c r="Q176" s="4">
        <f t="shared" si="13"/>
        <v>1</v>
      </c>
      <c r="R176" s="5">
        <f t="shared" si="14"/>
        <v>0</v>
      </c>
      <c r="S176" s="3">
        <f t="shared" si="15"/>
        <v>1</v>
      </c>
      <c r="T176" s="10" t="s">
        <v>489</v>
      </c>
    </row>
    <row r="177" spans="4:20" x14ac:dyDescent="0.2">
      <c r="D177" s="1" t="s">
        <v>175</v>
      </c>
      <c r="E177" s="1">
        <v>176</v>
      </c>
      <c r="F177" s="1">
        <v>81</v>
      </c>
      <c r="G177" s="1" t="s">
        <v>314</v>
      </c>
      <c r="J177" s="8">
        <v>43859</v>
      </c>
      <c r="K177" s="8"/>
      <c r="L177" s="7" t="s">
        <v>246</v>
      </c>
      <c r="M177" s="7" t="s">
        <v>246</v>
      </c>
      <c r="O177" s="6">
        <f t="shared" si="17"/>
        <v>1</v>
      </c>
      <c r="P177" s="6">
        <f t="shared" si="17"/>
        <v>1</v>
      </c>
      <c r="Q177" s="4">
        <f t="shared" si="13"/>
        <v>2</v>
      </c>
      <c r="R177" s="5">
        <f t="shared" si="14"/>
        <v>0</v>
      </c>
      <c r="S177" s="3">
        <f t="shared" si="15"/>
        <v>2</v>
      </c>
      <c r="T177" s="10" t="s">
        <v>490</v>
      </c>
    </row>
    <row r="178" spans="4:20" x14ac:dyDescent="0.2">
      <c r="D178" s="1" t="s">
        <v>176</v>
      </c>
      <c r="E178" s="1">
        <v>177</v>
      </c>
      <c r="F178" s="1">
        <v>49</v>
      </c>
      <c r="G178" s="1" t="s">
        <v>314</v>
      </c>
      <c r="J178" s="8">
        <v>43858</v>
      </c>
      <c r="K178" s="8"/>
      <c r="L178" s="7" t="s">
        <v>267</v>
      </c>
      <c r="M178" s="7" t="s">
        <v>285</v>
      </c>
      <c r="O178" s="6">
        <f t="shared" si="17"/>
        <v>0</v>
      </c>
      <c r="P178" s="6">
        <f t="shared" si="17"/>
        <v>0</v>
      </c>
      <c r="Q178" s="4">
        <f t="shared" si="13"/>
        <v>1</v>
      </c>
      <c r="R178" s="5">
        <f t="shared" si="14"/>
        <v>0</v>
      </c>
      <c r="S178" s="3">
        <f t="shared" si="15"/>
        <v>1</v>
      </c>
      <c r="T178" s="10" t="s">
        <v>491</v>
      </c>
    </row>
    <row r="179" spans="4:20" x14ac:dyDescent="0.2">
      <c r="D179" s="1" t="s">
        <v>177</v>
      </c>
      <c r="E179" s="1">
        <v>178</v>
      </c>
      <c r="F179" s="1">
        <v>65</v>
      </c>
      <c r="G179" s="1" t="s">
        <v>315</v>
      </c>
      <c r="H179" s="7">
        <v>94</v>
      </c>
      <c r="I179" s="7" t="s">
        <v>298</v>
      </c>
      <c r="J179" s="8">
        <v>43856</v>
      </c>
      <c r="K179" s="8"/>
      <c r="L179" s="7" t="s">
        <v>267</v>
      </c>
      <c r="M179" s="7" t="s">
        <v>285</v>
      </c>
      <c r="O179" s="6">
        <f t="shared" si="17"/>
        <v>0</v>
      </c>
      <c r="P179" s="6">
        <f t="shared" si="17"/>
        <v>0</v>
      </c>
      <c r="Q179" s="4">
        <f t="shared" si="13"/>
        <v>1</v>
      </c>
      <c r="R179" s="5">
        <f t="shared" si="14"/>
        <v>0</v>
      </c>
      <c r="S179" s="3">
        <f t="shared" si="15"/>
        <v>2</v>
      </c>
      <c r="T179" s="10" t="s">
        <v>492</v>
      </c>
    </row>
    <row r="180" spans="4:20" x14ac:dyDescent="0.2">
      <c r="D180" s="1" t="s">
        <v>178</v>
      </c>
      <c r="E180" s="1">
        <v>179</v>
      </c>
      <c r="F180" s="1">
        <v>60</v>
      </c>
      <c r="G180" s="1" t="s">
        <v>314</v>
      </c>
      <c r="J180" s="8">
        <v>43859</v>
      </c>
      <c r="K180" s="8"/>
      <c r="L180" s="7" t="s">
        <v>277</v>
      </c>
      <c r="M180" s="7" t="s">
        <v>287</v>
      </c>
      <c r="O180" s="6">
        <f t="shared" si="17"/>
        <v>0</v>
      </c>
      <c r="P180" s="6">
        <f t="shared" si="17"/>
        <v>0</v>
      </c>
      <c r="Q180" s="4">
        <f t="shared" si="13"/>
        <v>1</v>
      </c>
      <c r="R180" s="5">
        <f t="shared" si="14"/>
        <v>3</v>
      </c>
      <c r="S180" s="3">
        <f t="shared" si="15"/>
        <v>1</v>
      </c>
      <c r="T180" s="10" t="s">
        <v>493</v>
      </c>
    </row>
    <row r="181" spans="4:20" x14ac:dyDescent="0.2">
      <c r="D181" s="1" t="s">
        <v>179</v>
      </c>
      <c r="E181" s="1">
        <v>180</v>
      </c>
      <c r="F181" s="1">
        <v>56</v>
      </c>
      <c r="G181" s="1" t="s">
        <v>315</v>
      </c>
      <c r="J181" s="8">
        <v>43859</v>
      </c>
      <c r="K181" s="8"/>
      <c r="L181" s="7" t="s">
        <v>277</v>
      </c>
      <c r="M181" s="7" t="s">
        <v>287</v>
      </c>
      <c r="O181" s="6">
        <f t="shared" si="17"/>
        <v>0</v>
      </c>
      <c r="P181" s="6">
        <f t="shared" si="17"/>
        <v>0</v>
      </c>
      <c r="Q181" s="4">
        <f t="shared" si="13"/>
        <v>1</v>
      </c>
      <c r="R181" s="5">
        <f t="shared" si="14"/>
        <v>1</v>
      </c>
      <c r="S181" s="3">
        <f t="shared" si="15"/>
        <v>1</v>
      </c>
      <c r="T181" s="10" t="s">
        <v>494</v>
      </c>
    </row>
    <row r="182" spans="4:20" x14ac:dyDescent="0.2">
      <c r="D182" s="1" t="s">
        <v>180</v>
      </c>
      <c r="E182" s="1">
        <v>181</v>
      </c>
      <c r="F182" s="1">
        <v>33</v>
      </c>
      <c r="G182" s="1" t="s">
        <v>314</v>
      </c>
      <c r="J182" s="8">
        <v>43858</v>
      </c>
      <c r="K182" s="8"/>
      <c r="L182" s="7" t="s">
        <v>278</v>
      </c>
      <c r="M182" s="7" t="s">
        <v>287</v>
      </c>
      <c r="O182" s="6">
        <f t="shared" ref="O182:P201" si="18">IF(ISNUMBER(FIND(O$1,$L182)),1,0)</f>
        <v>0</v>
      </c>
      <c r="P182" s="6">
        <f t="shared" si="18"/>
        <v>0</v>
      </c>
      <c r="Q182" s="4">
        <f t="shared" si="13"/>
        <v>1</v>
      </c>
      <c r="R182" s="5">
        <f t="shared" si="14"/>
        <v>0</v>
      </c>
      <c r="S182" s="3">
        <f t="shared" si="15"/>
        <v>1</v>
      </c>
      <c r="T182" s="10" t="s">
        <v>495</v>
      </c>
    </row>
    <row r="183" spans="4:20" x14ac:dyDescent="0.2">
      <c r="D183" s="1" t="s">
        <v>181</v>
      </c>
      <c r="E183" s="1">
        <v>182</v>
      </c>
      <c r="F183" s="1">
        <v>46</v>
      </c>
      <c r="G183" s="1" t="s">
        <v>314</v>
      </c>
      <c r="J183" s="8">
        <v>43857</v>
      </c>
      <c r="K183" s="8"/>
      <c r="L183" s="7" t="s">
        <v>278</v>
      </c>
      <c r="M183" s="7" t="s">
        <v>287</v>
      </c>
      <c r="O183" s="6">
        <f t="shared" si="18"/>
        <v>0</v>
      </c>
      <c r="P183" s="6">
        <f t="shared" si="18"/>
        <v>0</v>
      </c>
      <c r="Q183" s="4">
        <f t="shared" si="13"/>
        <v>1</v>
      </c>
      <c r="R183" s="5">
        <f t="shared" si="14"/>
        <v>0</v>
      </c>
      <c r="S183" s="3">
        <f t="shared" si="15"/>
        <v>1</v>
      </c>
      <c r="T183" s="10" t="s">
        <v>496</v>
      </c>
    </row>
    <row r="184" spans="4:20" x14ac:dyDescent="0.2">
      <c r="D184" s="1" t="s">
        <v>182</v>
      </c>
      <c r="E184" s="1">
        <v>183</v>
      </c>
      <c r="F184" s="1">
        <v>29</v>
      </c>
      <c r="G184" s="1" t="s">
        <v>315</v>
      </c>
      <c r="J184" s="8">
        <v>43858</v>
      </c>
      <c r="K184" s="8"/>
      <c r="L184" s="7" t="s">
        <v>267</v>
      </c>
      <c r="M184" s="7" t="s">
        <v>589</v>
      </c>
      <c r="O184" s="6">
        <f t="shared" si="18"/>
        <v>0</v>
      </c>
      <c r="P184" s="6">
        <f t="shared" si="18"/>
        <v>0</v>
      </c>
      <c r="Q184" s="4">
        <f t="shared" si="13"/>
        <v>2</v>
      </c>
      <c r="R184" s="5">
        <f t="shared" si="14"/>
        <v>2</v>
      </c>
      <c r="S184" s="3">
        <f t="shared" si="15"/>
        <v>2</v>
      </c>
      <c r="T184" s="10" t="s">
        <v>497</v>
      </c>
    </row>
    <row r="185" spans="4:20" x14ac:dyDescent="0.2">
      <c r="D185" s="1" t="s">
        <v>183</v>
      </c>
      <c r="E185" s="1">
        <v>184</v>
      </c>
      <c r="F185" s="1">
        <v>29</v>
      </c>
      <c r="G185" s="1" t="s">
        <v>315</v>
      </c>
      <c r="H185" s="7">
        <v>180</v>
      </c>
      <c r="I185" s="7" t="s">
        <v>303</v>
      </c>
      <c r="J185" s="8">
        <v>43860</v>
      </c>
      <c r="K185" s="8"/>
      <c r="L185" s="7" t="s">
        <v>277</v>
      </c>
      <c r="M185" s="7" t="s">
        <v>287</v>
      </c>
      <c r="O185" s="6">
        <f t="shared" si="18"/>
        <v>0</v>
      </c>
      <c r="P185" s="6">
        <f t="shared" si="18"/>
        <v>0</v>
      </c>
      <c r="Q185" s="4">
        <f t="shared" si="13"/>
        <v>1</v>
      </c>
      <c r="R185" s="5">
        <f t="shared" si="14"/>
        <v>0</v>
      </c>
      <c r="S185" s="3">
        <f t="shared" si="15"/>
        <v>2</v>
      </c>
      <c r="T185" s="10" t="s">
        <v>498</v>
      </c>
    </row>
    <row r="186" spans="4:20" x14ac:dyDescent="0.2">
      <c r="D186" s="1" t="s">
        <v>184</v>
      </c>
      <c r="E186" s="1">
        <v>185</v>
      </c>
      <c r="F186" s="1">
        <v>41</v>
      </c>
      <c r="G186" s="1" t="s">
        <v>314</v>
      </c>
      <c r="J186" s="8">
        <v>43858</v>
      </c>
      <c r="K186" s="8"/>
      <c r="L186" s="7" t="s">
        <v>267</v>
      </c>
      <c r="M186" s="7" t="s">
        <v>589</v>
      </c>
      <c r="O186" s="6">
        <f t="shared" si="18"/>
        <v>0</v>
      </c>
      <c r="P186" s="6">
        <f t="shared" si="18"/>
        <v>0</v>
      </c>
      <c r="Q186" s="4">
        <f t="shared" si="13"/>
        <v>2</v>
      </c>
      <c r="R186" s="5">
        <f t="shared" si="14"/>
        <v>1</v>
      </c>
      <c r="S186" s="3">
        <f t="shared" si="15"/>
        <v>2</v>
      </c>
      <c r="T186" s="10" t="s">
        <v>499</v>
      </c>
    </row>
    <row r="187" spans="4:20" x14ac:dyDescent="0.2">
      <c r="D187" s="1" t="s">
        <v>185</v>
      </c>
      <c r="E187" s="1">
        <v>186</v>
      </c>
      <c r="F187" s="1">
        <v>37</v>
      </c>
      <c r="G187" s="1" t="s">
        <v>314</v>
      </c>
      <c r="J187" s="8">
        <v>43859</v>
      </c>
      <c r="K187" s="8"/>
      <c r="L187" s="7" t="s">
        <v>278</v>
      </c>
      <c r="M187" s="7" t="s">
        <v>246</v>
      </c>
      <c r="O187" s="6">
        <f t="shared" si="18"/>
        <v>0</v>
      </c>
      <c r="P187" s="6">
        <f t="shared" si="18"/>
        <v>0</v>
      </c>
      <c r="Q187" s="4">
        <f t="shared" si="13"/>
        <v>2</v>
      </c>
      <c r="R187" s="5">
        <f t="shared" si="14"/>
        <v>1</v>
      </c>
      <c r="S187" s="3">
        <f t="shared" si="15"/>
        <v>2</v>
      </c>
      <c r="T187" s="10" t="s">
        <v>500</v>
      </c>
    </row>
    <row r="188" spans="4:20" x14ac:dyDescent="0.2">
      <c r="D188" s="1" t="s">
        <v>186</v>
      </c>
      <c r="E188" s="1">
        <v>187</v>
      </c>
      <c r="F188" s="1">
        <v>31</v>
      </c>
      <c r="G188" s="1" t="s">
        <v>315</v>
      </c>
      <c r="J188" s="8">
        <v>43859</v>
      </c>
      <c r="K188" s="8"/>
      <c r="L188" s="7" t="s">
        <v>275</v>
      </c>
      <c r="M188" s="7" t="s">
        <v>285</v>
      </c>
      <c r="O188" s="6">
        <f t="shared" si="18"/>
        <v>0</v>
      </c>
      <c r="P188" s="6">
        <f t="shared" si="18"/>
        <v>0</v>
      </c>
      <c r="Q188" s="4">
        <f t="shared" si="13"/>
        <v>1</v>
      </c>
      <c r="R188" s="5">
        <f t="shared" si="14"/>
        <v>0</v>
      </c>
      <c r="S188" s="3">
        <f t="shared" si="15"/>
        <v>1</v>
      </c>
      <c r="T188" s="10" t="s">
        <v>501</v>
      </c>
    </row>
    <row r="189" spans="4:20" x14ac:dyDescent="0.2">
      <c r="D189" s="1" t="s">
        <v>187</v>
      </c>
      <c r="E189" s="1">
        <v>188</v>
      </c>
      <c r="F189" s="1">
        <v>25</v>
      </c>
      <c r="G189" s="1" t="s">
        <v>315</v>
      </c>
      <c r="H189" s="7">
        <v>12</v>
      </c>
      <c r="I189" s="7" t="s">
        <v>600</v>
      </c>
      <c r="J189" s="8">
        <v>43856</v>
      </c>
      <c r="K189" s="8"/>
      <c r="L189" s="7" t="s">
        <v>275</v>
      </c>
      <c r="O189" s="6">
        <f t="shared" si="18"/>
        <v>0</v>
      </c>
      <c r="P189" s="6">
        <f t="shared" si="18"/>
        <v>0</v>
      </c>
      <c r="Q189" s="4">
        <f t="shared" si="13"/>
        <v>0</v>
      </c>
      <c r="R189" s="5">
        <f t="shared" si="14"/>
        <v>0</v>
      </c>
      <c r="S189" s="3">
        <f t="shared" si="15"/>
        <v>1</v>
      </c>
      <c r="T189" s="10" t="s">
        <v>502</v>
      </c>
    </row>
    <row r="190" spans="4:20" x14ac:dyDescent="0.2">
      <c r="D190" s="1" t="s">
        <v>188</v>
      </c>
      <c r="E190" s="1">
        <v>189</v>
      </c>
      <c r="F190" s="1">
        <v>62</v>
      </c>
      <c r="G190" s="1" t="s">
        <v>315</v>
      </c>
      <c r="J190" s="8">
        <v>43859</v>
      </c>
      <c r="K190" s="8"/>
      <c r="L190" s="7" t="s">
        <v>246</v>
      </c>
      <c r="M190" s="7" t="s">
        <v>246</v>
      </c>
      <c r="O190" s="6">
        <f t="shared" si="18"/>
        <v>1</v>
      </c>
      <c r="P190" s="6">
        <f t="shared" si="18"/>
        <v>1</v>
      </c>
      <c r="Q190" s="4">
        <f t="shared" si="13"/>
        <v>2</v>
      </c>
      <c r="R190" s="5">
        <f t="shared" si="14"/>
        <v>0</v>
      </c>
      <c r="S190" s="3">
        <f t="shared" si="15"/>
        <v>2</v>
      </c>
      <c r="T190" s="10" t="s">
        <v>503</v>
      </c>
    </row>
    <row r="191" spans="4:20" x14ac:dyDescent="0.2">
      <c r="D191" s="1" t="s">
        <v>189</v>
      </c>
      <c r="E191" s="1">
        <v>190</v>
      </c>
      <c r="F191" s="1">
        <v>58</v>
      </c>
      <c r="G191" s="1" t="s">
        <v>315</v>
      </c>
      <c r="J191" s="8">
        <v>43859</v>
      </c>
      <c r="K191" s="8"/>
      <c r="L191" s="7" t="s">
        <v>246</v>
      </c>
      <c r="M191" s="7" t="s">
        <v>246</v>
      </c>
      <c r="O191" s="6">
        <f t="shared" si="18"/>
        <v>1</v>
      </c>
      <c r="P191" s="6">
        <f t="shared" si="18"/>
        <v>1</v>
      </c>
      <c r="Q191" s="4">
        <f t="shared" si="13"/>
        <v>2</v>
      </c>
      <c r="R191" s="5">
        <f t="shared" si="14"/>
        <v>1</v>
      </c>
      <c r="S191" s="3">
        <f t="shared" si="15"/>
        <v>2</v>
      </c>
      <c r="T191" s="10" t="s">
        <v>504</v>
      </c>
    </row>
    <row r="192" spans="4:20" x14ac:dyDescent="0.2">
      <c r="D192" s="1" t="s">
        <v>190</v>
      </c>
      <c r="E192" s="1">
        <v>191</v>
      </c>
      <c r="F192" s="1">
        <v>34</v>
      </c>
      <c r="G192" s="1" t="s">
        <v>315</v>
      </c>
      <c r="H192" s="7">
        <v>131</v>
      </c>
      <c r="I192" s="7" t="s">
        <v>307</v>
      </c>
      <c r="J192" s="8">
        <v>43858</v>
      </c>
      <c r="K192" s="8"/>
      <c r="L192" s="7" t="s">
        <v>246</v>
      </c>
      <c r="M192" s="7" t="s">
        <v>583</v>
      </c>
      <c r="O192" s="6">
        <f t="shared" si="18"/>
        <v>1</v>
      </c>
      <c r="P192" s="6">
        <f t="shared" si="18"/>
        <v>1</v>
      </c>
      <c r="Q192" s="4">
        <f t="shared" si="13"/>
        <v>2</v>
      </c>
      <c r="R192" s="5">
        <f t="shared" si="14"/>
        <v>0</v>
      </c>
      <c r="S192" s="3">
        <f t="shared" si="15"/>
        <v>4</v>
      </c>
      <c r="T192" s="10" t="s">
        <v>505</v>
      </c>
    </row>
    <row r="193" spans="4:20" x14ac:dyDescent="0.2">
      <c r="D193" s="1" t="s">
        <v>191</v>
      </c>
      <c r="E193" s="1">
        <v>192</v>
      </c>
      <c r="F193" s="1">
        <v>61</v>
      </c>
      <c r="G193" s="1" t="s">
        <v>315</v>
      </c>
      <c r="J193" s="8">
        <v>43859</v>
      </c>
      <c r="K193" s="8"/>
      <c r="L193" s="7" t="s">
        <v>246</v>
      </c>
      <c r="M193" s="7" t="s">
        <v>246</v>
      </c>
      <c r="O193" s="6">
        <f t="shared" si="18"/>
        <v>1</v>
      </c>
      <c r="P193" s="6">
        <f t="shared" si="18"/>
        <v>1</v>
      </c>
      <c r="Q193" s="4">
        <f t="shared" si="13"/>
        <v>2</v>
      </c>
      <c r="R193" s="5">
        <f t="shared" si="14"/>
        <v>0</v>
      </c>
      <c r="S193" s="3">
        <f t="shared" si="15"/>
        <v>2</v>
      </c>
      <c r="T193" s="10" t="s">
        <v>506</v>
      </c>
    </row>
    <row r="194" spans="4:20" x14ac:dyDescent="0.2">
      <c r="D194" s="1" t="s">
        <v>192</v>
      </c>
      <c r="E194" s="1">
        <v>193</v>
      </c>
      <c r="F194" s="1">
        <v>35</v>
      </c>
      <c r="G194" s="1" t="s">
        <v>314</v>
      </c>
      <c r="J194" s="8">
        <v>43859</v>
      </c>
      <c r="K194" s="8"/>
      <c r="L194" s="7" t="s">
        <v>277</v>
      </c>
      <c r="M194" s="7" t="s">
        <v>287</v>
      </c>
      <c r="O194" s="6">
        <f t="shared" si="18"/>
        <v>0</v>
      </c>
      <c r="P194" s="6">
        <f t="shared" si="18"/>
        <v>0</v>
      </c>
      <c r="Q194" s="4">
        <f t="shared" ref="Q194:Q246" si="19">IF(ISNUMBER(FIND("武汉",M194)),1,0)+IF(ISNUMBER(FIND("湖北",M194)),1,0)</f>
        <v>1</v>
      </c>
      <c r="R194" s="5">
        <f t="shared" ref="R194:R246" si="20">COUNTIFS(H:H,E194)</f>
        <v>1</v>
      </c>
      <c r="S194" s="3">
        <f t="shared" ref="S194:S246" si="21">Q194+IF(ISBLANK(H194)=FALSE,SUMIFS(Q:Q,E:E,H194),0)</f>
        <v>1</v>
      </c>
      <c r="T194" s="10" t="s">
        <v>507</v>
      </c>
    </row>
    <row r="195" spans="4:20" x14ac:dyDescent="0.2">
      <c r="D195" s="1" t="s">
        <v>193</v>
      </c>
      <c r="E195" s="1">
        <v>194</v>
      </c>
      <c r="F195" s="1">
        <v>66</v>
      </c>
      <c r="G195" s="1" t="s">
        <v>314</v>
      </c>
      <c r="J195" s="8">
        <v>43858</v>
      </c>
      <c r="K195" s="8"/>
      <c r="L195" s="7" t="s">
        <v>279</v>
      </c>
      <c r="M195" s="7" t="s">
        <v>586</v>
      </c>
      <c r="O195" s="6">
        <f t="shared" si="18"/>
        <v>0</v>
      </c>
      <c r="P195" s="6">
        <f t="shared" si="18"/>
        <v>1</v>
      </c>
      <c r="Q195" s="4">
        <f t="shared" si="19"/>
        <v>1</v>
      </c>
      <c r="R195" s="5">
        <f t="shared" si="20"/>
        <v>0</v>
      </c>
      <c r="S195" s="3">
        <f t="shared" si="21"/>
        <v>1</v>
      </c>
      <c r="T195" s="10" t="s">
        <v>508</v>
      </c>
    </row>
    <row r="196" spans="4:20" x14ac:dyDescent="0.2">
      <c r="D196" s="1" t="s">
        <v>194</v>
      </c>
      <c r="E196" s="1">
        <v>195</v>
      </c>
      <c r="F196" s="1">
        <v>31</v>
      </c>
      <c r="G196" s="1" t="s">
        <v>315</v>
      </c>
      <c r="H196" s="7">
        <v>193</v>
      </c>
      <c r="I196" s="7" t="s">
        <v>298</v>
      </c>
      <c r="J196" s="8">
        <v>43860</v>
      </c>
      <c r="K196" s="8"/>
      <c r="L196" s="7" t="s">
        <v>277</v>
      </c>
      <c r="M196" s="7" t="s">
        <v>287</v>
      </c>
      <c r="O196" s="6">
        <f t="shared" si="18"/>
        <v>0</v>
      </c>
      <c r="P196" s="6">
        <f t="shared" si="18"/>
        <v>0</v>
      </c>
      <c r="Q196" s="4">
        <f t="shared" si="19"/>
        <v>1</v>
      </c>
      <c r="R196" s="5">
        <f t="shared" si="20"/>
        <v>0</v>
      </c>
      <c r="S196" s="3">
        <f t="shared" si="21"/>
        <v>2</v>
      </c>
      <c r="T196" s="10" t="s">
        <v>509</v>
      </c>
    </row>
    <row r="197" spans="4:20" x14ac:dyDescent="0.2">
      <c r="D197" s="1" t="s">
        <v>195</v>
      </c>
      <c r="E197" s="1">
        <v>196</v>
      </c>
      <c r="F197" s="1">
        <v>48</v>
      </c>
      <c r="G197" s="1" t="s">
        <v>314</v>
      </c>
      <c r="J197" s="8">
        <v>43859</v>
      </c>
      <c r="K197" s="8"/>
      <c r="L197" s="7" t="s">
        <v>280</v>
      </c>
      <c r="M197" s="7" t="s">
        <v>285</v>
      </c>
      <c r="O197" s="6">
        <f t="shared" si="18"/>
        <v>0</v>
      </c>
      <c r="P197" s="6">
        <f t="shared" si="18"/>
        <v>0</v>
      </c>
      <c r="Q197" s="4">
        <f t="shared" si="19"/>
        <v>1</v>
      </c>
      <c r="R197" s="5">
        <f t="shared" si="20"/>
        <v>0</v>
      </c>
      <c r="S197" s="3">
        <f t="shared" si="21"/>
        <v>1</v>
      </c>
      <c r="T197" s="10" t="s">
        <v>510</v>
      </c>
    </row>
    <row r="198" spans="4:20" x14ac:dyDescent="0.2">
      <c r="D198" s="1" t="s">
        <v>196</v>
      </c>
      <c r="E198" s="1">
        <v>197</v>
      </c>
      <c r="F198" s="1">
        <v>62</v>
      </c>
      <c r="G198" s="1" t="s">
        <v>314</v>
      </c>
      <c r="H198" s="7">
        <v>190</v>
      </c>
      <c r="I198" s="7" t="s">
        <v>301</v>
      </c>
      <c r="J198" s="8">
        <v>43861</v>
      </c>
      <c r="K198" s="8"/>
      <c r="L198" s="7" t="s">
        <v>246</v>
      </c>
      <c r="M198" s="7" t="s">
        <v>583</v>
      </c>
      <c r="O198" s="6">
        <f t="shared" si="18"/>
        <v>1</v>
      </c>
      <c r="P198" s="6">
        <f t="shared" si="18"/>
        <v>1</v>
      </c>
      <c r="Q198" s="4">
        <f t="shared" si="19"/>
        <v>2</v>
      </c>
      <c r="R198" s="5">
        <f t="shared" si="20"/>
        <v>0</v>
      </c>
      <c r="S198" s="3">
        <f t="shared" si="21"/>
        <v>4</v>
      </c>
      <c r="T198" s="10" t="s">
        <v>511</v>
      </c>
    </row>
    <row r="199" spans="4:20" x14ac:dyDescent="0.2">
      <c r="D199" s="1" t="s">
        <v>197</v>
      </c>
      <c r="E199" s="1">
        <v>198</v>
      </c>
      <c r="F199" s="1">
        <v>33</v>
      </c>
      <c r="G199" s="1" t="s">
        <v>315</v>
      </c>
      <c r="J199" s="8">
        <v>43858</v>
      </c>
      <c r="K199" s="8"/>
      <c r="L199" s="7" t="s">
        <v>276</v>
      </c>
      <c r="M199" s="7" t="s">
        <v>285</v>
      </c>
      <c r="O199" s="6">
        <f t="shared" si="18"/>
        <v>0</v>
      </c>
      <c r="P199" s="6">
        <f t="shared" si="18"/>
        <v>0</v>
      </c>
      <c r="Q199" s="4">
        <f t="shared" si="19"/>
        <v>1</v>
      </c>
      <c r="R199" s="5">
        <f t="shared" si="20"/>
        <v>1</v>
      </c>
      <c r="S199" s="3">
        <f t="shared" si="21"/>
        <v>1</v>
      </c>
      <c r="T199" s="10" t="s">
        <v>512</v>
      </c>
    </row>
    <row r="200" spans="4:20" x14ac:dyDescent="0.2">
      <c r="D200" s="1" t="s">
        <v>198</v>
      </c>
      <c r="E200" s="1">
        <v>199</v>
      </c>
      <c r="F200" s="1">
        <v>55</v>
      </c>
      <c r="G200" s="1" t="s">
        <v>314</v>
      </c>
      <c r="J200" s="8">
        <v>43860</v>
      </c>
      <c r="K200" s="8"/>
      <c r="L200" s="7" t="s">
        <v>277</v>
      </c>
      <c r="M200" s="7" t="s">
        <v>287</v>
      </c>
      <c r="O200" s="6">
        <f t="shared" si="18"/>
        <v>0</v>
      </c>
      <c r="P200" s="6">
        <f t="shared" si="18"/>
        <v>0</v>
      </c>
      <c r="Q200" s="4">
        <f t="shared" si="19"/>
        <v>1</v>
      </c>
      <c r="R200" s="5">
        <f t="shared" si="20"/>
        <v>1</v>
      </c>
      <c r="S200" s="3">
        <f t="shared" si="21"/>
        <v>1</v>
      </c>
      <c r="T200" s="10" t="s">
        <v>513</v>
      </c>
    </row>
    <row r="201" spans="4:20" x14ac:dyDescent="0.2">
      <c r="D201" s="1" t="s">
        <v>199</v>
      </c>
      <c r="E201" s="1">
        <v>200</v>
      </c>
      <c r="F201" s="1">
        <v>25</v>
      </c>
      <c r="G201" s="1" t="s">
        <v>315</v>
      </c>
      <c r="J201" s="8">
        <v>43858</v>
      </c>
      <c r="K201" s="8"/>
      <c r="L201" s="7" t="s">
        <v>246</v>
      </c>
      <c r="M201" s="7" t="s">
        <v>246</v>
      </c>
      <c r="O201" s="6">
        <f t="shared" si="18"/>
        <v>1</v>
      </c>
      <c r="P201" s="6">
        <f t="shared" si="18"/>
        <v>1</v>
      </c>
      <c r="Q201" s="4">
        <f t="shared" si="19"/>
        <v>2</v>
      </c>
      <c r="R201" s="5">
        <f t="shared" si="20"/>
        <v>0</v>
      </c>
      <c r="S201" s="3">
        <f t="shared" si="21"/>
        <v>2</v>
      </c>
      <c r="T201" s="10" t="s">
        <v>514</v>
      </c>
    </row>
    <row r="202" spans="4:20" x14ac:dyDescent="0.2">
      <c r="D202" s="1" t="s">
        <v>200</v>
      </c>
      <c r="E202" s="1">
        <v>201</v>
      </c>
      <c r="F202" s="1">
        <v>62</v>
      </c>
      <c r="G202" s="1" t="s">
        <v>314</v>
      </c>
      <c r="J202" s="8">
        <v>43860</v>
      </c>
      <c r="K202" s="8"/>
      <c r="L202" s="7" t="s">
        <v>246</v>
      </c>
      <c r="M202" s="7" t="s">
        <v>246</v>
      </c>
      <c r="O202" s="6">
        <f t="shared" ref="O202:P221" si="22">IF(ISNUMBER(FIND(O$1,$L202)),1,0)</f>
        <v>1</v>
      </c>
      <c r="P202" s="6">
        <f t="shared" si="22"/>
        <v>1</v>
      </c>
      <c r="Q202" s="4">
        <f t="shared" si="19"/>
        <v>2</v>
      </c>
      <c r="R202" s="5">
        <f t="shared" si="20"/>
        <v>1</v>
      </c>
      <c r="S202" s="3">
        <f t="shared" si="21"/>
        <v>2</v>
      </c>
      <c r="T202" s="10" t="s">
        <v>515</v>
      </c>
    </row>
    <row r="203" spans="4:20" x14ac:dyDescent="0.2">
      <c r="D203" s="1" t="s">
        <v>201</v>
      </c>
      <c r="E203" s="1">
        <v>202</v>
      </c>
      <c r="F203" s="1">
        <v>60</v>
      </c>
      <c r="G203" s="1" t="s">
        <v>315</v>
      </c>
      <c r="H203" s="7">
        <v>201</v>
      </c>
      <c r="I203" s="7" t="s">
        <v>298</v>
      </c>
      <c r="J203" s="8">
        <v>43860</v>
      </c>
      <c r="K203" s="8"/>
      <c r="L203" s="7" t="s">
        <v>246</v>
      </c>
      <c r="M203" s="7" t="s">
        <v>246</v>
      </c>
      <c r="O203" s="6">
        <f t="shared" si="22"/>
        <v>1</v>
      </c>
      <c r="P203" s="6">
        <f t="shared" si="22"/>
        <v>1</v>
      </c>
      <c r="Q203" s="4">
        <f t="shared" si="19"/>
        <v>2</v>
      </c>
      <c r="R203" s="5">
        <f t="shared" si="20"/>
        <v>0</v>
      </c>
      <c r="S203" s="3">
        <f t="shared" si="21"/>
        <v>4</v>
      </c>
      <c r="T203" s="10" t="s">
        <v>516</v>
      </c>
    </row>
    <row r="204" spans="4:20" x14ac:dyDescent="0.2">
      <c r="D204" s="1" t="s">
        <v>202</v>
      </c>
      <c r="E204" s="1">
        <v>203</v>
      </c>
      <c r="F204" s="1">
        <v>32</v>
      </c>
      <c r="G204" s="1" t="s">
        <v>314</v>
      </c>
      <c r="H204" s="7">
        <v>179</v>
      </c>
      <c r="I204" s="7" t="s">
        <v>296</v>
      </c>
      <c r="J204" s="8">
        <v>43861</v>
      </c>
      <c r="K204" s="8"/>
      <c r="L204" s="7" t="s">
        <v>277</v>
      </c>
      <c r="M204" s="7" t="s">
        <v>287</v>
      </c>
      <c r="O204" s="6">
        <f t="shared" si="22"/>
        <v>0</v>
      </c>
      <c r="P204" s="6">
        <f t="shared" si="22"/>
        <v>0</v>
      </c>
      <c r="Q204" s="4">
        <f t="shared" si="19"/>
        <v>1</v>
      </c>
      <c r="R204" s="5">
        <f t="shared" si="20"/>
        <v>0</v>
      </c>
      <c r="S204" s="3">
        <f t="shared" si="21"/>
        <v>2</v>
      </c>
      <c r="T204" s="10" t="s">
        <v>517</v>
      </c>
    </row>
    <row r="205" spans="4:20" x14ac:dyDescent="0.2">
      <c r="D205" s="1" t="s">
        <v>203</v>
      </c>
      <c r="E205" s="1">
        <v>204</v>
      </c>
      <c r="F205" s="1">
        <v>6</v>
      </c>
      <c r="G205" s="1" t="s">
        <v>314</v>
      </c>
      <c r="H205" s="7">
        <v>179</v>
      </c>
      <c r="I205" s="7" t="s">
        <v>310</v>
      </c>
      <c r="J205" s="8">
        <v>43861</v>
      </c>
      <c r="K205" s="8"/>
      <c r="L205" s="7" t="s">
        <v>277</v>
      </c>
      <c r="M205" s="7" t="s">
        <v>287</v>
      </c>
      <c r="O205" s="6">
        <f t="shared" si="22"/>
        <v>0</v>
      </c>
      <c r="P205" s="6">
        <f t="shared" si="22"/>
        <v>0</v>
      </c>
      <c r="Q205" s="4">
        <f t="shared" si="19"/>
        <v>1</v>
      </c>
      <c r="R205" s="5">
        <f t="shared" si="20"/>
        <v>0</v>
      </c>
      <c r="S205" s="3">
        <f t="shared" si="21"/>
        <v>2</v>
      </c>
      <c r="T205" s="10" t="s">
        <v>518</v>
      </c>
    </row>
    <row r="206" spans="4:20" x14ac:dyDescent="0.2">
      <c r="D206" s="1" t="s">
        <v>204</v>
      </c>
      <c r="E206" s="1">
        <v>205</v>
      </c>
      <c r="F206" s="1">
        <v>53</v>
      </c>
      <c r="G206" s="1" t="s">
        <v>315</v>
      </c>
      <c r="H206" s="7">
        <v>179</v>
      </c>
      <c r="I206" s="7" t="s">
        <v>298</v>
      </c>
      <c r="J206" s="8">
        <v>43861</v>
      </c>
      <c r="K206" s="8"/>
      <c r="L206" s="7" t="s">
        <v>277</v>
      </c>
      <c r="M206" s="7" t="s">
        <v>287</v>
      </c>
      <c r="O206" s="6">
        <f t="shared" si="22"/>
        <v>0</v>
      </c>
      <c r="P206" s="6">
        <f t="shared" si="22"/>
        <v>0</v>
      </c>
      <c r="Q206" s="4">
        <f t="shared" si="19"/>
        <v>1</v>
      </c>
      <c r="R206" s="5">
        <f t="shared" si="20"/>
        <v>0</v>
      </c>
      <c r="S206" s="3">
        <f t="shared" si="21"/>
        <v>2</v>
      </c>
      <c r="T206" s="10" t="s">
        <v>519</v>
      </c>
    </row>
    <row r="207" spans="4:20" x14ac:dyDescent="0.2">
      <c r="D207" s="1" t="s">
        <v>205</v>
      </c>
      <c r="E207" s="1">
        <v>206</v>
      </c>
      <c r="F207" s="1">
        <v>9</v>
      </c>
      <c r="G207" s="1" t="s">
        <v>315</v>
      </c>
      <c r="J207" s="8">
        <v>43860</v>
      </c>
      <c r="K207" s="8"/>
      <c r="L207" s="7" t="s">
        <v>246</v>
      </c>
      <c r="M207" s="7" t="s">
        <v>583</v>
      </c>
      <c r="O207" s="6">
        <f t="shared" si="22"/>
        <v>1</v>
      </c>
      <c r="P207" s="6">
        <f t="shared" si="22"/>
        <v>1</v>
      </c>
      <c r="Q207" s="4">
        <f t="shared" si="19"/>
        <v>2</v>
      </c>
      <c r="R207" s="5">
        <f t="shared" si="20"/>
        <v>0</v>
      </c>
      <c r="S207" s="3">
        <f t="shared" si="21"/>
        <v>2</v>
      </c>
      <c r="T207" s="10" t="s">
        <v>520</v>
      </c>
    </row>
    <row r="208" spans="4:20" x14ac:dyDescent="0.2">
      <c r="D208" s="1" t="s">
        <v>206</v>
      </c>
      <c r="E208" s="1">
        <v>207</v>
      </c>
      <c r="F208" s="1">
        <v>5</v>
      </c>
      <c r="G208" s="1" t="s">
        <v>315</v>
      </c>
      <c r="J208" s="8">
        <v>43861</v>
      </c>
      <c r="K208" s="8"/>
      <c r="L208" s="7" t="s">
        <v>276</v>
      </c>
      <c r="M208" s="7" t="s">
        <v>287</v>
      </c>
      <c r="O208" s="6">
        <f t="shared" si="22"/>
        <v>0</v>
      </c>
      <c r="P208" s="6">
        <f t="shared" si="22"/>
        <v>0</v>
      </c>
      <c r="Q208" s="4">
        <f t="shared" si="19"/>
        <v>1</v>
      </c>
      <c r="R208" s="5">
        <f t="shared" si="20"/>
        <v>0</v>
      </c>
      <c r="S208" s="3">
        <f t="shared" si="21"/>
        <v>1</v>
      </c>
      <c r="T208" s="10" t="s">
        <v>521</v>
      </c>
    </row>
    <row r="209" spans="4:20" x14ac:dyDescent="0.2">
      <c r="D209" s="1" t="s">
        <v>207</v>
      </c>
      <c r="E209" s="1">
        <v>208</v>
      </c>
      <c r="F209" s="1">
        <v>28</v>
      </c>
      <c r="G209" s="1" t="s">
        <v>315</v>
      </c>
      <c r="J209" s="8">
        <v>43861</v>
      </c>
      <c r="K209" s="8"/>
      <c r="L209" s="7" t="s">
        <v>277</v>
      </c>
      <c r="M209" s="7" t="s">
        <v>285</v>
      </c>
      <c r="O209" s="6">
        <f t="shared" si="22"/>
        <v>0</v>
      </c>
      <c r="P209" s="6">
        <f t="shared" si="22"/>
        <v>0</v>
      </c>
      <c r="Q209" s="4">
        <f t="shared" si="19"/>
        <v>1</v>
      </c>
      <c r="R209" s="5">
        <f t="shared" si="20"/>
        <v>0</v>
      </c>
      <c r="S209" s="3">
        <f t="shared" si="21"/>
        <v>1</v>
      </c>
      <c r="T209" s="10" t="s">
        <v>522</v>
      </c>
    </row>
    <row r="210" spans="4:20" x14ac:dyDescent="0.2">
      <c r="D210" s="1" t="s">
        <v>208</v>
      </c>
      <c r="E210" s="1">
        <v>209</v>
      </c>
      <c r="F210" s="1">
        <v>56</v>
      </c>
      <c r="G210" s="1" t="s">
        <v>315</v>
      </c>
      <c r="J210" s="8">
        <v>43860</v>
      </c>
      <c r="K210" s="8"/>
      <c r="L210" s="7" t="s">
        <v>281</v>
      </c>
      <c r="M210" s="7" t="s">
        <v>287</v>
      </c>
      <c r="O210" s="6">
        <f t="shared" si="22"/>
        <v>0</v>
      </c>
      <c r="P210" s="6">
        <f t="shared" si="22"/>
        <v>1</v>
      </c>
      <c r="Q210" s="4">
        <f t="shared" si="19"/>
        <v>1</v>
      </c>
      <c r="R210" s="5">
        <f t="shared" si="20"/>
        <v>1</v>
      </c>
      <c r="S210" s="3">
        <f t="shared" si="21"/>
        <v>1</v>
      </c>
      <c r="T210" s="10" t="s">
        <v>523</v>
      </c>
    </row>
    <row r="211" spans="4:20" x14ac:dyDescent="0.2">
      <c r="D211" s="1" t="s">
        <v>209</v>
      </c>
      <c r="E211" s="1">
        <v>210</v>
      </c>
      <c r="F211" s="1">
        <v>36</v>
      </c>
      <c r="G211" s="1" t="s">
        <v>314</v>
      </c>
      <c r="J211" s="8">
        <v>43859</v>
      </c>
      <c r="K211" s="8"/>
      <c r="L211" s="7" t="s">
        <v>275</v>
      </c>
      <c r="O211" s="6">
        <f t="shared" si="22"/>
        <v>0</v>
      </c>
      <c r="P211" s="6">
        <f t="shared" si="22"/>
        <v>0</v>
      </c>
      <c r="Q211" s="4">
        <f t="shared" si="19"/>
        <v>0</v>
      </c>
      <c r="R211" s="5">
        <f t="shared" si="20"/>
        <v>1</v>
      </c>
      <c r="S211" s="3">
        <f t="shared" si="21"/>
        <v>0</v>
      </c>
      <c r="T211" s="10" t="s">
        <v>524</v>
      </c>
    </row>
    <row r="212" spans="4:20" x14ac:dyDescent="0.2">
      <c r="D212" s="1" t="s">
        <v>210</v>
      </c>
      <c r="E212" s="1">
        <v>211</v>
      </c>
      <c r="F212" s="1">
        <v>33</v>
      </c>
      <c r="G212" s="1" t="s">
        <v>315</v>
      </c>
      <c r="J212" s="8">
        <v>43862</v>
      </c>
      <c r="K212" s="8"/>
      <c r="L212" s="7" t="s">
        <v>277</v>
      </c>
      <c r="M212" s="7" t="s">
        <v>287</v>
      </c>
      <c r="N212" t="s">
        <v>294</v>
      </c>
      <c r="O212" s="6">
        <f t="shared" si="22"/>
        <v>0</v>
      </c>
      <c r="P212" s="6">
        <f t="shared" si="22"/>
        <v>0</v>
      </c>
      <c r="Q212" s="4">
        <f t="shared" si="19"/>
        <v>1</v>
      </c>
      <c r="R212" s="5">
        <f t="shared" si="20"/>
        <v>0</v>
      </c>
      <c r="S212" s="3">
        <f t="shared" si="21"/>
        <v>1</v>
      </c>
      <c r="T212" s="10" t="s">
        <v>525</v>
      </c>
    </row>
    <row r="213" spans="4:20" x14ac:dyDescent="0.2">
      <c r="D213" s="1" t="s">
        <v>211</v>
      </c>
      <c r="E213" s="1">
        <v>212</v>
      </c>
      <c r="F213" s="1">
        <v>70</v>
      </c>
      <c r="G213" s="1" t="s">
        <v>314</v>
      </c>
      <c r="J213" s="8">
        <v>43860</v>
      </c>
      <c r="K213" s="8"/>
      <c r="L213" s="7" t="s">
        <v>246</v>
      </c>
      <c r="M213" s="7" t="s">
        <v>246</v>
      </c>
      <c r="O213" s="6">
        <f t="shared" si="22"/>
        <v>1</v>
      </c>
      <c r="P213" s="6">
        <f t="shared" si="22"/>
        <v>1</v>
      </c>
      <c r="Q213" s="4">
        <f t="shared" si="19"/>
        <v>2</v>
      </c>
      <c r="R213" s="5">
        <f t="shared" si="20"/>
        <v>0</v>
      </c>
      <c r="S213" s="3">
        <f t="shared" si="21"/>
        <v>2</v>
      </c>
      <c r="T213" s="10" t="s">
        <v>526</v>
      </c>
    </row>
    <row r="214" spans="4:20" x14ac:dyDescent="0.2">
      <c r="D214" s="1" t="s">
        <v>212</v>
      </c>
      <c r="E214" s="1">
        <v>213</v>
      </c>
      <c r="F214" s="1">
        <v>76</v>
      </c>
      <c r="G214" s="1" t="s">
        <v>314</v>
      </c>
      <c r="J214" s="8">
        <v>43860</v>
      </c>
      <c r="K214" s="8"/>
      <c r="L214" s="7" t="s">
        <v>246</v>
      </c>
      <c r="M214" s="7" t="s">
        <v>246</v>
      </c>
      <c r="O214" s="6">
        <f t="shared" si="22"/>
        <v>1</v>
      </c>
      <c r="P214" s="6">
        <f t="shared" si="22"/>
        <v>1</v>
      </c>
      <c r="Q214" s="4">
        <f t="shared" si="19"/>
        <v>2</v>
      </c>
      <c r="R214" s="5">
        <f t="shared" si="20"/>
        <v>0</v>
      </c>
      <c r="S214" s="3">
        <f t="shared" si="21"/>
        <v>2</v>
      </c>
      <c r="T214" s="10" t="s">
        <v>527</v>
      </c>
    </row>
    <row r="215" spans="4:20" x14ac:dyDescent="0.2">
      <c r="D215" s="1" t="s">
        <v>213</v>
      </c>
      <c r="E215" s="1">
        <v>214</v>
      </c>
      <c r="F215" s="1">
        <v>59</v>
      </c>
      <c r="G215" s="1" t="s">
        <v>315</v>
      </c>
      <c r="J215" s="8">
        <v>43861</v>
      </c>
      <c r="K215" s="8"/>
      <c r="L215" s="7" t="s">
        <v>282</v>
      </c>
      <c r="M215" s="7" t="s">
        <v>287</v>
      </c>
      <c r="O215" s="6">
        <f t="shared" si="22"/>
        <v>0</v>
      </c>
      <c r="P215" s="6">
        <f t="shared" si="22"/>
        <v>1</v>
      </c>
      <c r="Q215" s="4">
        <f t="shared" si="19"/>
        <v>1</v>
      </c>
      <c r="R215" s="5">
        <f t="shared" si="20"/>
        <v>0</v>
      </c>
      <c r="S215" s="3">
        <f t="shared" si="21"/>
        <v>1</v>
      </c>
      <c r="T215" s="10" t="s">
        <v>528</v>
      </c>
    </row>
    <row r="216" spans="4:20" x14ac:dyDescent="0.2">
      <c r="D216" s="1" t="s">
        <v>214</v>
      </c>
      <c r="E216" s="1">
        <v>215</v>
      </c>
      <c r="F216" s="1">
        <v>57</v>
      </c>
      <c r="G216" s="1" t="s">
        <v>314</v>
      </c>
      <c r="J216" s="8">
        <v>43861</v>
      </c>
      <c r="K216" s="8"/>
      <c r="L216" s="7" t="s">
        <v>267</v>
      </c>
      <c r="O216" s="6">
        <f t="shared" si="22"/>
        <v>0</v>
      </c>
      <c r="P216" s="6">
        <f t="shared" si="22"/>
        <v>0</v>
      </c>
      <c r="Q216" s="4">
        <f t="shared" si="19"/>
        <v>0</v>
      </c>
      <c r="R216" s="5">
        <f t="shared" si="20"/>
        <v>0</v>
      </c>
      <c r="S216" s="3">
        <f t="shared" si="21"/>
        <v>0</v>
      </c>
      <c r="T216" s="10" t="s">
        <v>529</v>
      </c>
    </row>
    <row r="217" spans="4:20" x14ac:dyDescent="0.2">
      <c r="D217" s="1" t="s">
        <v>215</v>
      </c>
      <c r="E217" s="1">
        <v>216</v>
      </c>
      <c r="F217" s="1">
        <v>48</v>
      </c>
      <c r="G217" s="1" t="s">
        <v>314</v>
      </c>
      <c r="H217" s="7">
        <v>133</v>
      </c>
      <c r="I217" s="7" t="s">
        <v>311</v>
      </c>
      <c r="J217" s="8">
        <v>43861</v>
      </c>
      <c r="K217" s="8"/>
      <c r="L217" s="7" t="s">
        <v>267</v>
      </c>
      <c r="M217" s="7" t="s">
        <v>287</v>
      </c>
      <c r="O217" s="6">
        <f t="shared" si="22"/>
        <v>0</v>
      </c>
      <c r="P217" s="6">
        <f t="shared" si="22"/>
        <v>0</v>
      </c>
      <c r="Q217" s="4">
        <f t="shared" si="19"/>
        <v>1</v>
      </c>
      <c r="R217" s="5">
        <f t="shared" si="20"/>
        <v>0</v>
      </c>
      <c r="S217" s="3">
        <f t="shared" si="21"/>
        <v>1</v>
      </c>
      <c r="T217" s="10" t="s">
        <v>530</v>
      </c>
    </row>
    <row r="218" spans="4:20" x14ac:dyDescent="0.2">
      <c r="D218" s="1" t="s">
        <v>216</v>
      </c>
      <c r="E218" s="1">
        <v>217</v>
      </c>
      <c r="F218" s="1">
        <v>41</v>
      </c>
      <c r="G218" s="1" t="s">
        <v>314</v>
      </c>
      <c r="J218" s="8">
        <v>43860</v>
      </c>
      <c r="K218" s="8"/>
      <c r="L218" s="7" t="s">
        <v>267</v>
      </c>
      <c r="O218" s="6">
        <f t="shared" si="22"/>
        <v>0</v>
      </c>
      <c r="P218" s="6">
        <f t="shared" si="22"/>
        <v>0</v>
      </c>
      <c r="Q218" s="4">
        <f t="shared" si="19"/>
        <v>0</v>
      </c>
      <c r="R218" s="5">
        <f t="shared" si="20"/>
        <v>1</v>
      </c>
      <c r="S218" s="3">
        <f t="shared" si="21"/>
        <v>0</v>
      </c>
      <c r="T218" s="10" t="s">
        <v>531</v>
      </c>
    </row>
    <row r="219" spans="4:20" x14ac:dyDescent="0.2">
      <c r="D219" s="1" t="s">
        <v>217</v>
      </c>
      <c r="E219" s="1">
        <v>218</v>
      </c>
      <c r="F219" s="1">
        <v>61</v>
      </c>
      <c r="G219" s="1" t="s">
        <v>315</v>
      </c>
      <c r="H219" s="7">
        <v>24</v>
      </c>
      <c r="I219" s="7" t="s">
        <v>298</v>
      </c>
      <c r="J219" s="8">
        <v>43859</v>
      </c>
      <c r="K219" s="8"/>
      <c r="L219" s="7" t="s">
        <v>246</v>
      </c>
      <c r="M219" s="7" t="s">
        <v>246</v>
      </c>
      <c r="O219" s="6">
        <f t="shared" si="22"/>
        <v>1</v>
      </c>
      <c r="P219" s="6">
        <f t="shared" si="22"/>
        <v>1</v>
      </c>
      <c r="Q219" s="4">
        <f t="shared" si="19"/>
        <v>2</v>
      </c>
      <c r="R219" s="5">
        <f t="shared" si="20"/>
        <v>0</v>
      </c>
      <c r="S219" s="3">
        <f t="shared" si="21"/>
        <v>4</v>
      </c>
      <c r="T219" s="10" t="s">
        <v>532</v>
      </c>
    </row>
    <row r="220" spans="4:20" x14ac:dyDescent="0.2">
      <c r="D220" s="1" t="s">
        <v>218</v>
      </c>
      <c r="E220" s="1">
        <v>219</v>
      </c>
      <c r="F220" s="1">
        <v>60</v>
      </c>
      <c r="G220" s="1" t="s">
        <v>315</v>
      </c>
      <c r="H220" s="7">
        <v>186</v>
      </c>
      <c r="I220" s="7" t="s">
        <v>307</v>
      </c>
      <c r="J220" s="8">
        <v>43861</v>
      </c>
      <c r="K220" s="8"/>
      <c r="L220" s="7" t="s">
        <v>248</v>
      </c>
      <c r="M220" s="7" t="s">
        <v>246</v>
      </c>
      <c r="O220" s="6">
        <f t="shared" si="22"/>
        <v>0</v>
      </c>
      <c r="P220" s="6">
        <f t="shared" si="22"/>
        <v>1</v>
      </c>
      <c r="Q220" s="4">
        <f t="shared" si="19"/>
        <v>2</v>
      </c>
      <c r="R220" s="5">
        <f t="shared" si="20"/>
        <v>0</v>
      </c>
      <c r="S220" s="3">
        <f t="shared" si="21"/>
        <v>4</v>
      </c>
      <c r="T220" s="10" t="s">
        <v>533</v>
      </c>
    </row>
    <row r="221" spans="4:20" x14ac:dyDescent="0.2">
      <c r="D221" s="1" t="s">
        <v>219</v>
      </c>
      <c r="E221" s="1">
        <v>220</v>
      </c>
      <c r="F221" s="1">
        <v>45</v>
      </c>
      <c r="G221" s="1" t="s">
        <v>315</v>
      </c>
      <c r="J221" s="8">
        <v>43860</v>
      </c>
      <c r="K221" s="8"/>
      <c r="L221" s="7" t="s">
        <v>267</v>
      </c>
      <c r="M221" s="7" t="s">
        <v>287</v>
      </c>
      <c r="O221" s="6">
        <f t="shared" si="22"/>
        <v>0</v>
      </c>
      <c r="P221" s="6">
        <f t="shared" si="22"/>
        <v>0</v>
      </c>
      <c r="Q221" s="4">
        <f t="shared" si="19"/>
        <v>1</v>
      </c>
      <c r="R221" s="5">
        <f t="shared" si="20"/>
        <v>2</v>
      </c>
      <c r="S221" s="3">
        <f t="shared" si="21"/>
        <v>1</v>
      </c>
      <c r="T221" s="10" t="s">
        <v>534</v>
      </c>
    </row>
    <row r="222" spans="4:20" x14ac:dyDescent="0.2">
      <c r="D222" s="1" t="s">
        <v>220</v>
      </c>
      <c r="E222" s="1">
        <v>221</v>
      </c>
      <c r="F222" s="1">
        <v>17</v>
      </c>
      <c r="G222" s="1" t="s">
        <v>315</v>
      </c>
      <c r="H222" s="7">
        <v>220</v>
      </c>
      <c r="I222" s="7" t="s">
        <v>303</v>
      </c>
      <c r="J222" s="8">
        <v>43860</v>
      </c>
      <c r="K222" s="8"/>
      <c r="L222" s="7" t="s">
        <v>267</v>
      </c>
      <c r="M222" s="7" t="s">
        <v>287</v>
      </c>
      <c r="O222" s="6">
        <f t="shared" ref="O222:P246" si="23">IF(ISNUMBER(FIND(O$1,$L222)),1,0)</f>
        <v>0</v>
      </c>
      <c r="P222" s="6">
        <f t="shared" si="23"/>
        <v>0</v>
      </c>
      <c r="Q222" s="4">
        <f t="shared" si="19"/>
        <v>1</v>
      </c>
      <c r="R222" s="5">
        <f t="shared" si="20"/>
        <v>0</v>
      </c>
      <c r="S222" s="3">
        <f t="shared" si="21"/>
        <v>2</v>
      </c>
      <c r="T222" s="10" t="s">
        <v>535</v>
      </c>
    </row>
    <row r="223" spans="4:20" x14ac:dyDescent="0.2">
      <c r="D223" s="1" t="s">
        <v>221</v>
      </c>
      <c r="E223" s="1">
        <v>222</v>
      </c>
      <c r="F223" s="1">
        <v>67</v>
      </c>
      <c r="G223" s="1" t="s">
        <v>315</v>
      </c>
      <c r="H223" s="7">
        <v>78</v>
      </c>
      <c r="I223" s="7" t="s">
        <v>298</v>
      </c>
      <c r="J223" s="8">
        <v>43859</v>
      </c>
      <c r="K223" s="8"/>
      <c r="L223" s="7" t="s">
        <v>246</v>
      </c>
      <c r="M223" s="7" t="s">
        <v>246</v>
      </c>
      <c r="O223" s="6">
        <f t="shared" si="23"/>
        <v>1</v>
      </c>
      <c r="P223" s="6">
        <f t="shared" si="23"/>
        <v>1</v>
      </c>
      <c r="Q223" s="4">
        <f t="shared" si="19"/>
        <v>2</v>
      </c>
      <c r="R223" s="5">
        <f t="shared" si="20"/>
        <v>0</v>
      </c>
      <c r="S223" s="3">
        <f t="shared" si="21"/>
        <v>4</v>
      </c>
      <c r="T223" s="10" t="s">
        <v>536</v>
      </c>
    </row>
    <row r="224" spans="4:20" x14ac:dyDescent="0.2">
      <c r="D224" s="1" t="s">
        <v>222</v>
      </c>
      <c r="E224" s="1">
        <v>223</v>
      </c>
      <c r="F224" s="1">
        <v>40</v>
      </c>
      <c r="G224" s="1" t="s">
        <v>315</v>
      </c>
      <c r="H224" s="7">
        <v>217</v>
      </c>
      <c r="I224" s="7" t="s">
        <v>298</v>
      </c>
      <c r="J224" s="8">
        <v>43861</v>
      </c>
      <c r="K224" s="8"/>
      <c r="L224" s="7" t="s">
        <v>267</v>
      </c>
      <c r="O224" s="6">
        <f t="shared" si="23"/>
        <v>0</v>
      </c>
      <c r="P224" s="6">
        <f t="shared" si="23"/>
        <v>0</v>
      </c>
      <c r="Q224" s="4">
        <f t="shared" si="19"/>
        <v>0</v>
      </c>
      <c r="R224" s="5">
        <f t="shared" si="20"/>
        <v>0</v>
      </c>
      <c r="S224" s="3">
        <f t="shared" si="21"/>
        <v>0</v>
      </c>
      <c r="T224" s="10" t="s">
        <v>537</v>
      </c>
    </row>
    <row r="225" spans="4:20" x14ac:dyDescent="0.2">
      <c r="D225" s="1" t="s">
        <v>223</v>
      </c>
      <c r="E225" s="1">
        <v>224</v>
      </c>
      <c r="F225" s="1">
        <v>50</v>
      </c>
      <c r="G225" s="1" t="s">
        <v>314</v>
      </c>
      <c r="H225" s="7">
        <v>183</v>
      </c>
      <c r="I225" s="7" t="s">
        <v>308</v>
      </c>
      <c r="J225" s="8">
        <v>43861</v>
      </c>
      <c r="K225" s="8"/>
      <c r="L225" s="7" t="s">
        <v>283</v>
      </c>
      <c r="M225" s="7" t="s">
        <v>287</v>
      </c>
      <c r="O225" s="6">
        <f t="shared" si="23"/>
        <v>0</v>
      </c>
      <c r="P225" s="6">
        <f t="shared" si="23"/>
        <v>0</v>
      </c>
      <c r="Q225" s="4">
        <f t="shared" si="19"/>
        <v>1</v>
      </c>
      <c r="R225" s="5">
        <f t="shared" si="20"/>
        <v>0</v>
      </c>
      <c r="S225" s="3">
        <f t="shared" si="21"/>
        <v>3</v>
      </c>
      <c r="T225" s="10" t="s">
        <v>538</v>
      </c>
    </row>
    <row r="226" spans="4:20" x14ac:dyDescent="0.2">
      <c r="D226" s="1" t="s">
        <v>224</v>
      </c>
      <c r="E226" s="1">
        <v>225</v>
      </c>
      <c r="F226" s="1">
        <v>50</v>
      </c>
      <c r="G226" s="1" t="s">
        <v>315</v>
      </c>
      <c r="H226" s="7">
        <v>183</v>
      </c>
      <c r="I226" s="7" t="s">
        <v>307</v>
      </c>
      <c r="J226" s="8">
        <v>43861</v>
      </c>
      <c r="K226" s="8"/>
      <c r="L226" s="7" t="s">
        <v>283</v>
      </c>
      <c r="M226" s="7" t="s">
        <v>287</v>
      </c>
      <c r="O226" s="6">
        <f t="shared" si="23"/>
        <v>0</v>
      </c>
      <c r="P226" s="6">
        <f t="shared" si="23"/>
        <v>0</v>
      </c>
      <c r="Q226" s="4">
        <f t="shared" si="19"/>
        <v>1</v>
      </c>
      <c r="R226" s="5">
        <f t="shared" si="20"/>
        <v>0</v>
      </c>
      <c r="S226" s="3">
        <f t="shared" si="21"/>
        <v>3</v>
      </c>
      <c r="T226" s="10" t="s">
        <v>539</v>
      </c>
    </row>
    <row r="227" spans="4:20" x14ac:dyDescent="0.2">
      <c r="D227" s="1" t="s">
        <v>225</v>
      </c>
      <c r="E227" s="1">
        <v>226</v>
      </c>
      <c r="F227" s="1">
        <v>37</v>
      </c>
      <c r="G227" s="1" t="s">
        <v>315</v>
      </c>
      <c r="J227" s="8">
        <v>43862</v>
      </c>
      <c r="K227" s="8"/>
      <c r="L227" s="7" t="s">
        <v>278</v>
      </c>
      <c r="M227" s="7" t="s">
        <v>287</v>
      </c>
      <c r="O227" s="6">
        <f t="shared" si="23"/>
        <v>0</v>
      </c>
      <c r="P227" s="6">
        <f t="shared" si="23"/>
        <v>0</v>
      </c>
      <c r="Q227" s="4">
        <f t="shared" si="19"/>
        <v>1</v>
      </c>
      <c r="R227" s="5">
        <f t="shared" si="20"/>
        <v>0</v>
      </c>
      <c r="S227" s="3">
        <f t="shared" si="21"/>
        <v>1</v>
      </c>
      <c r="T227" s="10" t="s">
        <v>540</v>
      </c>
    </row>
    <row r="228" spans="4:20" x14ac:dyDescent="0.2">
      <c r="D228" s="1" t="s">
        <v>226</v>
      </c>
      <c r="E228" s="1">
        <v>227</v>
      </c>
      <c r="F228" s="1">
        <v>12</v>
      </c>
      <c r="G228" s="1" t="s">
        <v>315</v>
      </c>
      <c r="H228" s="7">
        <v>185</v>
      </c>
      <c r="I228" s="7" t="s">
        <v>303</v>
      </c>
      <c r="J228" s="8">
        <v>43862</v>
      </c>
      <c r="K228" s="8"/>
      <c r="L228" s="7" t="s">
        <v>267</v>
      </c>
      <c r="M228" s="7" t="s">
        <v>587</v>
      </c>
      <c r="O228" s="6">
        <f t="shared" si="23"/>
        <v>0</v>
      </c>
      <c r="P228" s="6">
        <f t="shared" si="23"/>
        <v>0</v>
      </c>
      <c r="Q228" s="4">
        <f t="shared" si="19"/>
        <v>2</v>
      </c>
      <c r="R228" s="5">
        <f t="shared" si="20"/>
        <v>0</v>
      </c>
      <c r="S228" s="3">
        <f t="shared" si="21"/>
        <v>4</v>
      </c>
      <c r="T228" s="10" t="s">
        <v>541</v>
      </c>
    </row>
    <row r="229" spans="4:20" x14ac:dyDescent="0.2">
      <c r="D229" s="1" t="s">
        <v>227</v>
      </c>
      <c r="E229" s="1">
        <v>228</v>
      </c>
      <c r="F229" s="1">
        <v>8</v>
      </c>
      <c r="G229" s="1" t="s">
        <v>314</v>
      </c>
      <c r="H229" s="7">
        <v>199</v>
      </c>
      <c r="I229" s="7" t="s">
        <v>310</v>
      </c>
      <c r="J229" s="8">
        <v>43862</v>
      </c>
      <c r="K229" s="8"/>
      <c r="L229" s="7" t="s">
        <v>277</v>
      </c>
      <c r="M229" s="7" t="s">
        <v>287</v>
      </c>
      <c r="O229" s="6">
        <f t="shared" si="23"/>
        <v>0</v>
      </c>
      <c r="P229" s="6">
        <f t="shared" si="23"/>
        <v>0</v>
      </c>
      <c r="Q229" s="4">
        <f t="shared" si="19"/>
        <v>1</v>
      </c>
      <c r="R229" s="5">
        <f t="shared" si="20"/>
        <v>0</v>
      </c>
      <c r="S229" s="3">
        <f t="shared" si="21"/>
        <v>2</v>
      </c>
      <c r="T229" s="10" t="s">
        <v>542</v>
      </c>
    </row>
    <row r="230" spans="4:20" x14ac:dyDescent="0.2">
      <c r="D230" s="1" t="s">
        <v>228</v>
      </c>
      <c r="E230" s="1">
        <v>229</v>
      </c>
      <c r="F230" s="1">
        <v>34</v>
      </c>
      <c r="G230" s="1" t="s">
        <v>314</v>
      </c>
      <c r="J230" s="8">
        <v>43863</v>
      </c>
      <c r="K230" s="8"/>
      <c r="L230" s="7" t="s">
        <v>278</v>
      </c>
      <c r="M230" s="7" t="s">
        <v>287</v>
      </c>
      <c r="O230" s="6">
        <f t="shared" si="23"/>
        <v>0</v>
      </c>
      <c r="P230" s="6">
        <f t="shared" si="23"/>
        <v>0</v>
      </c>
      <c r="Q230" s="4">
        <f t="shared" si="19"/>
        <v>1</v>
      </c>
      <c r="R230" s="5">
        <f t="shared" si="20"/>
        <v>0</v>
      </c>
      <c r="S230" s="3">
        <f t="shared" si="21"/>
        <v>1</v>
      </c>
      <c r="T230" s="10" t="s">
        <v>543</v>
      </c>
    </row>
    <row r="231" spans="4:20" x14ac:dyDescent="0.2">
      <c r="D231" s="1" t="s">
        <v>229</v>
      </c>
      <c r="E231" s="1">
        <v>230</v>
      </c>
      <c r="F231" s="1">
        <v>7</v>
      </c>
      <c r="G231" s="1" t="s">
        <v>315</v>
      </c>
      <c r="H231" s="7">
        <v>198</v>
      </c>
      <c r="I231" s="7" t="s">
        <v>303</v>
      </c>
      <c r="J231" s="8">
        <v>43861</v>
      </c>
      <c r="K231" s="8"/>
      <c r="L231" s="7" t="s">
        <v>276</v>
      </c>
      <c r="M231" s="7" t="s">
        <v>285</v>
      </c>
      <c r="O231" s="6">
        <f t="shared" si="23"/>
        <v>0</v>
      </c>
      <c r="P231" s="6">
        <f t="shared" si="23"/>
        <v>0</v>
      </c>
      <c r="Q231" s="4">
        <f t="shared" si="19"/>
        <v>1</v>
      </c>
      <c r="R231" s="5">
        <f t="shared" si="20"/>
        <v>0</v>
      </c>
      <c r="S231" s="3">
        <f t="shared" si="21"/>
        <v>2</v>
      </c>
      <c r="T231" s="10" t="s">
        <v>544</v>
      </c>
    </row>
    <row r="232" spans="4:20" x14ac:dyDescent="0.2">
      <c r="D232" s="1" t="s">
        <v>230</v>
      </c>
      <c r="E232" s="1">
        <v>231</v>
      </c>
      <c r="F232" s="1">
        <v>43</v>
      </c>
      <c r="G232" s="1" t="s">
        <v>314</v>
      </c>
      <c r="H232" s="7">
        <v>132</v>
      </c>
      <c r="I232" s="7" t="s">
        <v>301</v>
      </c>
      <c r="J232" s="8">
        <v>43861</v>
      </c>
      <c r="K232" s="8"/>
      <c r="L232" s="7" t="s">
        <v>266</v>
      </c>
      <c r="M232" s="7" t="s">
        <v>285</v>
      </c>
      <c r="O232" s="6">
        <f t="shared" si="23"/>
        <v>0</v>
      </c>
      <c r="P232" s="6">
        <f t="shared" si="23"/>
        <v>0</v>
      </c>
      <c r="Q232" s="4">
        <f t="shared" si="19"/>
        <v>1</v>
      </c>
      <c r="R232" s="5">
        <f t="shared" si="20"/>
        <v>0</v>
      </c>
      <c r="S232" s="3">
        <f t="shared" si="21"/>
        <v>2</v>
      </c>
      <c r="T232" s="10" t="s">
        <v>545</v>
      </c>
    </row>
    <row r="233" spans="4:20" x14ac:dyDescent="0.2">
      <c r="D233" s="1" t="s">
        <v>231</v>
      </c>
      <c r="E233" s="1">
        <v>232</v>
      </c>
      <c r="F233" s="1">
        <v>53</v>
      </c>
      <c r="G233" s="1" t="s">
        <v>315</v>
      </c>
      <c r="H233" s="7">
        <v>106</v>
      </c>
      <c r="I233" s="7" t="s">
        <v>312</v>
      </c>
      <c r="J233" s="8">
        <v>43861</v>
      </c>
      <c r="K233" s="8"/>
      <c r="L233" s="7" t="s">
        <v>246</v>
      </c>
      <c r="M233" s="7" t="s">
        <v>583</v>
      </c>
      <c r="O233" s="6">
        <f t="shared" si="23"/>
        <v>1</v>
      </c>
      <c r="P233" s="6">
        <f t="shared" si="23"/>
        <v>1</v>
      </c>
      <c r="Q233" s="4">
        <f t="shared" si="19"/>
        <v>2</v>
      </c>
      <c r="R233" s="5">
        <f t="shared" si="20"/>
        <v>0</v>
      </c>
      <c r="S233" s="3">
        <f t="shared" si="21"/>
        <v>3</v>
      </c>
      <c r="T233" s="10" t="s">
        <v>546</v>
      </c>
    </row>
    <row r="234" spans="4:20" x14ac:dyDescent="0.2">
      <c r="D234" s="1" t="s">
        <v>232</v>
      </c>
      <c r="E234" s="1">
        <v>233</v>
      </c>
      <c r="F234" s="1">
        <v>41</v>
      </c>
      <c r="G234" s="1" t="s">
        <v>315</v>
      </c>
      <c r="H234" s="7">
        <v>172</v>
      </c>
      <c r="I234" s="7" t="s">
        <v>298</v>
      </c>
      <c r="J234" s="8">
        <v>43860</v>
      </c>
      <c r="K234" s="8"/>
      <c r="L234" s="7" t="s">
        <v>246</v>
      </c>
      <c r="M234" s="7" t="s">
        <v>246</v>
      </c>
      <c r="O234" s="6">
        <f t="shared" si="23"/>
        <v>1</v>
      </c>
      <c r="P234" s="6">
        <f t="shared" si="23"/>
        <v>1</v>
      </c>
      <c r="Q234" s="4">
        <f t="shared" si="19"/>
        <v>2</v>
      </c>
      <c r="R234" s="5">
        <f t="shared" si="20"/>
        <v>0</v>
      </c>
      <c r="S234" s="3">
        <f t="shared" si="21"/>
        <v>4</v>
      </c>
      <c r="T234" s="10" t="s">
        <v>547</v>
      </c>
    </row>
    <row r="235" spans="4:20" x14ac:dyDescent="0.2">
      <c r="D235" s="1" t="s">
        <v>233</v>
      </c>
      <c r="E235" s="1">
        <v>234</v>
      </c>
      <c r="F235" s="1">
        <v>35</v>
      </c>
      <c r="G235" s="1" t="s">
        <v>314</v>
      </c>
      <c r="J235" s="8">
        <v>43861</v>
      </c>
      <c r="K235" s="8"/>
      <c r="L235" s="7" t="s">
        <v>267</v>
      </c>
      <c r="M235" s="7" t="s">
        <v>287</v>
      </c>
      <c r="O235" s="6">
        <f t="shared" si="23"/>
        <v>0</v>
      </c>
      <c r="P235" s="6">
        <f t="shared" si="23"/>
        <v>0</v>
      </c>
      <c r="Q235" s="4">
        <f t="shared" si="19"/>
        <v>1</v>
      </c>
      <c r="R235" s="5">
        <f t="shared" si="20"/>
        <v>0</v>
      </c>
      <c r="S235" s="3">
        <f t="shared" si="21"/>
        <v>1</v>
      </c>
      <c r="T235" s="10" t="s">
        <v>548</v>
      </c>
    </row>
    <row r="236" spans="4:20" x14ac:dyDescent="0.2">
      <c r="D236" s="1" t="s">
        <v>234</v>
      </c>
      <c r="E236" s="1">
        <v>235</v>
      </c>
      <c r="F236" s="1">
        <v>58</v>
      </c>
      <c r="G236" s="1" t="s">
        <v>315</v>
      </c>
      <c r="J236" s="8">
        <v>43860</v>
      </c>
      <c r="K236" s="8"/>
      <c r="L236" s="7" t="s">
        <v>246</v>
      </c>
      <c r="M236" s="7" t="s">
        <v>246</v>
      </c>
      <c r="O236" s="6">
        <f t="shared" si="23"/>
        <v>1</v>
      </c>
      <c r="P236" s="6">
        <f t="shared" si="23"/>
        <v>1</v>
      </c>
      <c r="Q236" s="4">
        <f t="shared" si="19"/>
        <v>2</v>
      </c>
      <c r="R236" s="5">
        <f t="shared" si="20"/>
        <v>0</v>
      </c>
      <c r="S236" s="3">
        <f t="shared" si="21"/>
        <v>2</v>
      </c>
      <c r="T236" s="10" t="s">
        <v>549</v>
      </c>
    </row>
    <row r="237" spans="4:20" x14ac:dyDescent="0.2">
      <c r="D237" s="1" t="s">
        <v>235</v>
      </c>
      <c r="E237" s="1">
        <v>236</v>
      </c>
      <c r="F237" s="1">
        <v>56</v>
      </c>
      <c r="G237" s="1" t="s">
        <v>314</v>
      </c>
      <c r="J237" s="8">
        <v>43861</v>
      </c>
      <c r="K237" s="8"/>
      <c r="L237" s="7" t="s">
        <v>276</v>
      </c>
      <c r="M237" s="7" t="s">
        <v>287</v>
      </c>
      <c r="O237" s="6">
        <f t="shared" si="23"/>
        <v>0</v>
      </c>
      <c r="P237" s="6">
        <f t="shared" si="23"/>
        <v>0</v>
      </c>
      <c r="Q237" s="4">
        <f t="shared" si="19"/>
        <v>1</v>
      </c>
      <c r="R237" s="5">
        <f t="shared" si="20"/>
        <v>0</v>
      </c>
      <c r="S237" s="3">
        <f t="shared" si="21"/>
        <v>1</v>
      </c>
      <c r="T237" s="10" t="s">
        <v>550</v>
      </c>
    </row>
    <row r="238" spans="4:20" x14ac:dyDescent="0.2">
      <c r="D238" s="1" t="s">
        <v>236</v>
      </c>
      <c r="E238" s="1">
        <v>237</v>
      </c>
      <c r="F238" s="1">
        <v>31</v>
      </c>
      <c r="G238" s="1" t="s">
        <v>315</v>
      </c>
      <c r="H238" s="7">
        <v>210</v>
      </c>
      <c r="I238" s="7" t="s">
        <v>298</v>
      </c>
      <c r="J238" s="8">
        <v>43862</v>
      </c>
      <c r="K238" s="8"/>
      <c r="L238" s="7" t="s">
        <v>275</v>
      </c>
      <c r="M238" s="7" t="s">
        <v>287</v>
      </c>
      <c r="O238" s="6">
        <f t="shared" si="23"/>
        <v>0</v>
      </c>
      <c r="P238" s="6">
        <f t="shared" si="23"/>
        <v>0</v>
      </c>
      <c r="Q238" s="4">
        <f t="shared" si="19"/>
        <v>1</v>
      </c>
      <c r="R238" s="5">
        <f t="shared" si="20"/>
        <v>0</v>
      </c>
      <c r="S238" s="3">
        <f t="shared" si="21"/>
        <v>1</v>
      </c>
      <c r="T238" s="10" t="s">
        <v>551</v>
      </c>
    </row>
    <row r="239" spans="4:20" x14ac:dyDescent="0.2">
      <c r="D239" s="1" t="s">
        <v>237</v>
      </c>
      <c r="E239" s="1">
        <v>238</v>
      </c>
      <c r="F239" s="1">
        <v>13</v>
      </c>
      <c r="G239" s="1" t="s">
        <v>314</v>
      </c>
      <c r="H239" s="7">
        <v>220</v>
      </c>
      <c r="I239" s="7" t="s">
        <v>296</v>
      </c>
      <c r="J239" s="8">
        <v>43862</v>
      </c>
      <c r="K239" s="8"/>
      <c r="L239" s="7" t="s">
        <v>267</v>
      </c>
      <c r="M239" s="7" t="s">
        <v>287</v>
      </c>
      <c r="O239" s="6">
        <f t="shared" si="23"/>
        <v>0</v>
      </c>
      <c r="P239" s="6">
        <f t="shared" si="23"/>
        <v>0</v>
      </c>
      <c r="Q239" s="4">
        <f t="shared" si="19"/>
        <v>1</v>
      </c>
      <c r="R239" s="5">
        <f t="shared" si="20"/>
        <v>0</v>
      </c>
      <c r="S239" s="3">
        <f t="shared" si="21"/>
        <v>2</v>
      </c>
      <c r="T239" s="10" t="s">
        <v>552</v>
      </c>
    </row>
    <row r="240" spans="4:20" x14ac:dyDescent="0.2">
      <c r="D240" s="1" t="s">
        <v>238</v>
      </c>
      <c r="E240" s="1">
        <v>239</v>
      </c>
      <c r="F240" s="1">
        <v>33</v>
      </c>
      <c r="G240" s="1" t="s">
        <v>314</v>
      </c>
      <c r="J240" s="8">
        <v>43860</v>
      </c>
      <c r="K240" s="8"/>
      <c r="L240" s="7" t="s">
        <v>283</v>
      </c>
      <c r="M240" s="7" t="s">
        <v>287</v>
      </c>
      <c r="O240" s="6">
        <f t="shared" si="23"/>
        <v>0</v>
      </c>
      <c r="P240" s="6">
        <f t="shared" si="23"/>
        <v>0</v>
      </c>
      <c r="Q240" s="4">
        <f t="shared" si="19"/>
        <v>1</v>
      </c>
      <c r="R240" s="5">
        <f t="shared" si="20"/>
        <v>0</v>
      </c>
      <c r="S240" s="3">
        <f t="shared" si="21"/>
        <v>1</v>
      </c>
      <c r="T240" s="10" t="s">
        <v>553</v>
      </c>
    </row>
    <row r="241" spans="4:20" x14ac:dyDescent="0.2">
      <c r="D241" s="1" t="s">
        <v>239</v>
      </c>
      <c r="E241" s="1">
        <v>240</v>
      </c>
      <c r="F241" s="1">
        <v>66</v>
      </c>
      <c r="G241" s="1" t="s">
        <v>315</v>
      </c>
      <c r="J241" s="8">
        <v>43862</v>
      </c>
      <c r="K241" s="8"/>
      <c r="L241" s="7" t="s">
        <v>283</v>
      </c>
      <c r="M241" s="7" t="s">
        <v>285</v>
      </c>
      <c r="O241" s="6">
        <f t="shared" si="23"/>
        <v>0</v>
      </c>
      <c r="P241" s="6">
        <f t="shared" si="23"/>
        <v>0</v>
      </c>
      <c r="Q241" s="4">
        <f t="shared" si="19"/>
        <v>1</v>
      </c>
      <c r="R241" s="5">
        <f t="shared" si="20"/>
        <v>0</v>
      </c>
      <c r="S241" s="3">
        <f t="shared" si="21"/>
        <v>1</v>
      </c>
      <c r="T241" s="10" t="s">
        <v>554</v>
      </c>
    </row>
    <row r="242" spans="4:20" x14ac:dyDescent="0.2">
      <c r="D242" s="1" t="s">
        <v>240</v>
      </c>
      <c r="E242" s="1">
        <v>241</v>
      </c>
      <c r="F242" s="1">
        <v>36</v>
      </c>
      <c r="G242" s="1" t="s">
        <v>315</v>
      </c>
      <c r="J242" s="8">
        <v>43862</v>
      </c>
      <c r="K242" s="8"/>
      <c r="L242" s="7" t="s">
        <v>277</v>
      </c>
      <c r="M242" s="7" t="s">
        <v>287</v>
      </c>
      <c r="O242" s="6">
        <f t="shared" si="23"/>
        <v>0</v>
      </c>
      <c r="P242" s="6">
        <f t="shared" si="23"/>
        <v>0</v>
      </c>
      <c r="Q242" s="4">
        <f t="shared" si="19"/>
        <v>1</v>
      </c>
      <c r="R242" s="5">
        <f t="shared" si="20"/>
        <v>0</v>
      </c>
      <c r="S242" s="3">
        <f t="shared" si="21"/>
        <v>1</v>
      </c>
      <c r="T242" s="10" t="s">
        <v>555</v>
      </c>
    </row>
    <row r="243" spans="4:20" x14ac:dyDescent="0.2">
      <c r="D243" s="1" t="s">
        <v>241</v>
      </c>
      <c r="E243" s="1">
        <v>242</v>
      </c>
      <c r="F243" s="1">
        <v>31</v>
      </c>
      <c r="G243" s="1" t="s">
        <v>314</v>
      </c>
      <c r="H243" s="7">
        <v>209</v>
      </c>
      <c r="I243" s="7" t="s">
        <v>296</v>
      </c>
      <c r="J243" s="8">
        <v>43863</v>
      </c>
      <c r="K243" s="8"/>
      <c r="L243" s="7" t="s">
        <v>266</v>
      </c>
      <c r="M243" s="7" t="s">
        <v>287</v>
      </c>
      <c r="O243" s="6">
        <f t="shared" si="23"/>
        <v>0</v>
      </c>
      <c r="P243" s="6">
        <f t="shared" si="23"/>
        <v>0</v>
      </c>
      <c r="Q243" s="4">
        <f t="shared" si="19"/>
        <v>1</v>
      </c>
      <c r="R243" s="5">
        <f t="shared" si="20"/>
        <v>0</v>
      </c>
      <c r="S243" s="3">
        <f t="shared" si="21"/>
        <v>2</v>
      </c>
      <c r="T243" s="10" t="s">
        <v>556</v>
      </c>
    </row>
    <row r="244" spans="4:20" x14ac:dyDescent="0.2">
      <c r="D244" s="1" t="s">
        <v>242</v>
      </c>
      <c r="E244" s="1">
        <v>243</v>
      </c>
      <c r="F244" s="1">
        <v>35</v>
      </c>
      <c r="G244" s="1" t="s">
        <v>314</v>
      </c>
      <c r="J244" s="8">
        <v>43857</v>
      </c>
      <c r="K244" s="8"/>
      <c r="L244" s="7" t="s">
        <v>284</v>
      </c>
      <c r="M244" s="7" t="s">
        <v>590</v>
      </c>
      <c r="O244" s="6">
        <f t="shared" si="23"/>
        <v>0</v>
      </c>
      <c r="P244" s="6">
        <f t="shared" si="23"/>
        <v>1</v>
      </c>
      <c r="Q244" s="4">
        <f t="shared" si="19"/>
        <v>2</v>
      </c>
      <c r="R244" s="5">
        <f t="shared" si="20"/>
        <v>0</v>
      </c>
      <c r="S244" s="3">
        <f t="shared" si="21"/>
        <v>2</v>
      </c>
      <c r="T244" s="10" t="s">
        <v>557</v>
      </c>
    </row>
    <row r="245" spans="4:20" x14ac:dyDescent="0.2">
      <c r="D245" s="1" t="s">
        <v>243</v>
      </c>
      <c r="E245" s="1">
        <v>244</v>
      </c>
      <c r="F245" s="1">
        <v>65</v>
      </c>
      <c r="G245" s="1" t="s">
        <v>314</v>
      </c>
      <c r="H245" s="7">
        <v>114</v>
      </c>
      <c r="I245" s="7" t="s">
        <v>313</v>
      </c>
      <c r="J245" s="8">
        <v>43861</v>
      </c>
      <c r="K245" s="8"/>
      <c r="L245" s="7" t="s">
        <v>266</v>
      </c>
      <c r="O245" s="6">
        <f t="shared" si="23"/>
        <v>0</v>
      </c>
      <c r="P245" s="6">
        <f t="shared" si="23"/>
        <v>0</v>
      </c>
      <c r="Q245" s="4">
        <f t="shared" si="19"/>
        <v>0</v>
      </c>
      <c r="R245" s="5">
        <f t="shared" si="20"/>
        <v>0</v>
      </c>
      <c r="S245" s="3">
        <f t="shared" si="21"/>
        <v>0</v>
      </c>
      <c r="T245" s="10" t="s">
        <v>558</v>
      </c>
    </row>
    <row r="246" spans="4:20" x14ac:dyDescent="0.2">
      <c r="D246" s="1" t="s">
        <v>244</v>
      </c>
      <c r="E246" s="1">
        <v>245</v>
      </c>
      <c r="F246" s="1">
        <v>40</v>
      </c>
      <c r="G246" s="1" t="s">
        <v>314</v>
      </c>
      <c r="J246" s="8">
        <v>43862</v>
      </c>
      <c r="K246" s="8"/>
      <c r="L246" s="7" t="s">
        <v>275</v>
      </c>
      <c r="M246" s="7" t="s">
        <v>246</v>
      </c>
      <c r="O246" s="6">
        <f t="shared" si="23"/>
        <v>0</v>
      </c>
      <c r="P246" s="6">
        <f t="shared" si="23"/>
        <v>0</v>
      </c>
      <c r="Q246" s="4">
        <f t="shared" si="19"/>
        <v>2</v>
      </c>
      <c r="R246" s="5">
        <f t="shared" si="20"/>
        <v>0</v>
      </c>
      <c r="S246" s="3">
        <f t="shared" si="21"/>
        <v>2</v>
      </c>
      <c r="T246" s="10" t="s">
        <v>559</v>
      </c>
    </row>
  </sheetData>
  <autoFilter ref="D1:T246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4"/>
  <sheetViews>
    <sheetView topLeftCell="A400" workbookViewId="0">
      <selection activeCell="B1" sqref="B1:B414"/>
    </sheetView>
  </sheetViews>
  <sheetFormatPr defaultRowHeight="14.25" x14ac:dyDescent="0.2"/>
  <cols>
    <col min="2" max="2" width="25.375" customWidth="1"/>
    <col min="3" max="3" width="18.75" customWidth="1"/>
  </cols>
  <sheetData>
    <row r="1" spans="1:2" x14ac:dyDescent="0.2">
      <c r="A1" t="s">
        <v>784</v>
      </c>
      <c r="B1" s="2">
        <v>43833</v>
      </c>
    </row>
    <row r="2" spans="1:2" x14ac:dyDescent="0.2">
      <c r="A2" t="s">
        <v>785</v>
      </c>
      <c r="B2" s="2">
        <v>43834</v>
      </c>
    </row>
    <row r="3" spans="1:2" x14ac:dyDescent="0.2">
      <c r="A3" t="s">
        <v>786</v>
      </c>
      <c r="B3" s="2">
        <v>43831</v>
      </c>
    </row>
    <row r="4" spans="1:2" x14ac:dyDescent="0.2">
      <c r="A4" t="s">
        <v>787</v>
      </c>
      <c r="B4" s="2">
        <v>43841</v>
      </c>
    </row>
    <row r="5" spans="1:2" x14ac:dyDescent="0.2">
      <c r="A5" t="s">
        <v>788</v>
      </c>
      <c r="B5" s="2">
        <v>43838</v>
      </c>
    </row>
    <row r="6" spans="1:2" x14ac:dyDescent="0.2">
      <c r="A6" t="s">
        <v>789</v>
      </c>
      <c r="B6" s="2">
        <v>43838</v>
      </c>
    </row>
    <row r="7" spans="1:2" x14ac:dyDescent="0.2">
      <c r="A7" t="s">
        <v>790</v>
      </c>
      <c r="B7" s="2">
        <v>43841</v>
      </c>
    </row>
    <row r="8" spans="1:2" x14ac:dyDescent="0.2">
      <c r="A8" t="s">
        <v>791</v>
      </c>
      <c r="B8" s="2">
        <v>43839</v>
      </c>
    </row>
    <row r="9" spans="1:2" x14ac:dyDescent="0.2">
      <c r="A9" t="s">
        <v>792</v>
      </c>
      <c r="B9" s="2">
        <v>43836</v>
      </c>
    </row>
    <row r="10" spans="1:2" x14ac:dyDescent="0.2">
      <c r="A10" t="s">
        <v>793</v>
      </c>
      <c r="B10" s="2">
        <v>43846</v>
      </c>
    </row>
    <row r="11" spans="1:2" x14ac:dyDescent="0.2">
      <c r="A11" t="s">
        <v>794</v>
      </c>
      <c r="B11" s="2">
        <v>43834</v>
      </c>
    </row>
    <row r="12" spans="1:2" x14ac:dyDescent="0.2">
      <c r="A12" t="s">
        <v>795</v>
      </c>
      <c r="B12" s="2">
        <v>43842</v>
      </c>
    </row>
    <row r="13" spans="1:2" x14ac:dyDescent="0.2">
      <c r="A13" t="s">
        <v>796</v>
      </c>
      <c r="B13" s="2">
        <v>43842</v>
      </c>
    </row>
    <row r="14" spans="1:2" x14ac:dyDescent="0.2">
      <c r="A14" t="s">
        <v>797</v>
      </c>
      <c r="B14" s="2">
        <v>43845</v>
      </c>
    </row>
    <row r="15" spans="1:2" x14ac:dyDescent="0.2">
      <c r="A15" t="s">
        <v>798</v>
      </c>
      <c r="B15" s="2">
        <v>43850</v>
      </c>
    </row>
    <row r="16" spans="1:2" x14ac:dyDescent="0.2">
      <c r="A16" t="s">
        <v>799</v>
      </c>
      <c r="B16" s="2">
        <v>43850</v>
      </c>
    </row>
    <row r="17" spans="1:2" x14ac:dyDescent="0.2">
      <c r="A17" t="s">
        <v>800</v>
      </c>
      <c r="B17" s="2">
        <v>43851</v>
      </c>
    </row>
    <row r="18" spans="1:2" x14ac:dyDescent="0.2">
      <c r="A18" t="s">
        <v>801</v>
      </c>
      <c r="B18" s="2">
        <v>43848</v>
      </c>
    </row>
    <row r="19" spans="1:2" x14ac:dyDescent="0.2">
      <c r="A19" t="s">
        <v>802</v>
      </c>
      <c r="B19" s="2">
        <v>43849</v>
      </c>
    </row>
    <row r="20" spans="1:2" x14ac:dyDescent="0.2">
      <c r="A20" t="s">
        <v>803</v>
      </c>
      <c r="B20" s="2">
        <v>43850</v>
      </c>
    </row>
    <row r="21" spans="1:2" x14ac:dyDescent="0.2">
      <c r="A21" t="s">
        <v>804</v>
      </c>
      <c r="B21" s="2">
        <v>43848</v>
      </c>
    </row>
    <row r="22" spans="1:2" x14ac:dyDescent="0.2">
      <c r="A22" t="s">
        <v>805</v>
      </c>
      <c r="B22" s="2">
        <v>43849</v>
      </c>
    </row>
    <row r="23" spans="1:2" x14ac:dyDescent="0.2">
      <c r="A23" t="s">
        <v>806</v>
      </c>
      <c r="B23" s="2">
        <v>43851</v>
      </c>
    </row>
    <row r="24" spans="1:2" x14ac:dyDescent="0.2">
      <c r="A24" t="s">
        <v>807</v>
      </c>
      <c r="B24" s="2">
        <v>43848</v>
      </c>
    </row>
    <row r="25" spans="1:2" x14ac:dyDescent="0.2">
      <c r="A25" t="s">
        <v>808</v>
      </c>
      <c r="B25" s="2">
        <v>43850</v>
      </c>
    </row>
    <row r="26" spans="1:2" x14ac:dyDescent="0.2">
      <c r="A26" t="s">
        <v>809</v>
      </c>
      <c r="B26" s="2">
        <v>43852</v>
      </c>
    </row>
    <row r="27" spans="1:2" x14ac:dyDescent="0.2">
      <c r="A27" t="s">
        <v>810</v>
      </c>
      <c r="B27" s="2">
        <v>43849</v>
      </c>
    </row>
    <row r="28" spans="1:2" x14ac:dyDescent="0.2">
      <c r="A28" t="s">
        <v>811</v>
      </c>
      <c r="B28" s="2">
        <v>43847</v>
      </c>
    </row>
    <row r="29" spans="1:2" x14ac:dyDescent="0.2">
      <c r="A29" t="s">
        <v>812</v>
      </c>
      <c r="B29" s="2">
        <v>43851</v>
      </c>
    </row>
    <row r="30" spans="1:2" x14ac:dyDescent="0.2">
      <c r="A30" t="s">
        <v>813</v>
      </c>
      <c r="B30" s="2">
        <v>43852</v>
      </c>
    </row>
    <row r="31" spans="1:2" x14ac:dyDescent="0.2">
      <c r="A31" t="s">
        <v>814</v>
      </c>
      <c r="B31" s="2">
        <v>43850</v>
      </c>
    </row>
    <row r="32" spans="1:2" x14ac:dyDescent="0.2">
      <c r="A32" t="s">
        <v>815</v>
      </c>
      <c r="B32" s="2">
        <v>43850</v>
      </c>
    </row>
    <row r="33" spans="1:2" x14ac:dyDescent="0.2">
      <c r="A33" t="s">
        <v>816</v>
      </c>
      <c r="B33" s="2">
        <v>43849</v>
      </c>
    </row>
    <row r="34" spans="1:2" x14ac:dyDescent="0.2">
      <c r="A34" t="s">
        <v>817</v>
      </c>
      <c r="B34" s="2">
        <v>43849</v>
      </c>
    </row>
    <row r="35" spans="1:2" x14ac:dyDescent="0.2">
      <c r="A35" t="s">
        <v>818</v>
      </c>
      <c r="B35" s="2">
        <v>43852</v>
      </c>
    </row>
    <row r="36" spans="1:2" x14ac:dyDescent="0.2">
      <c r="A36" t="s">
        <v>819</v>
      </c>
      <c r="B36" s="2">
        <v>43849</v>
      </c>
    </row>
    <row r="37" spans="1:2" x14ac:dyDescent="0.2">
      <c r="A37" t="s">
        <v>820</v>
      </c>
      <c r="B37" s="2">
        <v>43853</v>
      </c>
    </row>
    <row r="38" spans="1:2" x14ac:dyDescent="0.2">
      <c r="A38" t="s">
        <v>821</v>
      </c>
      <c r="B38" s="2">
        <v>43850</v>
      </c>
    </row>
    <row r="39" spans="1:2" x14ac:dyDescent="0.2">
      <c r="A39" t="s">
        <v>822</v>
      </c>
      <c r="B39" s="2">
        <v>43852</v>
      </c>
    </row>
    <row r="40" spans="1:2" x14ac:dyDescent="0.2">
      <c r="A40" t="s">
        <v>823</v>
      </c>
      <c r="B40" s="2">
        <v>43852</v>
      </c>
    </row>
    <row r="41" spans="1:2" x14ac:dyDescent="0.2">
      <c r="A41" t="s">
        <v>824</v>
      </c>
      <c r="B41" s="2">
        <v>43844</v>
      </c>
    </row>
    <row r="42" spans="1:2" x14ac:dyDescent="0.2">
      <c r="A42" t="s">
        <v>825</v>
      </c>
      <c r="B42" s="2">
        <v>43852</v>
      </c>
    </row>
    <row r="43" spans="1:2" x14ac:dyDescent="0.2">
      <c r="A43" t="s">
        <v>826</v>
      </c>
      <c r="B43" s="2">
        <v>43849</v>
      </c>
    </row>
    <row r="44" spans="1:2" x14ac:dyDescent="0.2">
      <c r="A44" t="s">
        <v>827</v>
      </c>
      <c r="B44" s="2">
        <v>43847</v>
      </c>
    </row>
    <row r="45" spans="1:2" x14ac:dyDescent="0.2">
      <c r="A45" t="s">
        <v>828</v>
      </c>
      <c r="B45" s="2">
        <v>43852</v>
      </c>
    </row>
    <row r="46" spans="1:2" x14ac:dyDescent="0.2">
      <c r="A46" t="s">
        <v>829</v>
      </c>
      <c r="B46" s="2">
        <v>43851</v>
      </c>
    </row>
    <row r="47" spans="1:2" x14ac:dyDescent="0.2">
      <c r="A47" t="s">
        <v>830</v>
      </c>
      <c r="B47" s="2">
        <v>43854</v>
      </c>
    </row>
    <row r="48" spans="1:2" x14ac:dyDescent="0.2">
      <c r="A48" t="s">
        <v>831</v>
      </c>
      <c r="B48" s="2">
        <v>43851</v>
      </c>
    </row>
    <row r="49" spans="1:2" x14ac:dyDescent="0.2">
      <c r="A49" t="s">
        <v>832</v>
      </c>
      <c r="B49" s="2">
        <v>43852</v>
      </c>
    </row>
    <row r="50" spans="1:2" x14ac:dyDescent="0.2">
      <c r="A50" t="s">
        <v>833</v>
      </c>
      <c r="B50" s="2">
        <v>43853</v>
      </c>
    </row>
    <row r="51" spans="1:2" x14ac:dyDescent="0.2">
      <c r="A51" t="s">
        <v>834</v>
      </c>
      <c r="B51" s="2">
        <v>43853</v>
      </c>
    </row>
    <row r="52" spans="1:2" x14ac:dyDescent="0.2">
      <c r="A52" t="s">
        <v>835</v>
      </c>
      <c r="B52" s="2">
        <v>43848</v>
      </c>
    </row>
    <row r="53" spans="1:2" x14ac:dyDescent="0.2">
      <c r="A53" t="s">
        <v>836</v>
      </c>
      <c r="B53" s="2">
        <v>43846</v>
      </c>
    </row>
    <row r="54" spans="1:2" x14ac:dyDescent="0.2">
      <c r="A54" t="s">
        <v>837</v>
      </c>
      <c r="B54" s="2">
        <v>43849</v>
      </c>
    </row>
    <row r="55" spans="1:2" x14ac:dyDescent="0.2">
      <c r="A55" t="s">
        <v>838</v>
      </c>
      <c r="B55" s="2">
        <v>43853</v>
      </c>
    </row>
    <row r="56" spans="1:2" x14ac:dyDescent="0.2">
      <c r="A56" t="s">
        <v>839</v>
      </c>
      <c r="B56" s="2">
        <v>43852</v>
      </c>
    </row>
    <row r="57" spans="1:2" x14ac:dyDescent="0.2">
      <c r="A57" t="s">
        <v>840</v>
      </c>
      <c r="B57" s="2">
        <v>43850</v>
      </c>
    </row>
    <row r="58" spans="1:2" x14ac:dyDescent="0.2">
      <c r="A58" t="s">
        <v>841</v>
      </c>
      <c r="B58" s="2">
        <v>43850</v>
      </c>
    </row>
    <row r="59" spans="1:2" x14ac:dyDescent="0.2">
      <c r="A59" t="s">
        <v>842</v>
      </c>
      <c r="B59" s="2">
        <v>43849</v>
      </c>
    </row>
    <row r="60" spans="1:2" x14ac:dyDescent="0.2">
      <c r="A60" t="s">
        <v>843</v>
      </c>
      <c r="B60" s="2">
        <v>43847</v>
      </c>
    </row>
    <row r="61" spans="1:2" x14ac:dyDescent="0.2">
      <c r="A61" t="s">
        <v>844</v>
      </c>
      <c r="B61" s="2">
        <v>43851</v>
      </c>
    </row>
    <row r="62" spans="1:2" x14ac:dyDescent="0.2">
      <c r="A62" t="s">
        <v>845</v>
      </c>
      <c r="B62" s="2">
        <v>43846</v>
      </c>
    </row>
    <row r="63" spans="1:2" x14ac:dyDescent="0.2">
      <c r="A63" t="s">
        <v>846</v>
      </c>
      <c r="B63" s="2">
        <v>43846</v>
      </c>
    </row>
    <row r="64" spans="1:2" x14ac:dyDescent="0.2">
      <c r="A64" t="s">
        <v>847</v>
      </c>
      <c r="B64" s="2">
        <v>43854</v>
      </c>
    </row>
    <row r="65" spans="1:2" x14ac:dyDescent="0.2">
      <c r="A65" t="s">
        <v>848</v>
      </c>
      <c r="B65" s="2">
        <v>43854</v>
      </c>
    </row>
    <row r="66" spans="1:2" x14ac:dyDescent="0.2">
      <c r="A66" t="s">
        <v>849</v>
      </c>
      <c r="B66" s="2">
        <v>43853</v>
      </c>
    </row>
    <row r="67" spans="1:2" x14ac:dyDescent="0.2">
      <c r="A67" t="s">
        <v>850</v>
      </c>
      <c r="B67" s="2">
        <v>43854</v>
      </c>
    </row>
    <row r="68" spans="1:2" x14ac:dyDescent="0.2">
      <c r="A68" t="s">
        <v>851</v>
      </c>
      <c r="B68" s="2">
        <v>43854</v>
      </c>
    </row>
    <row r="69" spans="1:2" x14ac:dyDescent="0.2">
      <c r="A69" t="s">
        <v>852</v>
      </c>
      <c r="B69" s="2">
        <v>43852</v>
      </c>
    </row>
    <row r="70" spans="1:2" x14ac:dyDescent="0.2">
      <c r="A70" t="s">
        <v>853</v>
      </c>
      <c r="B70" s="2">
        <v>43853</v>
      </c>
    </row>
    <row r="71" spans="1:2" x14ac:dyDescent="0.2">
      <c r="A71" t="s">
        <v>854</v>
      </c>
      <c r="B71" s="2">
        <v>43855</v>
      </c>
    </row>
    <row r="72" spans="1:2" x14ac:dyDescent="0.2">
      <c r="A72" t="s">
        <v>855</v>
      </c>
      <c r="B72" s="2">
        <v>43853</v>
      </c>
    </row>
    <row r="73" spans="1:2" x14ac:dyDescent="0.2">
      <c r="A73" t="s">
        <v>856</v>
      </c>
      <c r="B73" s="2">
        <v>43850</v>
      </c>
    </row>
    <row r="74" spans="1:2" x14ac:dyDescent="0.2">
      <c r="A74" t="s">
        <v>857</v>
      </c>
      <c r="B74" s="2">
        <v>43851</v>
      </c>
    </row>
    <row r="75" spans="1:2" x14ac:dyDescent="0.2">
      <c r="A75" t="s">
        <v>858</v>
      </c>
      <c r="B75" s="2">
        <v>43850</v>
      </c>
    </row>
    <row r="76" spans="1:2" x14ac:dyDescent="0.2">
      <c r="A76" t="s">
        <v>859</v>
      </c>
      <c r="B76" s="2">
        <v>43852</v>
      </c>
    </row>
    <row r="77" spans="1:2" x14ac:dyDescent="0.2">
      <c r="A77" t="s">
        <v>860</v>
      </c>
      <c r="B77" s="2">
        <v>43853</v>
      </c>
    </row>
    <row r="78" spans="1:2" x14ac:dyDescent="0.2">
      <c r="A78" t="s">
        <v>861</v>
      </c>
      <c r="B78" s="2">
        <v>43853</v>
      </c>
    </row>
    <row r="79" spans="1:2" x14ac:dyDescent="0.2">
      <c r="A79" t="s">
        <v>862</v>
      </c>
      <c r="B79" s="2">
        <v>43852</v>
      </c>
    </row>
    <row r="80" spans="1:2" x14ac:dyDescent="0.2">
      <c r="A80" t="s">
        <v>863</v>
      </c>
      <c r="B80" s="2">
        <v>43851</v>
      </c>
    </row>
    <row r="81" spans="1:2" x14ac:dyDescent="0.2">
      <c r="A81" t="s">
        <v>864</v>
      </c>
      <c r="B81" s="2">
        <v>43849</v>
      </c>
    </row>
    <row r="82" spans="1:2" x14ac:dyDescent="0.2">
      <c r="A82" t="s">
        <v>865</v>
      </c>
      <c r="B82" s="2">
        <v>43852</v>
      </c>
    </row>
    <row r="83" spans="1:2" x14ac:dyDescent="0.2">
      <c r="A83" t="s">
        <v>866</v>
      </c>
      <c r="B83" s="2">
        <v>43856</v>
      </c>
    </row>
    <row r="84" spans="1:2" x14ac:dyDescent="0.2">
      <c r="A84" t="s">
        <v>867</v>
      </c>
      <c r="B84" s="2">
        <v>43853</v>
      </c>
    </row>
    <row r="85" spans="1:2" x14ac:dyDescent="0.2">
      <c r="A85" t="s">
        <v>868</v>
      </c>
      <c r="B85" s="2">
        <v>43853</v>
      </c>
    </row>
    <row r="86" spans="1:2" x14ac:dyDescent="0.2">
      <c r="A86" t="s">
        <v>869</v>
      </c>
      <c r="B86" s="2">
        <v>43849</v>
      </c>
    </row>
    <row r="87" spans="1:2" x14ac:dyDescent="0.2">
      <c r="A87" t="s">
        <v>870</v>
      </c>
      <c r="B87" s="2">
        <v>43854</v>
      </c>
    </row>
    <row r="88" spans="1:2" x14ac:dyDescent="0.2">
      <c r="A88" t="s">
        <v>871</v>
      </c>
      <c r="B88" s="2">
        <v>43842</v>
      </c>
    </row>
    <row r="89" spans="1:2" x14ac:dyDescent="0.2">
      <c r="A89" t="s">
        <v>872</v>
      </c>
      <c r="B89" s="2">
        <v>43847</v>
      </c>
    </row>
    <row r="90" spans="1:2" x14ac:dyDescent="0.2">
      <c r="A90" t="s">
        <v>873</v>
      </c>
      <c r="B90" s="2">
        <v>43848</v>
      </c>
    </row>
    <row r="91" spans="1:2" x14ac:dyDescent="0.2">
      <c r="A91" t="s">
        <v>874</v>
      </c>
      <c r="B91" s="2">
        <v>43850</v>
      </c>
    </row>
    <row r="92" spans="1:2" x14ac:dyDescent="0.2">
      <c r="A92" t="s">
        <v>875</v>
      </c>
      <c r="B92" s="2">
        <v>43856</v>
      </c>
    </row>
    <row r="93" spans="1:2" x14ac:dyDescent="0.2">
      <c r="A93" t="s">
        <v>876</v>
      </c>
      <c r="B93" s="2">
        <v>43853</v>
      </c>
    </row>
    <row r="94" spans="1:2" x14ac:dyDescent="0.2">
      <c r="A94" t="s">
        <v>877</v>
      </c>
      <c r="B94" s="2">
        <v>43853</v>
      </c>
    </row>
    <row r="95" spans="1:2" x14ac:dyDescent="0.2">
      <c r="A95" t="s">
        <v>878</v>
      </c>
      <c r="B95" s="2">
        <v>43854</v>
      </c>
    </row>
    <row r="96" spans="1:2" x14ac:dyDescent="0.2">
      <c r="A96" t="s">
        <v>879</v>
      </c>
      <c r="B96" s="2">
        <v>43853</v>
      </c>
    </row>
    <row r="97" spans="1:2" x14ac:dyDescent="0.2">
      <c r="A97" t="s">
        <v>880</v>
      </c>
      <c r="B97" s="2">
        <v>43854</v>
      </c>
    </row>
    <row r="98" spans="1:2" x14ac:dyDescent="0.2">
      <c r="A98" t="s">
        <v>881</v>
      </c>
      <c r="B98" s="2">
        <v>43854</v>
      </c>
    </row>
    <row r="99" spans="1:2" x14ac:dyDescent="0.2">
      <c r="A99" t="s">
        <v>882</v>
      </c>
      <c r="B99" s="2">
        <v>43850</v>
      </c>
    </row>
    <row r="100" spans="1:2" x14ac:dyDescent="0.2">
      <c r="A100" t="s">
        <v>883</v>
      </c>
      <c r="B100" s="2">
        <v>43831</v>
      </c>
    </row>
    <row r="101" spans="1:2" x14ac:dyDescent="0.2">
      <c r="A101" t="s">
        <v>884</v>
      </c>
      <c r="B101" s="2">
        <v>43831</v>
      </c>
    </row>
    <row r="102" spans="1:2" x14ac:dyDescent="0.2">
      <c r="A102" t="s">
        <v>885</v>
      </c>
      <c r="B102" s="2">
        <v>43856</v>
      </c>
    </row>
    <row r="103" spans="1:2" x14ac:dyDescent="0.2">
      <c r="A103" t="s">
        <v>886</v>
      </c>
      <c r="B103" s="2">
        <v>43853</v>
      </c>
    </row>
    <row r="104" spans="1:2" x14ac:dyDescent="0.2">
      <c r="A104" t="s">
        <v>887</v>
      </c>
      <c r="B104" s="2">
        <v>43853</v>
      </c>
    </row>
    <row r="105" spans="1:2" x14ac:dyDescent="0.2">
      <c r="A105" t="s">
        <v>888</v>
      </c>
      <c r="B105" s="2">
        <v>43853</v>
      </c>
    </row>
    <row r="106" spans="1:2" x14ac:dyDescent="0.2">
      <c r="A106" t="s">
        <v>889</v>
      </c>
      <c r="B106" s="2">
        <v>43854</v>
      </c>
    </row>
    <row r="107" spans="1:2" x14ac:dyDescent="0.2">
      <c r="A107" t="s">
        <v>890</v>
      </c>
      <c r="B107" s="2">
        <v>43854</v>
      </c>
    </row>
    <row r="108" spans="1:2" x14ac:dyDescent="0.2">
      <c r="A108" t="s">
        <v>891</v>
      </c>
      <c r="B108" s="2">
        <v>43858</v>
      </c>
    </row>
    <row r="109" spans="1:2" x14ac:dyDescent="0.2">
      <c r="A109" t="s">
        <v>892</v>
      </c>
      <c r="B109" s="2">
        <v>43857</v>
      </c>
    </row>
    <row r="110" spans="1:2" x14ac:dyDescent="0.2">
      <c r="A110" t="s">
        <v>893</v>
      </c>
    </row>
    <row r="111" spans="1:2" x14ac:dyDescent="0.2">
      <c r="A111" t="s">
        <v>894</v>
      </c>
      <c r="B111" s="2">
        <v>43843</v>
      </c>
    </row>
    <row r="112" spans="1:2" x14ac:dyDescent="0.2">
      <c r="A112" t="s">
        <v>895</v>
      </c>
      <c r="B112" s="2">
        <v>43854</v>
      </c>
    </row>
    <row r="113" spans="1:2" x14ac:dyDescent="0.2">
      <c r="A113" t="s">
        <v>896</v>
      </c>
    </row>
    <row r="114" spans="1:2" x14ac:dyDescent="0.2">
      <c r="A114" t="s">
        <v>897</v>
      </c>
      <c r="B114" s="2">
        <v>43849</v>
      </c>
    </row>
    <row r="115" spans="1:2" x14ac:dyDescent="0.2">
      <c r="A115" t="s">
        <v>898</v>
      </c>
      <c r="B115" s="2">
        <v>43848</v>
      </c>
    </row>
    <row r="116" spans="1:2" x14ac:dyDescent="0.2">
      <c r="A116" t="s">
        <v>899</v>
      </c>
    </row>
    <row r="117" spans="1:2" x14ac:dyDescent="0.2">
      <c r="A117" t="s">
        <v>900</v>
      </c>
      <c r="B117" s="2">
        <v>43853</v>
      </c>
    </row>
    <row r="118" spans="1:2" x14ac:dyDescent="0.2">
      <c r="A118" t="s">
        <v>901</v>
      </c>
      <c r="B118" s="2">
        <v>43850</v>
      </c>
    </row>
    <row r="119" spans="1:2" x14ac:dyDescent="0.2">
      <c r="A119" t="s">
        <v>902</v>
      </c>
      <c r="B119" s="2">
        <v>43850</v>
      </c>
    </row>
    <row r="120" spans="1:2" x14ac:dyDescent="0.2">
      <c r="A120" t="s">
        <v>903</v>
      </c>
      <c r="B120" s="2">
        <v>43856</v>
      </c>
    </row>
    <row r="121" spans="1:2" x14ac:dyDescent="0.2">
      <c r="A121" t="s">
        <v>904</v>
      </c>
      <c r="B121" s="2">
        <v>43856</v>
      </c>
    </row>
    <row r="122" spans="1:2" x14ac:dyDescent="0.2">
      <c r="A122" t="s">
        <v>905</v>
      </c>
      <c r="B122" s="2">
        <v>43849</v>
      </c>
    </row>
    <row r="123" spans="1:2" x14ac:dyDescent="0.2">
      <c r="A123" t="s">
        <v>906</v>
      </c>
    </row>
    <row r="124" spans="1:2" x14ac:dyDescent="0.2">
      <c r="A124" t="s">
        <v>907</v>
      </c>
    </row>
    <row r="125" spans="1:2" x14ac:dyDescent="0.2">
      <c r="A125" t="s">
        <v>908</v>
      </c>
    </row>
    <row r="126" spans="1:2" x14ac:dyDescent="0.2">
      <c r="A126" t="s">
        <v>909</v>
      </c>
      <c r="B126" s="2">
        <v>43855</v>
      </c>
    </row>
    <row r="127" spans="1:2" x14ac:dyDescent="0.2">
      <c r="A127" t="s">
        <v>910</v>
      </c>
      <c r="B127" s="2">
        <v>43853</v>
      </c>
    </row>
    <row r="128" spans="1:2" x14ac:dyDescent="0.2">
      <c r="A128" t="s">
        <v>911</v>
      </c>
      <c r="B128" s="2">
        <v>43856</v>
      </c>
    </row>
    <row r="129" spans="1:3" x14ac:dyDescent="0.2">
      <c r="A129" t="s">
        <v>912</v>
      </c>
      <c r="B129" s="2">
        <v>43854</v>
      </c>
      <c r="C129" s="2"/>
    </row>
    <row r="130" spans="1:3" x14ac:dyDescent="0.2">
      <c r="A130" t="s">
        <v>913</v>
      </c>
      <c r="B130" s="2">
        <v>43856</v>
      </c>
    </row>
    <row r="131" spans="1:3" x14ac:dyDescent="0.2">
      <c r="A131" t="s">
        <v>914</v>
      </c>
      <c r="B131" s="2">
        <v>43856</v>
      </c>
    </row>
    <row r="132" spans="1:3" x14ac:dyDescent="0.2">
      <c r="A132" t="s">
        <v>915</v>
      </c>
      <c r="B132" s="2">
        <v>43854</v>
      </c>
    </row>
    <row r="133" spans="1:3" x14ac:dyDescent="0.2">
      <c r="A133" t="s">
        <v>916</v>
      </c>
      <c r="B133" s="2">
        <v>43854</v>
      </c>
    </row>
    <row r="134" spans="1:3" x14ac:dyDescent="0.2">
      <c r="A134" t="s">
        <v>917</v>
      </c>
      <c r="B134" s="2">
        <v>43853</v>
      </c>
    </row>
    <row r="135" spans="1:3" x14ac:dyDescent="0.2">
      <c r="A135" t="s">
        <v>918</v>
      </c>
      <c r="B135" s="2">
        <v>43853</v>
      </c>
    </row>
    <row r="136" spans="1:3" x14ac:dyDescent="0.2">
      <c r="A136" t="s">
        <v>919</v>
      </c>
    </row>
    <row r="137" spans="1:3" x14ac:dyDescent="0.2">
      <c r="A137" t="s">
        <v>920</v>
      </c>
      <c r="B137" s="2">
        <v>43856</v>
      </c>
    </row>
    <row r="138" spans="1:3" x14ac:dyDescent="0.2">
      <c r="A138" t="s">
        <v>921</v>
      </c>
      <c r="B138" s="2">
        <v>43856</v>
      </c>
    </row>
    <row r="139" spans="1:3" x14ac:dyDescent="0.2">
      <c r="A139" t="s">
        <v>922</v>
      </c>
      <c r="B139" s="2">
        <v>43854</v>
      </c>
    </row>
    <row r="140" spans="1:3" x14ac:dyDescent="0.2">
      <c r="A140" t="s">
        <v>923</v>
      </c>
      <c r="B140" s="2">
        <v>43853</v>
      </c>
    </row>
    <row r="141" spans="1:3" x14ac:dyDescent="0.2">
      <c r="A141" t="s">
        <v>924</v>
      </c>
      <c r="B141" s="2">
        <v>43856</v>
      </c>
    </row>
    <row r="142" spans="1:3" x14ac:dyDescent="0.2">
      <c r="A142" t="s">
        <v>925</v>
      </c>
      <c r="B142" s="2">
        <v>43852</v>
      </c>
    </row>
    <row r="143" spans="1:3" x14ac:dyDescent="0.2">
      <c r="A143" t="s">
        <v>926</v>
      </c>
      <c r="B143" s="2">
        <v>43855</v>
      </c>
    </row>
    <row r="144" spans="1:3" x14ac:dyDescent="0.2">
      <c r="A144" t="s">
        <v>927</v>
      </c>
      <c r="B144" s="2">
        <v>43854</v>
      </c>
    </row>
    <row r="145" spans="1:2" x14ac:dyDescent="0.2">
      <c r="A145" t="s">
        <v>928</v>
      </c>
      <c r="B145" s="2">
        <v>43856</v>
      </c>
    </row>
    <row r="146" spans="1:2" x14ac:dyDescent="0.2">
      <c r="A146" t="s">
        <v>929</v>
      </c>
      <c r="B146" s="2">
        <v>43857</v>
      </c>
    </row>
    <row r="147" spans="1:2" x14ac:dyDescent="0.2">
      <c r="A147" t="s">
        <v>930</v>
      </c>
    </row>
    <row r="148" spans="1:2" x14ac:dyDescent="0.2">
      <c r="A148" t="s">
        <v>931</v>
      </c>
      <c r="B148" s="2">
        <v>43857</v>
      </c>
    </row>
    <row r="149" spans="1:2" x14ac:dyDescent="0.2">
      <c r="A149" t="s">
        <v>932</v>
      </c>
      <c r="B149" s="2">
        <v>43858</v>
      </c>
    </row>
    <row r="150" spans="1:2" x14ac:dyDescent="0.2">
      <c r="A150" t="s">
        <v>933</v>
      </c>
      <c r="B150" s="2">
        <v>43855</v>
      </c>
    </row>
    <row r="151" spans="1:2" x14ac:dyDescent="0.2">
      <c r="A151" t="s">
        <v>934</v>
      </c>
      <c r="B151" s="2">
        <v>43855</v>
      </c>
    </row>
    <row r="152" spans="1:2" x14ac:dyDescent="0.2">
      <c r="A152" t="s">
        <v>935</v>
      </c>
      <c r="B152" s="2">
        <v>43856</v>
      </c>
    </row>
    <row r="153" spans="1:2" x14ac:dyDescent="0.2">
      <c r="A153" t="s">
        <v>936</v>
      </c>
    </row>
    <row r="154" spans="1:2" x14ac:dyDescent="0.2">
      <c r="A154" t="s">
        <v>937</v>
      </c>
      <c r="B154" s="2">
        <v>43856</v>
      </c>
    </row>
    <row r="155" spans="1:2" x14ac:dyDescent="0.2">
      <c r="A155" t="s">
        <v>938</v>
      </c>
      <c r="B155" s="2">
        <v>43855</v>
      </c>
    </row>
    <row r="156" spans="1:2" x14ac:dyDescent="0.2">
      <c r="A156" t="s">
        <v>939</v>
      </c>
      <c r="B156" s="2">
        <v>43853</v>
      </c>
    </row>
    <row r="157" spans="1:2" x14ac:dyDescent="0.2">
      <c r="A157" t="s">
        <v>940</v>
      </c>
      <c r="B157" s="2">
        <v>43854</v>
      </c>
    </row>
    <row r="158" spans="1:2" x14ac:dyDescent="0.2">
      <c r="A158" t="s">
        <v>941</v>
      </c>
      <c r="B158" s="2">
        <v>43855</v>
      </c>
    </row>
    <row r="159" spans="1:2" x14ac:dyDescent="0.2">
      <c r="A159" t="s">
        <v>942</v>
      </c>
      <c r="B159" s="2">
        <v>43846</v>
      </c>
    </row>
    <row r="160" spans="1:2" x14ac:dyDescent="0.2">
      <c r="A160" t="s">
        <v>943</v>
      </c>
      <c r="B160" s="2">
        <v>43854</v>
      </c>
    </row>
    <row r="161" spans="1:2" x14ac:dyDescent="0.2">
      <c r="A161" t="s">
        <v>944</v>
      </c>
      <c r="B161" s="2">
        <v>43845</v>
      </c>
    </row>
    <row r="162" spans="1:2" x14ac:dyDescent="0.2">
      <c r="A162" t="s">
        <v>945</v>
      </c>
      <c r="B162" s="2">
        <v>43854</v>
      </c>
    </row>
    <row r="163" spans="1:2" x14ac:dyDescent="0.2">
      <c r="A163" t="s">
        <v>946</v>
      </c>
      <c r="B163" s="2">
        <v>43851</v>
      </c>
    </row>
    <row r="164" spans="1:2" x14ac:dyDescent="0.2">
      <c r="A164" t="s">
        <v>947</v>
      </c>
      <c r="B164" s="2">
        <v>43855</v>
      </c>
    </row>
    <row r="165" spans="1:2" x14ac:dyDescent="0.2">
      <c r="A165" t="s">
        <v>948</v>
      </c>
      <c r="B165" s="2">
        <v>43857</v>
      </c>
    </row>
    <row r="166" spans="1:2" x14ac:dyDescent="0.2">
      <c r="A166" t="s">
        <v>949</v>
      </c>
      <c r="B166" s="2">
        <v>43854</v>
      </c>
    </row>
    <row r="167" spans="1:2" x14ac:dyDescent="0.2">
      <c r="A167" t="s">
        <v>950</v>
      </c>
      <c r="B167" s="2">
        <v>43857</v>
      </c>
    </row>
    <row r="168" spans="1:2" x14ac:dyDescent="0.2">
      <c r="A168" t="s">
        <v>951</v>
      </c>
      <c r="B168" s="2">
        <v>43855</v>
      </c>
    </row>
    <row r="169" spans="1:2" x14ac:dyDescent="0.2">
      <c r="A169" t="s">
        <v>952</v>
      </c>
      <c r="B169" s="2">
        <v>43854</v>
      </c>
    </row>
    <row r="170" spans="1:2" x14ac:dyDescent="0.2">
      <c r="A170" t="s">
        <v>953</v>
      </c>
      <c r="B170" s="2">
        <v>43851</v>
      </c>
    </row>
    <row r="171" spans="1:2" x14ac:dyDescent="0.2">
      <c r="A171" t="s">
        <v>954</v>
      </c>
      <c r="B171" s="2">
        <v>43859</v>
      </c>
    </row>
    <row r="172" spans="1:2" x14ac:dyDescent="0.2">
      <c r="A172" t="s">
        <v>955</v>
      </c>
      <c r="B172" s="2">
        <v>43853</v>
      </c>
    </row>
    <row r="173" spans="1:2" x14ac:dyDescent="0.2">
      <c r="A173" t="s">
        <v>956</v>
      </c>
      <c r="B173" s="2">
        <v>43860</v>
      </c>
    </row>
    <row r="174" spans="1:2" x14ac:dyDescent="0.2">
      <c r="A174" t="s">
        <v>957</v>
      </c>
      <c r="B174" s="2">
        <v>43859</v>
      </c>
    </row>
    <row r="175" spans="1:2" x14ac:dyDescent="0.2">
      <c r="A175" t="s">
        <v>958</v>
      </c>
      <c r="B175" s="2">
        <v>43859</v>
      </c>
    </row>
    <row r="176" spans="1:2" x14ac:dyDescent="0.2">
      <c r="A176" t="s">
        <v>959</v>
      </c>
      <c r="B176" s="2">
        <v>43852</v>
      </c>
    </row>
    <row r="177" spans="1:2" x14ac:dyDescent="0.2">
      <c r="A177" t="s">
        <v>960</v>
      </c>
      <c r="B177" s="2">
        <v>43858</v>
      </c>
    </row>
    <row r="178" spans="1:2" x14ac:dyDescent="0.2">
      <c r="A178" t="s">
        <v>961</v>
      </c>
      <c r="B178" s="2">
        <v>43854</v>
      </c>
    </row>
    <row r="179" spans="1:2" x14ac:dyDescent="0.2">
      <c r="A179" t="s">
        <v>962</v>
      </c>
      <c r="B179" s="2">
        <v>43858</v>
      </c>
    </row>
    <row r="180" spans="1:2" x14ac:dyDescent="0.2">
      <c r="A180" t="s">
        <v>963</v>
      </c>
      <c r="B180" s="2">
        <v>43856</v>
      </c>
    </row>
    <row r="181" spans="1:2" x14ac:dyDescent="0.2">
      <c r="A181" t="s">
        <v>964</v>
      </c>
      <c r="B181" s="2">
        <v>43857</v>
      </c>
    </row>
    <row r="182" spans="1:2" x14ac:dyDescent="0.2">
      <c r="A182" t="s">
        <v>965</v>
      </c>
      <c r="B182" s="2">
        <v>43853</v>
      </c>
    </row>
    <row r="183" spans="1:2" x14ac:dyDescent="0.2">
      <c r="A183" t="s">
        <v>966</v>
      </c>
      <c r="B183" s="2">
        <v>43858</v>
      </c>
    </row>
    <row r="184" spans="1:2" x14ac:dyDescent="0.2">
      <c r="A184" t="s">
        <v>967</v>
      </c>
      <c r="B184" s="2">
        <v>43859</v>
      </c>
    </row>
    <row r="185" spans="1:2" x14ac:dyDescent="0.2">
      <c r="A185" t="s">
        <v>968</v>
      </c>
      <c r="B185" s="2">
        <v>43856</v>
      </c>
    </row>
    <row r="186" spans="1:2" x14ac:dyDescent="0.2">
      <c r="A186" t="s">
        <v>969</v>
      </c>
      <c r="B186" s="2">
        <v>43858</v>
      </c>
    </row>
    <row r="187" spans="1:2" x14ac:dyDescent="0.2">
      <c r="A187" t="s">
        <v>970</v>
      </c>
      <c r="B187" s="2">
        <v>43855</v>
      </c>
    </row>
    <row r="188" spans="1:2" x14ac:dyDescent="0.2">
      <c r="A188" t="s">
        <v>971</v>
      </c>
      <c r="B188" s="2">
        <v>43855</v>
      </c>
    </row>
    <row r="189" spans="1:2" x14ac:dyDescent="0.2">
      <c r="A189" t="s">
        <v>972</v>
      </c>
      <c r="B189" s="2">
        <v>43856</v>
      </c>
    </row>
    <row r="190" spans="1:2" x14ac:dyDescent="0.2">
      <c r="A190" t="s">
        <v>973</v>
      </c>
      <c r="B190" s="2">
        <v>43858</v>
      </c>
    </row>
    <row r="191" spans="1:2" x14ac:dyDescent="0.2">
      <c r="A191" t="s">
        <v>974</v>
      </c>
      <c r="B191" s="2">
        <v>43857</v>
      </c>
    </row>
    <row r="192" spans="1:2" x14ac:dyDescent="0.2">
      <c r="A192" t="s">
        <v>975</v>
      </c>
      <c r="B192" s="2">
        <v>43852</v>
      </c>
    </row>
    <row r="193" spans="1:2" x14ac:dyDescent="0.2">
      <c r="A193" t="s">
        <v>976</v>
      </c>
      <c r="B193" s="2">
        <v>43857</v>
      </c>
    </row>
    <row r="194" spans="1:2" x14ac:dyDescent="0.2">
      <c r="A194" t="s">
        <v>977</v>
      </c>
      <c r="B194" s="2">
        <v>43858</v>
      </c>
    </row>
    <row r="195" spans="1:2" x14ac:dyDescent="0.2">
      <c r="A195" t="s">
        <v>978</v>
      </c>
      <c r="B195" s="2">
        <v>43856</v>
      </c>
    </row>
    <row r="196" spans="1:2" x14ac:dyDescent="0.2">
      <c r="A196" t="s">
        <v>979</v>
      </c>
      <c r="B196" s="2">
        <v>43855</v>
      </c>
    </row>
    <row r="197" spans="1:2" x14ac:dyDescent="0.2">
      <c r="A197" t="s">
        <v>980</v>
      </c>
      <c r="B197" s="2">
        <v>43857</v>
      </c>
    </row>
    <row r="198" spans="1:2" x14ac:dyDescent="0.2">
      <c r="A198" t="s">
        <v>981</v>
      </c>
      <c r="B198" s="2">
        <v>43854</v>
      </c>
    </row>
    <row r="199" spans="1:2" x14ac:dyDescent="0.2">
      <c r="A199" t="s">
        <v>982</v>
      </c>
      <c r="B199" s="2">
        <v>43858</v>
      </c>
    </row>
    <row r="200" spans="1:2" x14ac:dyDescent="0.2">
      <c r="A200" t="s">
        <v>983</v>
      </c>
      <c r="B200" s="2">
        <v>43855</v>
      </c>
    </row>
    <row r="201" spans="1:2" x14ac:dyDescent="0.2">
      <c r="A201" t="s">
        <v>984</v>
      </c>
      <c r="B201" s="2">
        <v>43860</v>
      </c>
    </row>
    <row r="202" spans="1:2" x14ac:dyDescent="0.2">
      <c r="A202" t="s">
        <v>985</v>
      </c>
      <c r="B202" s="2">
        <v>43860</v>
      </c>
    </row>
    <row r="203" spans="1:2" x14ac:dyDescent="0.2">
      <c r="A203" t="s">
        <v>986</v>
      </c>
      <c r="B203" s="2">
        <v>43860</v>
      </c>
    </row>
    <row r="204" spans="1:2" x14ac:dyDescent="0.2">
      <c r="A204" t="s">
        <v>987</v>
      </c>
      <c r="B204" s="2">
        <v>43860</v>
      </c>
    </row>
    <row r="205" spans="1:2" x14ac:dyDescent="0.2">
      <c r="A205" t="s">
        <v>988</v>
      </c>
      <c r="B205" s="2">
        <v>43854</v>
      </c>
    </row>
    <row r="206" spans="1:2" x14ac:dyDescent="0.2">
      <c r="A206" t="s">
        <v>989</v>
      </c>
      <c r="B206" s="2">
        <v>43859</v>
      </c>
    </row>
    <row r="207" spans="1:2" x14ac:dyDescent="0.2">
      <c r="A207" t="s">
        <v>990</v>
      </c>
      <c r="B207" s="2">
        <v>43857</v>
      </c>
    </row>
    <row r="208" spans="1:2" x14ac:dyDescent="0.2">
      <c r="A208" t="s">
        <v>991</v>
      </c>
      <c r="B208" s="2">
        <v>43854</v>
      </c>
    </row>
    <row r="209" spans="1:2" x14ac:dyDescent="0.2">
      <c r="A209" t="s">
        <v>992</v>
      </c>
      <c r="B209" s="2">
        <v>43852</v>
      </c>
    </row>
    <row r="210" spans="1:2" x14ac:dyDescent="0.2">
      <c r="A210" t="s">
        <v>993</v>
      </c>
      <c r="B210" s="2">
        <v>43856</v>
      </c>
    </row>
    <row r="211" spans="1:2" x14ac:dyDescent="0.2">
      <c r="A211" t="s">
        <v>994</v>
      </c>
      <c r="B211" s="2">
        <v>43855</v>
      </c>
    </row>
    <row r="212" spans="1:2" x14ac:dyDescent="0.2">
      <c r="A212" t="s">
        <v>995</v>
      </c>
      <c r="B212" s="2">
        <v>43850</v>
      </c>
    </row>
    <row r="213" spans="1:2" x14ac:dyDescent="0.2">
      <c r="A213" t="s">
        <v>996</v>
      </c>
      <c r="B213" s="2">
        <v>43852</v>
      </c>
    </row>
    <row r="214" spans="1:2" x14ac:dyDescent="0.2">
      <c r="A214" t="s">
        <v>997</v>
      </c>
      <c r="B214" s="2">
        <v>43854</v>
      </c>
    </row>
    <row r="215" spans="1:2" x14ac:dyDescent="0.2">
      <c r="A215" t="s">
        <v>998</v>
      </c>
      <c r="B215" s="2">
        <v>43859</v>
      </c>
    </row>
    <row r="216" spans="1:2" x14ac:dyDescent="0.2">
      <c r="A216" t="s">
        <v>999</v>
      </c>
      <c r="B216" s="2">
        <v>43855</v>
      </c>
    </row>
    <row r="217" spans="1:2" x14ac:dyDescent="0.2">
      <c r="A217" t="s">
        <v>1000</v>
      </c>
      <c r="B217" s="2">
        <v>43856</v>
      </c>
    </row>
    <row r="218" spans="1:2" x14ac:dyDescent="0.2">
      <c r="A218" t="s">
        <v>1001</v>
      </c>
      <c r="B218" s="2">
        <v>43852</v>
      </c>
    </row>
    <row r="219" spans="1:2" x14ac:dyDescent="0.2">
      <c r="A219" t="s">
        <v>1002</v>
      </c>
      <c r="B219" s="2">
        <v>43861</v>
      </c>
    </row>
    <row r="220" spans="1:2" x14ac:dyDescent="0.2">
      <c r="A220" t="s">
        <v>1003</v>
      </c>
      <c r="B220" s="2">
        <v>43860</v>
      </c>
    </row>
    <row r="221" spans="1:2" x14ac:dyDescent="0.2">
      <c r="A221" t="s">
        <v>1004</v>
      </c>
      <c r="B221" s="2">
        <v>43858</v>
      </c>
    </row>
    <row r="222" spans="1:2" x14ac:dyDescent="0.2">
      <c r="A222" t="s">
        <v>1005</v>
      </c>
      <c r="B222" s="2">
        <v>43854</v>
      </c>
    </row>
    <row r="223" spans="1:2" x14ac:dyDescent="0.2">
      <c r="A223" t="s">
        <v>1006</v>
      </c>
      <c r="B223" s="2">
        <v>43859</v>
      </c>
    </row>
    <row r="224" spans="1:2" x14ac:dyDescent="0.2">
      <c r="A224" t="s">
        <v>1007</v>
      </c>
      <c r="B224" s="2">
        <v>43855</v>
      </c>
    </row>
    <row r="225" spans="1:2" x14ac:dyDescent="0.2">
      <c r="A225" t="s">
        <v>1008</v>
      </c>
      <c r="B225" s="2">
        <v>43861</v>
      </c>
    </row>
    <row r="226" spans="1:2" x14ac:dyDescent="0.2">
      <c r="A226" t="s">
        <v>1009</v>
      </c>
      <c r="B226" s="2">
        <v>43856</v>
      </c>
    </row>
    <row r="227" spans="1:2" x14ac:dyDescent="0.2">
      <c r="A227" t="s">
        <v>1010</v>
      </c>
      <c r="B227" s="2">
        <v>43862</v>
      </c>
    </row>
    <row r="228" spans="1:2" x14ac:dyDescent="0.2">
      <c r="A228" t="s">
        <v>1011</v>
      </c>
      <c r="B228" s="2">
        <v>43862</v>
      </c>
    </row>
    <row r="229" spans="1:2" x14ac:dyDescent="0.2">
      <c r="A229" t="s">
        <v>1012</v>
      </c>
      <c r="B229" s="2">
        <v>43846</v>
      </c>
    </row>
    <row r="230" spans="1:2" x14ac:dyDescent="0.2">
      <c r="A230" t="s">
        <v>1013</v>
      </c>
      <c r="B230" s="2">
        <v>43861</v>
      </c>
    </row>
    <row r="231" spans="1:2" x14ac:dyDescent="0.2">
      <c r="A231" t="s">
        <v>1014</v>
      </c>
      <c r="B231" s="2">
        <v>43857</v>
      </c>
    </row>
    <row r="232" spans="1:2" x14ac:dyDescent="0.2">
      <c r="A232" t="s">
        <v>1015</v>
      </c>
      <c r="B232" s="2">
        <v>43858</v>
      </c>
    </row>
    <row r="233" spans="1:2" x14ac:dyDescent="0.2">
      <c r="A233" t="s">
        <v>1016</v>
      </c>
      <c r="B233" s="2">
        <v>43848</v>
      </c>
    </row>
    <row r="234" spans="1:2" x14ac:dyDescent="0.2">
      <c r="A234" t="s">
        <v>1017</v>
      </c>
      <c r="B234" s="2">
        <v>43856</v>
      </c>
    </row>
    <row r="235" spans="1:2" x14ac:dyDescent="0.2">
      <c r="A235" t="s">
        <v>1018</v>
      </c>
      <c r="B235" s="2">
        <v>43859</v>
      </c>
    </row>
    <row r="236" spans="1:2" x14ac:dyDescent="0.2">
      <c r="A236" t="s">
        <v>1019</v>
      </c>
      <c r="B236" s="2">
        <v>43851</v>
      </c>
    </row>
    <row r="237" spans="1:2" x14ac:dyDescent="0.2">
      <c r="A237" t="s">
        <v>1020</v>
      </c>
      <c r="B237" s="2">
        <v>43853</v>
      </c>
    </row>
    <row r="238" spans="1:2" x14ac:dyDescent="0.2">
      <c r="A238" t="s">
        <v>1021</v>
      </c>
      <c r="B238" s="2">
        <v>43860</v>
      </c>
    </row>
    <row r="239" spans="1:2" x14ac:dyDescent="0.2">
      <c r="A239" t="s">
        <v>1022</v>
      </c>
      <c r="B239" s="2">
        <v>43860</v>
      </c>
    </row>
    <row r="240" spans="1:2" x14ac:dyDescent="0.2">
      <c r="A240" t="s">
        <v>1023</v>
      </c>
      <c r="B240" s="2">
        <v>43861</v>
      </c>
    </row>
    <row r="241" spans="1:2" x14ac:dyDescent="0.2">
      <c r="A241" t="s">
        <v>1024</v>
      </c>
      <c r="B241" s="2">
        <v>43857</v>
      </c>
    </row>
    <row r="242" spans="1:2" x14ac:dyDescent="0.2">
      <c r="A242" t="s">
        <v>1025</v>
      </c>
      <c r="B242" s="2">
        <v>43860</v>
      </c>
    </row>
    <row r="243" spans="1:2" x14ac:dyDescent="0.2">
      <c r="A243" t="s">
        <v>1026</v>
      </c>
      <c r="B243" s="2">
        <v>43850</v>
      </c>
    </row>
    <row r="244" spans="1:2" x14ac:dyDescent="0.2">
      <c r="A244" t="s">
        <v>1027</v>
      </c>
      <c r="B244" s="2">
        <v>43856</v>
      </c>
    </row>
    <row r="245" spans="1:2" x14ac:dyDescent="0.2">
      <c r="A245" t="s">
        <v>1028</v>
      </c>
      <c r="B245" s="2">
        <v>43860</v>
      </c>
    </row>
    <row r="246" spans="1:2" x14ac:dyDescent="0.2">
      <c r="A246" t="s">
        <v>1029</v>
      </c>
      <c r="B246" s="2">
        <v>43857</v>
      </c>
    </row>
    <row r="247" spans="1:2" x14ac:dyDescent="0.2">
      <c r="A247" t="s">
        <v>1030</v>
      </c>
      <c r="B247" s="2">
        <v>43860</v>
      </c>
    </row>
    <row r="248" spans="1:2" x14ac:dyDescent="0.2">
      <c r="A248" t="s">
        <v>1031</v>
      </c>
      <c r="B248" s="2">
        <v>43857</v>
      </c>
    </row>
    <row r="249" spans="1:2" x14ac:dyDescent="0.2">
      <c r="A249" t="s">
        <v>1032</v>
      </c>
      <c r="B249" s="2">
        <v>43852</v>
      </c>
    </row>
    <row r="250" spans="1:2" x14ac:dyDescent="0.2">
      <c r="A250" t="s">
        <v>1033</v>
      </c>
      <c r="B250" s="2">
        <v>43857</v>
      </c>
    </row>
    <row r="251" spans="1:2" x14ac:dyDescent="0.2">
      <c r="A251" t="s">
        <v>1034</v>
      </c>
      <c r="B251" s="2">
        <v>43859</v>
      </c>
    </row>
    <row r="252" spans="1:2" x14ac:dyDescent="0.2">
      <c r="A252" t="s">
        <v>1035</v>
      </c>
      <c r="B252" s="2">
        <v>43856</v>
      </c>
    </row>
    <row r="253" spans="1:2" x14ac:dyDescent="0.2">
      <c r="A253" t="s">
        <v>1036</v>
      </c>
      <c r="B253" s="2">
        <v>43855</v>
      </c>
    </row>
    <row r="254" spans="1:2" x14ac:dyDescent="0.2">
      <c r="A254" t="s">
        <v>1037</v>
      </c>
      <c r="B254" s="2">
        <v>43852</v>
      </c>
    </row>
    <row r="255" spans="1:2" x14ac:dyDescent="0.2">
      <c r="A255" t="s">
        <v>1038</v>
      </c>
      <c r="B255" s="2">
        <v>43856</v>
      </c>
    </row>
    <row r="256" spans="1:2" x14ac:dyDescent="0.2">
      <c r="A256" t="s">
        <v>1039</v>
      </c>
      <c r="B256" s="2">
        <v>43857</v>
      </c>
    </row>
    <row r="257" spans="1:2" x14ac:dyDescent="0.2">
      <c r="A257" t="s">
        <v>1040</v>
      </c>
      <c r="B257" s="2">
        <v>43859</v>
      </c>
    </row>
    <row r="258" spans="1:2" x14ac:dyDescent="0.2">
      <c r="A258" t="s">
        <v>1041</v>
      </c>
      <c r="B258" s="2">
        <v>43860</v>
      </c>
    </row>
    <row r="259" spans="1:2" x14ac:dyDescent="0.2">
      <c r="A259" t="s">
        <v>1042</v>
      </c>
      <c r="B259" s="2">
        <v>43857</v>
      </c>
    </row>
    <row r="260" spans="1:2" x14ac:dyDescent="0.2">
      <c r="A260" t="s">
        <v>1043</v>
      </c>
      <c r="B260" s="2">
        <v>43854</v>
      </c>
    </row>
    <row r="261" spans="1:2" x14ac:dyDescent="0.2">
      <c r="A261" t="s">
        <v>1044</v>
      </c>
      <c r="B261" s="2">
        <v>43858</v>
      </c>
    </row>
    <row r="262" spans="1:2" x14ac:dyDescent="0.2">
      <c r="A262" t="s">
        <v>1045</v>
      </c>
      <c r="B262" s="2">
        <v>43855</v>
      </c>
    </row>
    <row r="263" spans="1:2" x14ac:dyDescent="0.2">
      <c r="A263" t="s">
        <v>1046</v>
      </c>
      <c r="B263" s="2">
        <v>43853</v>
      </c>
    </row>
    <row r="264" spans="1:2" x14ac:dyDescent="0.2">
      <c r="A264" t="s">
        <v>1047</v>
      </c>
      <c r="B264" s="2">
        <v>43858</v>
      </c>
    </row>
    <row r="265" spans="1:2" x14ac:dyDescent="0.2">
      <c r="A265" t="s">
        <v>1048</v>
      </c>
      <c r="B265" s="2">
        <v>43860</v>
      </c>
    </row>
    <row r="266" spans="1:2" x14ac:dyDescent="0.2">
      <c r="A266" t="s">
        <v>1049</v>
      </c>
      <c r="B266" s="2">
        <v>43850</v>
      </c>
    </row>
    <row r="267" spans="1:2" x14ac:dyDescent="0.2">
      <c r="A267" t="s">
        <v>1050</v>
      </c>
      <c r="B267" s="2">
        <v>43860</v>
      </c>
    </row>
    <row r="268" spans="1:2" x14ac:dyDescent="0.2">
      <c r="A268" t="s">
        <v>1051</v>
      </c>
      <c r="B268" s="2">
        <v>43854</v>
      </c>
    </row>
    <row r="269" spans="1:2" x14ac:dyDescent="0.2">
      <c r="A269" t="s">
        <v>1052</v>
      </c>
      <c r="B269" s="2">
        <v>43862</v>
      </c>
    </row>
    <row r="270" spans="1:2" x14ac:dyDescent="0.2">
      <c r="A270" t="s">
        <v>1053</v>
      </c>
      <c r="B270" s="2">
        <v>43856</v>
      </c>
    </row>
    <row r="271" spans="1:2" x14ac:dyDescent="0.2">
      <c r="A271" t="s">
        <v>1054</v>
      </c>
      <c r="B271" s="2">
        <v>43855</v>
      </c>
    </row>
    <row r="272" spans="1:2" x14ac:dyDescent="0.2">
      <c r="A272" t="s">
        <v>1055</v>
      </c>
      <c r="B272" s="2">
        <v>43858</v>
      </c>
    </row>
    <row r="273" spans="1:2" x14ac:dyDescent="0.2">
      <c r="A273" t="s">
        <v>1056</v>
      </c>
      <c r="B273" s="2">
        <v>43856</v>
      </c>
    </row>
    <row r="274" spans="1:2" x14ac:dyDescent="0.2">
      <c r="A274" t="s">
        <v>1057</v>
      </c>
      <c r="B274" s="2">
        <v>43852</v>
      </c>
    </row>
    <row r="275" spans="1:2" x14ac:dyDescent="0.2">
      <c r="A275" t="s">
        <v>1058</v>
      </c>
      <c r="B275" s="2">
        <v>43858</v>
      </c>
    </row>
    <row r="276" spans="1:2" x14ac:dyDescent="0.2">
      <c r="A276" t="s">
        <v>1059</v>
      </c>
      <c r="B276" s="2">
        <v>43852</v>
      </c>
    </row>
    <row r="277" spans="1:2" x14ac:dyDescent="0.2">
      <c r="A277" t="s">
        <v>1060</v>
      </c>
      <c r="B277" s="2">
        <v>43860</v>
      </c>
    </row>
    <row r="278" spans="1:2" x14ac:dyDescent="0.2">
      <c r="A278" t="s">
        <v>1061</v>
      </c>
      <c r="B278" s="2">
        <v>43855</v>
      </c>
    </row>
    <row r="279" spans="1:2" x14ac:dyDescent="0.2">
      <c r="A279" t="s">
        <v>1062</v>
      </c>
      <c r="B279" s="2">
        <v>43859</v>
      </c>
    </row>
    <row r="280" spans="1:2" x14ac:dyDescent="0.2">
      <c r="A280" t="s">
        <v>1063</v>
      </c>
      <c r="B280" s="2">
        <v>43862</v>
      </c>
    </row>
    <row r="281" spans="1:2" x14ac:dyDescent="0.2">
      <c r="A281" t="s">
        <v>1064</v>
      </c>
      <c r="B281" s="2">
        <v>43862</v>
      </c>
    </row>
    <row r="282" spans="1:2" x14ac:dyDescent="0.2">
      <c r="A282" t="s">
        <v>1065</v>
      </c>
      <c r="B282" s="2">
        <v>43863</v>
      </c>
    </row>
    <row r="283" spans="1:2" x14ac:dyDescent="0.2">
      <c r="A283" t="s">
        <v>1066</v>
      </c>
      <c r="B283" s="2">
        <v>43860</v>
      </c>
    </row>
    <row r="284" spans="1:2" x14ac:dyDescent="0.2">
      <c r="A284" t="s">
        <v>1067</v>
      </c>
      <c r="B284" s="2">
        <v>43856</v>
      </c>
    </row>
    <row r="285" spans="1:2" x14ac:dyDescent="0.2">
      <c r="A285" t="s">
        <v>1068</v>
      </c>
      <c r="B285" s="2">
        <v>43860</v>
      </c>
    </row>
    <row r="286" spans="1:2" x14ac:dyDescent="0.2">
      <c r="A286" t="s">
        <v>1069</v>
      </c>
      <c r="B286" s="2">
        <v>43862</v>
      </c>
    </row>
    <row r="287" spans="1:2" x14ac:dyDescent="0.2">
      <c r="A287" t="s">
        <v>1070</v>
      </c>
      <c r="B287" s="2">
        <v>43856</v>
      </c>
    </row>
    <row r="288" spans="1:2" x14ac:dyDescent="0.2">
      <c r="A288" t="s">
        <v>1071</v>
      </c>
      <c r="B288" s="2">
        <v>43857</v>
      </c>
    </row>
    <row r="289" spans="1:2" x14ac:dyDescent="0.2">
      <c r="A289" t="s">
        <v>1072</v>
      </c>
      <c r="B289" s="2">
        <v>43852</v>
      </c>
    </row>
    <row r="290" spans="1:2" x14ac:dyDescent="0.2">
      <c r="A290" t="s">
        <v>1073</v>
      </c>
      <c r="B290" s="2">
        <v>43862</v>
      </c>
    </row>
    <row r="291" spans="1:2" x14ac:dyDescent="0.2">
      <c r="A291" t="s">
        <v>1074</v>
      </c>
      <c r="B291" s="2">
        <v>43864</v>
      </c>
    </row>
    <row r="292" spans="1:2" x14ac:dyDescent="0.2">
      <c r="A292" t="s">
        <v>1075</v>
      </c>
      <c r="B292" s="2">
        <v>43853</v>
      </c>
    </row>
    <row r="293" spans="1:2" x14ac:dyDescent="0.2">
      <c r="A293" t="s">
        <v>1076</v>
      </c>
      <c r="B293" s="2">
        <v>43858</v>
      </c>
    </row>
    <row r="294" spans="1:2" x14ac:dyDescent="0.2">
      <c r="A294" t="s">
        <v>1077</v>
      </c>
      <c r="B294" s="2">
        <v>43863</v>
      </c>
    </row>
    <row r="295" spans="1:2" x14ac:dyDescent="0.2">
      <c r="A295" t="s">
        <v>1078</v>
      </c>
      <c r="B295" s="2">
        <v>43862</v>
      </c>
    </row>
    <row r="296" spans="1:2" x14ac:dyDescent="0.2">
      <c r="A296" t="s">
        <v>1079</v>
      </c>
      <c r="B296" s="2">
        <v>43846</v>
      </c>
    </row>
    <row r="297" spans="1:2" x14ac:dyDescent="0.2">
      <c r="A297" t="s">
        <v>1080</v>
      </c>
      <c r="B297" s="2">
        <v>43861</v>
      </c>
    </row>
    <row r="298" spans="1:2" x14ac:dyDescent="0.2">
      <c r="A298" t="s">
        <v>1081</v>
      </c>
      <c r="B298" s="2">
        <v>43854</v>
      </c>
    </row>
    <row r="299" spans="1:2" x14ac:dyDescent="0.2">
      <c r="A299" t="s">
        <v>1082</v>
      </c>
      <c r="B299" s="2">
        <v>43865</v>
      </c>
    </row>
    <row r="300" spans="1:2" x14ac:dyDescent="0.2">
      <c r="A300" t="s">
        <v>1083</v>
      </c>
      <c r="B300" s="2">
        <v>43864</v>
      </c>
    </row>
    <row r="301" spans="1:2" x14ac:dyDescent="0.2">
      <c r="A301" t="s">
        <v>1084</v>
      </c>
      <c r="B301" s="2">
        <v>43855</v>
      </c>
    </row>
    <row r="302" spans="1:2" x14ac:dyDescent="0.2">
      <c r="A302" t="s">
        <v>1085</v>
      </c>
      <c r="B302" s="2">
        <v>43863</v>
      </c>
    </row>
    <row r="303" spans="1:2" x14ac:dyDescent="0.2">
      <c r="A303" t="s">
        <v>1086</v>
      </c>
      <c r="B303" s="2">
        <v>43858</v>
      </c>
    </row>
    <row r="304" spans="1:2" x14ac:dyDescent="0.2">
      <c r="A304" t="s">
        <v>1087</v>
      </c>
      <c r="B304" s="2">
        <v>43850</v>
      </c>
    </row>
    <row r="305" spans="1:2" x14ac:dyDescent="0.2">
      <c r="A305" t="s">
        <v>1088</v>
      </c>
      <c r="B305" s="2">
        <v>43862</v>
      </c>
    </row>
    <row r="306" spans="1:2" x14ac:dyDescent="0.2">
      <c r="A306" t="s">
        <v>1089</v>
      </c>
      <c r="B306" s="2">
        <v>43854</v>
      </c>
    </row>
    <row r="307" spans="1:2" x14ac:dyDescent="0.2">
      <c r="A307" t="s">
        <v>1090</v>
      </c>
      <c r="B307" s="2">
        <v>43856</v>
      </c>
    </row>
    <row r="308" spans="1:2" x14ac:dyDescent="0.2">
      <c r="A308" t="s">
        <v>1091</v>
      </c>
      <c r="B308" s="2">
        <v>43858</v>
      </c>
    </row>
    <row r="309" spans="1:2" x14ac:dyDescent="0.2">
      <c r="A309" t="s">
        <v>1092</v>
      </c>
      <c r="B309" s="2">
        <v>43857</v>
      </c>
    </row>
    <row r="310" spans="1:2" x14ac:dyDescent="0.2">
      <c r="A310" t="s">
        <v>1093</v>
      </c>
      <c r="B310" s="2">
        <v>43857</v>
      </c>
    </row>
    <row r="311" spans="1:2" x14ac:dyDescent="0.2">
      <c r="A311" t="s">
        <v>1094</v>
      </c>
      <c r="B311" s="2">
        <v>43858</v>
      </c>
    </row>
    <row r="312" spans="1:2" x14ac:dyDescent="0.2">
      <c r="A312" t="s">
        <v>1095</v>
      </c>
      <c r="B312" s="2">
        <v>43864</v>
      </c>
    </row>
    <row r="313" spans="1:2" x14ac:dyDescent="0.2">
      <c r="A313" t="s">
        <v>1096</v>
      </c>
      <c r="B313" s="2">
        <v>43864</v>
      </c>
    </row>
    <row r="314" spans="1:2" x14ac:dyDescent="0.2">
      <c r="A314" t="s">
        <v>1097</v>
      </c>
      <c r="B314" s="2">
        <v>43862</v>
      </c>
    </row>
    <row r="315" spans="1:2" x14ac:dyDescent="0.2">
      <c r="A315" t="s">
        <v>1098</v>
      </c>
      <c r="B315" s="2">
        <v>43857</v>
      </c>
    </row>
    <row r="316" spans="1:2" x14ac:dyDescent="0.2">
      <c r="A316" t="s">
        <v>1099</v>
      </c>
      <c r="B316" s="2">
        <v>43857</v>
      </c>
    </row>
    <row r="317" spans="1:2" x14ac:dyDescent="0.2">
      <c r="A317" t="s">
        <v>1100</v>
      </c>
      <c r="B317" s="2">
        <v>43866</v>
      </c>
    </row>
    <row r="318" spans="1:2" x14ac:dyDescent="0.2">
      <c r="A318" t="s">
        <v>1101</v>
      </c>
      <c r="B318" s="2">
        <v>43851</v>
      </c>
    </row>
    <row r="319" spans="1:2" x14ac:dyDescent="0.2">
      <c r="A319" t="s">
        <v>1102</v>
      </c>
      <c r="B319" s="2">
        <v>43856</v>
      </c>
    </row>
    <row r="320" spans="1:2" x14ac:dyDescent="0.2">
      <c r="A320" t="s">
        <v>1103</v>
      </c>
      <c r="B320" s="2">
        <v>43865</v>
      </c>
    </row>
    <row r="321" spans="1:2" x14ac:dyDescent="0.2">
      <c r="A321" t="s">
        <v>1104</v>
      </c>
      <c r="B321" s="2">
        <v>43866</v>
      </c>
    </row>
    <row r="322" spans="1:2" x14ac:dyDescent="0.2">
      <c r="A322" t="s">
        <v>1105</v>
      </c>
      <c r="B322" s="2">
        <v>43866</v>
      </c>
    </row>
    <row r="323" spans="1:2" x14ac:dyDescent="0.2">
      <c r="A323" t="s">
        <v>1106</v>
      </c>
      <c r="B323" s="2">
        <v>43866</v>
      </c>
    </row>
    <row r="324" spans="1:2" x14ac:dyDescent="0.2">
      <c r="A324" t="s">
        <v>1107</v>
      </c>
      <c r="B324" s="2">
        <v>43859</v>
      </c>
    </row>
    <row r="325" spans="1:2" x14ac:dyDescent="0.2">
      <c r="A325" t="s">
        <v>1108</v>
      </c>
      <c r="B325" s="2">
        <v>43864</v>
      </c>
    </row>
    <row r="326" spans="1:2" x14ac:dyDescent="0.2">
      <c r="A326" t="s">
        <v>1109</v>
      </c>
      <c r="B326" s="2">
        <v>43865</v>
      </c>
    </row>
    <row r="327" spans="1:2" x14ac:dyDescent="0.2">
      <c r="A327" t="s">
        <v>1110</v>
      </c>
      <c r="B327" s="2">
        <v>43866</v>
      </c>
    </row>
    <row r="328" spans="1:2" x14ac:dyDescent="0.2">
      <c r="A328" t="s">
        <v>1111</v>
      </c>
      <c r="B328" s="2">
        <v>43865</v>
      </c>
    </row>
    <row r="329" spans="1:2" x14ac:dyDescent="0.2">
      <c r="A329" t="s">
        <v>1112</v>
      </c>
      <c r="B329" s="2">
        <v>43864</v>
      </c>
    </row>
    <row r="330" spans="1:2" x14ac:dyDescent="0.2">
      <c r="A330" t="s">
        <v>1113</v>
      </c>
      <c r="B330" s="2">
        <v>43856</v>
      </c>
    </row>
    <row r="331" spans="1:2" x14ac:dyDescent="0.2">
      <c r="A331" t="s">
        <v>1114</v>
      </c>
      <c r="B331" s="2">
        <v>43863</v>
      </c>
    </row>
    <row r="332" spans="1:2" x14ac:dyDescent="0.2">
      <c r="A332" t="s">
        <v>1115</v>
      </c>
      <c r="B332" s="2">
        <v>43852</v>
      </c>
    </row>
    <row r="333" spans="1:2" x14ac:dyDescent="0.2">
      <c r="A333" t="s">
        <v>1116</v>
      </c>
      <c r="B333" s="2">
        <v>43861</v>
      </c>
    </row>
    <row r="334" spans="1:2" x14ac:dyDescent="0.2">
      <c r="A334" t="s">
        <v>1117</v>
      </c>
      <c r="B334" s="2">
        <v>43862</v>
      </c>
    </row>
    <row r="335" spans="1:2" x14ac:dyDescent="0.2">
      <c r="A335" t="s">
        <v>1118</v>
      </c>
      <c r="B335" s="2">
        <v>43863</v>
      </c>
    </row>
    <row r="336" spans="1:2" x14ac:dyDescent="0.2">
      <c r="A336" t="s">
        <v>1119</v>
      </c>
      <c r="B336" s="2">
        <v>43862</v>
      </c>
    </row>
    <row r="337" spans="1:2" x14ac:dyDescent="0.2">
      <c r="A337" t="s">
        <v>1120</v>
      </c>
      <c r="B337" s="2">
        <v>43866</v>
      </c>
    </row>
    <row r="338" spans="1:2" x14ac:dyDescent="0.2">
      <c r="A338" t="s">
        <v>1121</v>
      </c>
      <c r="B338" s="2">
        <v>43861</v>
      </c>
    </row>
    <row r="339" spans="1:2" x14ac:dyDescent="0.2">
      <c r="A339" t="s">
        <v>1122</v>
      </c>
      <c r="B339" s="2">
        <v>43863</v>
      </c>
    </row>
    <row r="340" spans="1:2" x14ac:dyDescent="0.2">
      <c r="A340" t="s">
        <v>1123</v>
      </c>
      <c r="B340" s="2">
        <v>43867</v>
      </c>
    </row>
    <row r="341" spans="1:2" x14ac:dyDescent="0.2">
      <c r="A341" t="s">
        <v>1124</v>
      </c>
      <c r="B341" s="2">
        <v>43836</v>
      </c>
    </row>
    <row r="342" spans="1:2" x14ac:dyDescent="0.2">
      <c r="A342" t="s">
        <v>1125</v>
      </c>
      <c r="B342" s="2">
        <v>43860</v>
      </c>
    </row>
    <row r="343" spans="1:2" x14ac:dyDescent="0.2">
      <c r="A343" t="s">
        <v>1126</v>
      </c>
      <c r="B343" s="2">
        <v>43868</v>
      </c>
    </row>
    <row r="344" spans="1:2" x14ac:dyDescent="0.2">
      <c r="A344" t="s">
        <v>1127</v>
      </c>
      <c r="B344" s="2">
        <v>43864</v>
      </c>
    </row>
    <row r="345" spans="1:2" x14ac:dyDescent="0.2">
      <c r="A345" t="s">
        <v>1128</v>
      </c>
      <c r="B345" s="2">
        <v>43866</v>
      </c>
    </row>
    <row r="346" spans="1:2" x14ac:dyDescent="0.2">
      <c r="A346" t="s">
        <v>1129</v>
      </c>
      <c r="B346" s="2">
        <v>43855</v>
      </c>
    </row>
    <row r="347" spans="1:2" x14ac:dyDescent="0.2">
      <c r="A347" t="s">
        <v>1130</v>
      </c>
      <c r="B347" s="2">
        <v>43864</v>
      </c>
    </row>
    <row r="348" spans="1:2" x14ac:dyDescent="0.2">
      <c r="A348" t="s">
        <v>1131</v>
      </c>
      <c r="B348" s="2">
        <v>43856</v>
      </c>
    </row>
    <row r="349" spans="1:2" x14ac:dyDescent="0.2">
      <c r="A349" t="s">
        <v>1132</v>
      </c>
      <c r="B349" s="2">
        <v>43857</v>
      </c>
    </row>
    <row r="350" spans="1:2" x14ac:dyDescent="0.2">
      <c r="A350" t="s">
        <v>1133</v>
      </c>
      <c r="B350" s="2">
        <v>43850</v>
      </c>
    </row>
    <row r="351" spans="1:2" x14ac:dyDescent="0.2">
      <c r="A351" t="s">
        <v>1134</v>
      </c>
      <c r="B351" s="2">
        <v>43865</v>
      </c>
    </row>
    <row r="352" spans="1:2" x14ac:dyDescent="0.2">
      <c r="A352" t="s">
        <v>1135</v>
      </c>
      <c r="B352" s="2">
        <v>43852</v>
      </c>
    </row>
    <row r="353" spans="1:2" x14ac:dyDescent="0.2">
      <c r="A353" t="s">
        <v>1136</v>
      </c>
      <c r="B353" s="2">
        <v>43866</v>
      </c>
    </row>
    <row r="354" spans="1:2" x14ac:dyDescent="0.2">
      <c r="A354" t="s">
        <v>1137</v>
      </c>
      <c r="B354" s="2">
        <v>43866</v>
      </c>
    </row>
    <row r="355" spans="1:2" x14ac:dyDescent="0.2">
      <c r="A355" t="s">
        <v>1138</v>
      </c>
      <c r="B355" s="2">
        <v>43862</v>
      </c>
    </row>
    <row r="356" spans="1:2" x14ac:dyDescent="0.2">
      <c r="A356" t="s">
        <v>1139</v>
      </c>
      <c r="B356" s="2">
        <v>43855</v>
      </c>
    </row>
    <row r="357" spans="1:2" x14ac:dyDescent="0.2">
      <c r="A357" t="s">
        <v>1140</v>
      </c>
      <c r="B357" s="2">
        <v>43864</v>
      </c>
    </row>
    <row r="358" spans="1:2" x14ac:dyDescent="0.2">
      <c r="A358" t="s">
        <v>1141</v>
      </c>
      <c r="B358" s="2">
        <v>43857</v>
      </c>
    </row>
    <row r="359" spans="1:2" x14ac:dyDescent="0.2">
      <c r="A359" t="s">
        <v>1142</v>
      </c>
      <c r="B359" s="2">
        <v>43851</v>
      </c>
    </row>
    <row r="360" spans="1:2" x14ac:dyDescent="0.2">
      <c r="A360" t="s">
        <v>1143</v>
      </c>
      <c r="B360" s="2">
        <v>43866</v>
      </c>
    </row>
    <row r="361" spans="1:2" x14ac:dyDescent="0.2">
      <c r="A361" t="s">
        <v>1144</v>
      </c>
      <c r="B361" s="2">
        <v>43859</v>
      </c>
    </row>
    <row r="362" spans="1:2" x14ac:dyDescent="0.2">
      <c r="A362" t="s">
        <v>1145</v>
      </c>
      <c r="B362" s="2">
        <v>43851</v>
      </c>
    </row>
    <row r="363" spans="1:2" x14ac:dyDescent="0.2">
      <c r="A363" t="s">
        <v>1146</v>
      </c>
      <c r="B363" s="2">
        <v>43852</v>
      </c>
    </row>
    <row r="364" spans="1:2" x14ac:dyDescent="0.2">
      <c r="A364" t="s">
        <v>1147</v>
      </c>
      <c r="B364" s="2">
        <v>43853</v>
      </c>
    </row>
    <row r="365" spans="1:2" x14ac:dyDescent="0.2">
      <c r="A365" t="s">
        <v>1148</v>
      </c>
      <c r="B365" s="2">
        <v>43866</v>
      </c>
    </row>
    <row r="366" spans="1:2" x14ac:dyDescent="0.2">
      <c r="A366" t="s">
        <v>1149</v>
      </c>
      <c r="B366" s="2">
        <v>43862</v>
      </c>
    </row>
    <row r="367" spans="1:2" x14ac:dyDescent="0.2">
      <c r="A367" t="s">
        <v>1150</v>
      </c>
      <c r="B367" s="2">
        <v>43854</v>
      </c>
    </row>
    <row r="368" spans="1:2" x14ac:dyDescent="0.2">
      <c r="A368" t="s">
        <v>1151</v>
      </c>
      <c r="B368" s="2">
        <v>43865</v>
      </c>
    </row>
    <row r="369" spans="1:2" x14ac:dyDescent="0.2">
      <c r="A369" t="s">
        <v>1152</v>
      </c>
      <c r="B369" s="2">
        <v>43859</v>
      </c>
    </row>
    <row r="370" spans="1:2" x14ac:dyDescent="0.2">
      <c r="A370" t="s">
        <v>1153</v>
      </c>
      <c r="B370" s="2">
        <v>43868</v>
      </c>
    </row>
    <row r="371" spans="1:2" x14ac:dyDescent="0.2">
      <c r="A371" t="s">
        <v>1154</v>
      </c>
      <c r="B371" s="2">
        <v>43852</v>
      </c>
    </row>
    <row r="372" spans="1:2" x14ac:dyDescent="0.2">
      <c r="A372" t="s">
        <v>1155</v>
      </c>
      <c r="B372" s="2">
        <v>43867</v>
      </c>
    </row>
    <row r="373" spans="1:2" x14ac:dyDescent="0.2">
      <c r="A373" t="s">
        <v>1156</v>
      </c>
      <c r="B373" s="2">
        <v>43862</v>
      </c>
    </row>
    <row r="374" spans="1:2" x14ac:dyDescent="0.2">
      <c r="A374" t="s">
        <v>1157</v>
      </c>
      <c r="B374" s="2">
        <v>43853</v>
      </c>
    </row>
    <row r="375" spans="1:2" x14ac:dyDescent="0.2">
      <c r="A375" t="s">
        <v>1158</v>
      </c>
      <c r="B375" s="2">
        <v>43869</v>
      </c>
    </row>
    <row r="376" spans="1:2" x14ac:dyDescent="0.2">
      <c r="A376" t="s">
        <v>1159</v>
      </c>
      <c r="B376" s="2">
        <v>43869</v>
      </c>
    </row>
    <row r="377" spans="1:2" x14ac:dyDescent="0.2">
      <c r="A377" t="s">
        <v>1160</v>
      </c>
      <c r="B377" s="2">
        <v>43869</v>
      </c>
    </row>
    <row r="378" spans="1:2" x14ac:dyDescent="0.2">
      <c r="A378" t="s">
        <v>1161</v>
      </c>
      <c r="B378" s="2">
        <v>43854</v>
      </c>
    </row>
    <row r="379" spans="1:2" x14ac:dyDescent="0.2">
      <c r="A379" t="s">
        <v>1162</v>
      </c>
      <c r="B379" s="2">
        <v>43869</v>
      </c>
    </row>
    <row r="380" spans="1:2" x14ac:dyDescent="0.2">
      <c r="A380" t="s">
        <v>1163</v>
      </c>
      <c r="B380" s="2">
        <v>43867</v>
      </c>
    </row>
    <row r="381" spans="1:2" x14ac:dyDescent="0.2">
      <c r="A381" t="s">
        <v>1164</v>
      </c>
      <c r="B381" s="2">
        <v>43866</v>
      </c>
    </row>
    <row r="382" spans="1:2" x14ac:dyDescent="0.2">
      <c r="A382" t="s">
        <v>1165</v>
      </c>
      <c r="B382" s="2">
        <v>43870</v>
      </c>
    </row>
    <row r="383" spans="1:2" x14ac:dyDescent="0.2">
      <c r="A383" t="s">
        <v>1166</v>
      </c>
      <c r="B383" s="2">
        <v>43863</v>
      </c>
    </row>
    <row r="384" spans="1:2" x14ac:dyDescent="0.2">
      <c r="A384" t="s">
        <v>1167</v>
      </c>
      <c r="B384" s="2">
        <v>43867</v>
      </c>
    </row>
    <row r="385" spans="1:2" x14ac:dyDescent="0.2">
      <c r="A385" t="s">
        <v>1168</v>
      </c>
      <c r="B385" s="2">
        <v>43869</v>
      </c>
    </row>
    <row r="386" spans="1:2" x14ac:dyDescent="0.2">
      <c r="A386" t="s">
        <v>1169</v>
      </c>
      <c r="B386" s="2">
        <v>43864</v>
      </c>
    </row>
    <row r="387" spans="1:2" x14ac:dyDescent="0.2">
      <c r="A387" t="s">
        <v>1170</v>
      </c>
      <c r="B387" s="2">
        <v>43869</v>
      </c>
    </row>
    <row r="388" spans="1:2" x14ac:dyDescent="0.2">
      <c r="A388" t="s">
        <v>1171</v>
      </c>
      <c r="B388" s="2">
        <v>43862</v>
      </c>
    </row>
    <row r="389" spans="1:2" x14ac:dyDescent="0.2">
      <c r="A389" t="s">
        <v>1172</v>
      </c>
      <c r="B389" s="2">
        <v>43865</v>
      </c>
    </row>
    <row r="390" spans="1:2" x14ac:dyDescent="0.2">
      <c r="A390" t="s">
        <v>1173</v>
      </c>
      <c r="B390" s="2">
        <v>43871</v>
      </c>
    </row>
    <row r="391" spans="1:2" x14ac:dyDescent="0.2">
      <c r="A391" t="s">
        <v>1174</v>
      </c>
      <c r="B391" s="2">
        <v>43863</v>
      </c>
    </row>
    <row r="392" spans="1:2" x14ac:dyDescent="0.2">
      <c r="A392" t="s">
        <v>1175</v>
      </c>
      <c r="B392" s="2">
        <v>43872</v>
      </c>
    </row>
    <row r="393" spans="1:2" x14ac:dyDescent="0.2">
      <c r="A393" t="s">
        <v>1176</v>
      </c>
      <c r="B393" s="2">
        <v>43862</v>
      </c>
    </row>
    <row r="394" spans="1:2" x14ac:dyDescent="0.2">
      <c r="A394" t="s">
        <v>1177</v>
      </c>
      <c r="B394" s="2">
        <v>43871</v>
      </c>
    </row>
    <row r="395" spans="1:2" x14ac:dyDescent="0.2">
      <c r="A395" t="s">
        <v>1178</v>
      </c>
      <c r="B395" s="2">
        <v>43868</v>
      </c>
    </row>
    <row r="396" spans="1:2" x14ac:dyDescent="0.2">
      <c r="A396" t="s">
        <v>1179</v>
      </c>
      <c r="B396" s="2">
        <v>43871</v>
      </c>
    </row>
    <row r="397" spans="1:2" x14ac:dyDescent="0.2">
      <c r="A397" t="s">
        <v>1180</v>
      </c>
      <c r="B397" s="2">
        <v>43871</v>
      </c>
    </row>
    <row r="398" spans="1:2" x14ac:dyDescent="0.2">
      <c r="A398" t="s">
        <v>1181</v>
      </c>
      <c r="B398" s="2">
        <v>43862</v>
      </c>
    </row>
    <row r="399" spans="1:2" x14ac:dyDescent="0.2">
      <c r="A399" t="s">
        <v>1182</v>
      </c>
      <c r="B399" s="2">
        <v>43859</v>
      </c>
    </row>
    <row r="400" spans="1:2" x14ac:dyDescent="0.2">
      <c r="A400" t="s">
        <v>1183</v>
      </c>
      <c r="B400" s="2">
        <v>43857</v>
      </c>
    </row>
    <row r="401" spans="1:2" x14ac:dyDescent="0.2">
      <c r="A401" t="s">
        <v>1184</v>
      </c>
      <c r="B401" s="2">
        <v>43865</v>
      </c>
    </row>
    <row r="402" spans="1:2" x14ac:dyDescent="0.2">
      <c r="A402" t="s">
        <v>1185</v>
      </c>
      <c r="B402" s="2">
        <v>43871</v>
      </c>
    </row>
    <row r="403" spans="1:2" x14ac:dyDescent="0.2">
      <c r="A403" t="s">
        <v>1186</v>
      </c>
      <c r="B403" s="2">
        <v>43872</v>
      </c>
    </row>
    <row r="404" spans="1:2" x14ac:dyDescent="0.2">
      <c r="A404" t="s">
        <v>1187</v>
      </c>
      <c r="B404" s="2">
        <v>43874</v>
      </c>
    </row>
    <row r="405" spans="1:2" x14ac:dyDescent="0.2">
      <c r="A405" t="s">
        <v>1188</v>
      </c>
      <c r="B405" s="2">
        <v>43873</v>
      </c>
    </row>
    <row r="406" spans="1:2" x14ac:dyDescent="0.2">
      <c r="A406" t="s">
        <v>1189</v>
      </c>
      <c r="B406" s="2">
        <v>43874</v>
      </c>
    </row>
    <row r="407" spans="1:2" x14ac:dyDescent="0.2">
      <c r="A407" t="s">
        <v>1190</v>
      </c>
      <c r="B407" s="2">
        <v>43870</v>
      </c>
    </row>
    <row r="408" spans="1:2" x14ac:dyDescent="0.2">
      <c r="A408" t="s">
        <v>1191</v>
      </c>
      <c r="B408" s="2">
        <v>43860</v>
      </c>
    </row>
    <row r="409" spans="1:2" x14ac:dyDescent="0.2">
      <c r="A409" t="s">
        <v>1192</v>
      </c>
      <c r="B409" s="2">
        <v>43875</v>
      </c>
    </row>
    <row r="410" spans="1:2" x14ac:dyDescent="0.2">
      <c r="A410" t="s">
        <v>1193</v>
      </c>
      <c r="B410" s="2">
        <v>43873</v>
      </c>
    </row>
    <row r="411" spans="1:2" x14ac:dyDescent="0.2">
      <c r="A411" t="s">
        <v>1194</v>
      </c>
      <c r="B411" s="2">
        <v>43874</v>
      </c>
    </row>
    <row r="412" spans="1:2" x14ac:dyDescent="0.2">
      <c r="A412" t="s">
        <v>1195</v>
      </c>
      <c r="B412" s="2">
        <v>43875</v>
      </c>
    </row>
    <row r="413" spans="1:2" x14ac:dyDescent="0.2">
      <c r="A413" t="s">
        <v>1196</v>
      </c>
      <c r="B413" s="2">
        <v>43857</v>
      </c>
    </row>
    <row r="414" spans="1:2" x14ac:dyDescent="0.2">
      <c r="A414" t="s">
        <v>1197</v>
      </c>
      <c r="B414" s="2">
        <v>43857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20200217</vt:lpstr>
      <vt:lpstr>20200203</vt:lpstr>
      <vt:lpstr>临时数据</vt:lpstr>
      <vt:lpstr>'20200203'!_FilterDatabase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2020-02-18T10:22:09Z</dcterms:created>
  <dcterms:modified xsi:type="dcterms:W3CDTF">2020-02-18T11:27:29Z</dcterms:modified>
</cp:coreProperties>
</file>