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J:\Users\Sam\Work\3yp git\3YP\pcb\"/>
    </mc:Choice>
  </mc:AlternateContent>
  <bookViews>
    <workbookView xWindow="-120" yWindow="-120" windowWidth="29040" windowHeight="15840" activeTab="1"/>
  </bookViews>
  <sheets>
    <sheet name="REV 2B" sheetId="1" r:id="rId1"/>
    <sheet name="REV 3A" sheetId="2" r:id="rId2"/>
    <sheet name="Programmer" sheetId="4" r:id="rId3"/>
    <sheet name="Sheet1" sheetId="5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8" i="4" l="1"/>
  <c r="J26" i="5"/>
  <c r="P37" i="4"/>
  <c r="E30" i="2"/>
  <c r="T28" i="2"/>
  <c r="T27" i="2"/>
  <c r="M9" i="2"/>
  <c r="E35" i="4" l="1"/>
  <c r="O7" i="4" l="1"/>
  <c r="P7" i="4" s="1"/>
  <c r="O8" i="4"/>
  <c r="P8" i="4" s="1"/>
  <c r="O4" i="4"/>
  <c r="P4" i="4" s="1"/>
  <c r="O5" i="4"/>
  <c r="P5" i="4" s="1"/>
  <c r="O6" i="4"/>
  <c r="P6" i="4" s="1"/>
  <c r="O3" i="4"/>
  <c r="P3" i="4" s="1"/>
  <c r="O2" i="4"/>
  <c r="P2" i="4" s="1"/>
  <c r="O22" i="4"/>
  <c r="P22" i="4" s="1"/>
  <c r="O10" i="4"/>
  <c r="P10" i="4" s="1"/>
  <c r="O9" i="4"/>
  <c r="P9" i="4" s="1"/>
  <c r="O12" i="4"/>
  <c r="P12" i="4" s="1"/>
  <c r="O11" i="4"/>
  <c r="P11" i="4" s="1"/>
  <c r="O13" i="4"/>
  <c r="P13" i="4" s="1"/>
  <c r="O14" i="4"/>
  <c r="P14" i="4" s="1"/>
  <c r="O15" i="4"/>
  <c r="P15" i="4" s="1"/>
  <c r="O19" i="4"/>
  <c r="P19" i="4" s="1"/>
  <c r="O20" i="4"/>
  <c r="P20" i="4" s="1"/>
  <c r="O17" i="4"/>
  <c r="P17" i="4" s="1"/>
  <c r="O16" i="4"/>
  <c r="P16" i="4" s="1"/>
  <c r="O18" i="4"/>
  <c r="P18" i="4" s="1"/>
  <c r="O23" i="4"/>
  <c r="P23" i="4" s="1"/>
  <c r="O25" i="4"/>
  <c r="P25" i="4" s="1"/>
  <c r="O26" i="4"/>
  <c r="P26" i="4" s="1"/>
  <c r="O27" i="4"/>
  <c r="P27" i="4" s="1"/>
  <c r="O28" i="4"/>
  <c r="P28" i="4" s="1"/>
  <c r="O21" i="4"/>
  <c r="P21" i="4" s="1"/>
  <c r="O29" i="4"/>
  <c r="P29" i="4" s="1"/>
  <c r="O30" i="4"/>
  <c r="P30" i="4" s="1"/>
  <c r="M3" i="4"/>
  <c r="M2" i="4"/>
  <c r="M22" i="4"/>
  <c r="M10" i="4"/>
  <c r="M9" i="4"/>
  <c r="M12" i="4"/>
  <c r="M11" i="4"/>
  <c r="M13" i="4"/>
  <c r="M14" i="4"/>
  <c r="M15" i="4"/>
  <c r="M19" i="4"/>
  <c r="M20" i="4"/>
  <c r="M17" i="4"/>
  <c r="M16" i="4"/>
  <c r="M18" i="4"/>
  <c r="M23" i="4"/>
  <c r="M25" i="4"/>
  <c r="M26" i="4"/>
  <c r="M27" i="4"/>
  <c r="M28" i="4"/>
  <c r="M21" i="4"/>
  <c r="M6" i="4"/>
  <c r="M5" i="4"/>
  <c r="M4" i="4"/>
  <c r="M8" i="4"/>
  <c r="M7" i="4"/>
  <c r="O24" i="4" l="1"/>
  <c r="P24" i="4" s="1"/>
  <c r="M24" i="4"/>
  <c r="P32" i="4" l="1"/>
  <c r="P34" i="4" s="1"/>
  <c r="E29" i="2"/>
  <c r="O8" i="2"/>
  <c r="P8" i="2" s="1"/>
  <c r="O21" i="2"/>
  <c r="P21" i="2" s="1"/>
  <c r="M22" i="2"/>
  <c r="M8" i="2"/>
  <c r="M21" i="2"/>
  <c r="O23" i="2" l="1"/>
  <c r="P23" i="2" s="1"/>
  <c r="M23" i="2"/>
  <c r="O22" i="2"/>
  <c r="P22" i="2" s="1"/>
  <c r="O9" i="2"/>
  <c r="P9" i="2" s="1"/>
  <c r="O12" i="2"/>
  <c r="P12" i="2" s="1"/>
  <c r="M12" i="2"/>
  <c r="O7" i="2"/>
  <c r="P7" i="2" s="1"/>
  <c r="M7" i="2"/>
  <c r="O4" i="2"/>
  <c r="P4" i="2" s="1"/>
  <c r="M4" i="2"/>
  <c r="O20" i="2"/>
  <c r="P20" i="2" s="1"/>
  <c r="M20" i="2"/>
  <c r="O17" i="2"/>
  <c r="P17" i="2" s="1"/>
  <c r="M17" i="2"/>
  <c r="O16" i="2"/>
  <c r="P16" i="2" s="1"/>
  <c r="M16" i="2"/>
  <c r="O15" i="2"/>
  <c r="P15" i="2" s="1"/>
  <c r="M15" i="2"/>
  <c r="O14" i="2"/>
  <c r="P14" i="2" s="1"/>
  <c r="M14" i="2"/>
  <c r="O13" i="2"/>
  <c r="P13" i="2" s="1"/>
  <c r="M13" i="2"/>
  <c r="O18" i="2"/>
  <c r="P18" i="2" s="1"/>
  <c r="M18" i="2"/>
  <c r="O11" i="2"/>
  <c r="P11" i="2" s="1"/>
  <c r="M11" i="2"/>
  <c r="O10" i="2"/>
  <c r="P10" i="2" s="1"/>
  <c r="M10" i="2"/>
  <c r="O19" i="2"/>
  <c r="P19" i="2" s="1"/>
  <c r="M19" i="2"/>
  <c r="O24" i="2"/>
  <c r="P24" i="2" s="1"/>
  <c r="M24" i="2"/>
  <c r="O6" i="2"/>
  <c r="P6" i="2" s="1"/>
  <c r="M6" i="2"/>
  <c r="O5" i="2"/>
  <c r="P5" i="2" s="1"/>
  <c r="M5" i="2"/>
  <c r="O3" i="2"/>
  <c r="P3" i="2" s="1"/>
  <c r="M3" i="2"/>
  <c r="O2" i="2"/>
  <c r="P2" i="2" s="1"/>
  <c r="P26" i="2" s="1"/>
  <c r="T29" i="2" s="1"/>
  <c r="M2" i="2"/>
  <c r="P28" i="2" l="1"/>
  <c r="N27" i="1"/>
  <c r="M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4" i="1" l="1"/>
  <c r="N24" i="1" s="1"/>
  <c r="K24" i="1"/>
  <c r="N4" i="1" l="1"/>
  <c r="N7" i="1"/>
  <c r="N10" i="1"/>
  <c r="N12" i="1"/>
  <c r="N13" i="1"/>
  <c r="N14" i="1"/>
  <c r="N15" i="1"/>
  <c r="N16" i="1"/>
  <c r="N2" i="1"/>
  <c r="K23" i="1" l="1"/>
  <c r="M23" i="1"/>
  <c r="N23" i="1" s="1"/>
  <c r="M22" i="1" l="1"/>
  <c r="N22" i="1" s="1"/>
  <c r="K22" i="1"/>
  <c r="M21" i="1"/>
  <c r="N21" i="1" s="1"/>
  <c r="K21" i="1"/>
  <c r="K20" i="1" l="1"/>
  <c r="K19" i="1"/>
  <c r="K18" i="1"/>
  <c r="M18" i="1" s="1"/>
  <c r="N18" i="1" s="1"/>
  <c r="K17" i="1"/>
  <c r="K16" i="1"/>
  <c r="K15" i="1"/>
  <c r="K14" i="1"/>
  <c r="K13" i="1"/>
  <c r="K12" i="1"/>
  <c r="K11" i="1"/>
  <c r="K10" i="1"/>
  <c r="K9" i="1"/>
  <c r="N9" i="1" s="1"/>
  <c r="K8" i="1"/>
  <c r="K7" i="1"/>
  <c r="K6" i="1"/>
  <c r="K5" i="1"/>
  <c r="K4" i="1"/>
  <c r="N5" i="1"/>
  <c r="N11" i="1"/>
  <c r="M17" i="1"/>
  <c r="N17" i="1" s="1"/>
  <c r="M19" i="1"/>
  <c r="N19" i="1" s="1"/>
  <c r="K3" i="1"/>
  <c r="M3" i="1" s="1"/>
  <c r="N3" i="1" s="1"/>
  <c r="K2" i="1"/>
  <c r="N8" i="1"/>
  <c r="M20" i="1"/>
  <c r="N20" i="1" s="1"/>
  <c r="N6" i="1" l="1"/>
  <c r="N25" i="1" s="1"/>
</calcChain>
</file>

<file path=xl/sharedStrings.xml><?xml version="1.0" encoding="utf-8"?>
<sst xmlns="http://schemas.openxmlformats.org/spreadsheetml/2006/main" count="629" uniqueCount="274">
  <si>
    <t>PART</t>
  </si>
  <si>
    <t>DESCRIPTION</t>
  </si>
  <si>
    <t>SUPPLIER</t>
  </si>
  <si>
    <t>ORDER NUMBER</t>
  </si>
  <si>
    <t>MANUF. PART NUM.</t>
  </si>
  <si>
    <t>ONECALL</t>
  </si>
  <si>
    <t>NO. REQUIRED (PER BOARD)</t>
  </si>
  <si>
    <t>KP-2012CGCK</t>
  </si>
  <si>
    <t>PTS645SM43SMTR92LFS</t>
  </si>
  <si>
    <t>U1</t>
  </si>
  <si>
    <t>NAME ON BOARD</t>
  </si>
  <si>
    <t>MOUSER</t>
  </si>
  <si>
    <t>RS</t>
  </si>
  <si>
    <t>URL</t>
  </si>
  <si>
    <t>https://www.mouser.co.uk/ProductDetail/Keystone-Electronics/1042P?qs=sGAEpiMZZMtqO%252BWUGLBzeAoSIwG%2FyfJm2NzM8DAiwxE%3D</t>
  </si>
  <si>
    <t>1042P</t>
  </si>
  <si>
    <t>534-1042P</t>
  </si>
  <si>
    <t>18650 Battery Holder SMT Polarised</t>
  </si>
  <si>
    <t>https://onecall.farnell.com/c-k-components/pts645sm43smtr92lfs/switch-spst-0-05a-12vdc-smd-4/dp/2320087</t>
  </si>
  <si>
    <t>SMT Tactile Switch</t>
  </si>
  <si>
    <t>https://onecall.farnell.com/kingbright/kp-2012cgck/led-0805-50mcd-green/dp/2290331</t>
  </si>
  <si>
    <t>Low Power Green SMD LED</t>
  </si>
  <si>
    <t>S1, S2</t>
  </si>
  <si>
    <t>LED1</t>
  </si>
  <si>
    <t>https://onecall.farnell.com/microchip/atsamr30m18a-i-rm100/mcu-32bit-48mhz/dp/3013705</t>
  </si>
  <si>
    <t>ATSAMR30M18A-I/RM100</t>
  </si>
  <si>
    <t>Castellated SAMR30 SoC</t>
  </si>
  <si>
    <t>IC1</t>
  </si>
  <si>
    <t>https://uk.rs-online.com/web/p/speciality-size-rechargeable-batteries/8182992/</t>
  </si>
  <si>
    <t>818-2992</t>
  </si>
  <si>
    <t>INR-18650 20R</t>
  </si>
  <si>
    <t>3.6V 18650 Li-ion 2Ah Battery</t>
  </si>
  <si>
    <t>-</t>
  </si>
  <si>
    <t>DS18B20U+</t>
  </si>
  <si>
    <t>1-Wire Temperature Sensor</t>
  </si>
  <si>
    <t>IC3</t>
  </si>
  <si>
    <t>https://onecall.farnell.com/maxim-integrated-products/ds18b20u/thermometer-dig-prog-smd-18b20/dp/2518694</t>
  </si>
  <si>
    <t>https://onecall.farnell.com/multicomp/19-46-1-tgg/rf-coaxial-sma-straight-jack-50ohm/dp/1169631</t>
  </si>
  <si>
    <t>19-46-1-TGG</t>
  </si>
  <si>
    <t>RF Coaxial Connector SMA 50ohm</t>
  </si>
  <si>
    <t>J1</t>
  </si>
  <si>
    <t>https://onecall.farnell.com/avx/08051c104jat2a/cap-0-1-f-100v-5-x7r-0805/dp/2332715</t>
  </si>
  <si>
    <t>100nF SMD Multilayer Ceramic Capacitor 0805</t>
  </si>
  <si>
    <t>08051C104JAT2A</t>
  </si>
  <si>
    <t>L1</t>
  </si>
  <si>
    <t>https://onecall.farnell.com/panasonic/era3aeb104v/res-100k-0-1-0-1w-0603-thin-film/dp/1577632</t>
  </si>
  <si>
    <t>100k SMD Resistor 0603</t>
  </si>
  <si>
    <t>ERA3AEB104V</t>
  </si>
  <si>
    <t>https://onecall.farnell.com/tdk/mlg1005s7n5j/inductor-7-5nh-hi-frequency/dp/1669587</t>
  </si>
  <si>
    <t>7.5nH Multilayer Inductor 0402</t>
  </si>
  <si>
    <t>MLG1005S7N5J</t>
  </si>
  <si>
    <t>https://onecall.farnell.com/yageo/rc0603fr-07100rl/res-100r-1-0-1w-0603-thick-film/dp/9238360</t>
  </si>
  <si>
    <t>100R SMD Resistor 0603</t>
  </si>
  <si>
    <t>RC0603FR-07100RL</t>
  </si>
  <si>
    <t>39R SMD Resistor 0603</t>
  </si>
  <si>
    <t>1k SMD Resistor 0603</t>
  </si>
  <si>
    <t>2k7 SMD Resistor 0603</t>
  </si>
  <si>
    <t>https://onecall.farnell.com/yageo/rc0603fr-072k7l/res-2k7-1-0-1w-0603-thick-film/dp/9238530</t>
  </si>
  <si>
    <t>RC0603FR-072K7L</t>
  </si>
  <si>
    <t>https://onecall.farnell.com/yageo/rc0603fr-071kl/res-1k-1-0-1w-0603-thick-film/dp/9238484</t>
  </si>
  <si>
    <t>RC0603FR-071KL</t>
  </si>
  <si>
    <t>https://onecall.farnell.com/yageo/rc0603fr-0739rl/res-39r-1-0-1w-0603-thick-film/dp/9238310</t>
  </si>
  <si>
    <t>RC0603FR-0739RL</t>
  </si>
  <si>
    <t>https://onecall.farnell.com/harwin/m20-9980445/connector-header-tht-2-54mm-8way/dp/1022232</t>
  </si>
  <si>
    <t>M20-9980445</t>
  </si>
  <si>
    <t>SV1</t>
  </si>
  <si>
    <t>High Side Power Load Switch 5.5V 1A</t>
  </si>
  <si>
    <t>SIP32431DR3-T1GE3</t>
  </si>
  <si>
    <t>LD39015M33R</t>
  </si>
  <si>
    <t>https://onecall.farnell.com/stmicroelectronics/ld39015m33r/v-reg-1-5-5-5v-0-15a-3-3v-5sot23/dp/2311333</t>
  </si>
  <si>
    <t>Linear Voltage Regulator 3.3V 0.15A</t>
  </si>
  <si>
    <t>https://onecall.farnell.com/tdk/c2012x7r1e105k125ab/cap-1-f-25v-10-x7r-0805/dp/2346940</t>
  </si>
  <si>
    <t>C2012X7R1E105K125AB</t>
  </si>
  <si>
    <t>1uF SMD Multilayer Ceramic Capacitor 0805</t>
  </si>
  <si>
    <t>R1, R2, R3, R4, R5, R6</t>
  </si>
  <si>
    <t>R7, R9</t>
  </si>
  <si>
    <t>R11</t>
  </si>
  <si>
    <t>R12, R13</t>
  </si>
  <si>
    <t>S3</t>
  </si>
  <si>
    <t>IC2</t>
  </si>
  <si>
    <t>Cost/unit</t>
  </si>
  <si>
    <t>Min Order</t>
  </si>
  <si>
    <t>Order required</t>
  </si>
  <si>
    <t>Cost</t>
  </si>
  <si>
    <t>Number Required N Boards</t>
  </si>
  <si>
    <t>2.54mm Pin Header 4 Contact 1 Row THT</t>
  </si>
  <si>
    <t>2.54mm Pin Header 2 Rows THT</t>
  </si>
  <si>
    <t>https://onecall.farnell.com/samtec/tsw-104-07-f-s/connector-header-4pos-1row-2-54mm/dp/2856691</t>
  </si>
  <si>
    <t>TSW-104-07-F-S</t>
  </si>
  <si>
    <t>R8, R10</t>
  </si>
  <si>
    <t>32Mbit SPI Flash WSOIC-8</t>
  </si>
  <si>
    <t>AT25DF321A-SH-T</t>
  </si>
  <si>
    <t>https://onecall.farnell.com/adesto-technologies/at25df321a-sh-t/flash-memory-32mbit-40-to-85deg/dp/2909992</t>
  </si>
  <si>
    <t>IC4</t>
  </si>
  <si>
    <t>J2</t>
  </si>
  <si>
    <t>With VAT</t>
  </si>
  <si>
    <t>10uF Tantalum Capacitor 6.3V SMD 0805</t>
  </si>
  <si>
    <t>https://onecall.farnell.com/avx/tajp106k006rnj/cap-10-f-6-3v-10-0805-smd/dp/1658203</t>
  </si>
  <si>
    <t>TAJP106K006RNJ</t>
  </si>
  <si>
    <t>https://uk.rs-online.com/web/p/mosfets/1807822/</t>
  </si>
  <si>
    <t>C3, C4, C5</t>
  </si>
  <si>
    <t>https://onecall.farnell.com/silicon-labs/si7006-a20-im1r/humidity-temp-sensor-dfn-6/dp/3105971</t>
  </si>
  <si>
    <t>HW1</t>
  </si>
  <si>
    <t>Low Power Temp/Humidity Sensor I2C 3V3</t>
  </si>
  <si>
    <t>SI7006-A20-IM1R</t>
  </si>
  <si>
    <t>180-7822</t>
  </si>
  <si>
    <t>N Boards</t>
  </si>
  <si>
    <t>C1, C8</t>
  </si>
  <si>
    <t>C2, C6, C7, C9, C10</t>
  </si>
  <si>
    <t>SMA 868MHz Whip Antenna 50ohm</t>
  </si>
  <si>
    <t>532-4430</t>
  </si>
  <si>
    <t xml:space="preserve">ANT-900MS </t>
  </si>
  <si>
    <t>https://uk.rs-online.com/web/p/telemetry-antennas/5324430/</t>
  </si>
  <si>
    <t>Total:</t>
  </si>
  <si>
    <t>Per board:</t>
  </si>
  <si>
    <t>PACKAGE TYPE</t>
  </si>
  <si>
    <t>https://uk.rs-online.com/web/p/temperature-sensors-humidity-sensors/1330170/</t>
  </si>
  <si>
    <t xml:space="preserve">HDC1080DMBT </t>
  </si>
  <si>
    <t>133-0170</t>
  </si>
  <si>
    <t>WSON</t>
  </si>
  <si>
    <t>J3, J4, J5, J6</t>
  </si>
  <si>
    <t>M20-9990445</t>
  </si>
  <si>
    <t>2.54mm Pin Header 2x4 THT</t>
  </si>
  <si>
    <t>THT</t>
  </si>
  <si>
    <t>WSOIC-8</t>
  </si>
  <si>
    <t>2.54mm Pin Header 1x4 THT</t>
  </si>
  <si>
    <t>https://uk.rs-online.com/web/p/pcb-headers/6812979/</t>
  </si>
  <si>
    <t>681-2979</t>
  </si>
  <si>
    <t>SC-70-6</t>
  </si>
  <si>
    <t>TPS78233DDCR</t>
  </si>
  <si>
    <t>https://onecall.farnell.com/texas-instruments/tps78233ddcr/ic-ldo-reg-sgl-150ma-5-sot/dp/3007945</t>
  </si>
  <si>
    <t>TSOT-23</t>
  </si>
  <si>
    <t xml:space="preserve">32Mbit SPI Flash </t>
  </si>
  <si>
    <t xml:space="preserve">1uF SMD Multilayer Ceramic Capacitor </t>
  </si>
  <si>
    <t>0805</t>
  </si>
  <si>
    <t>0402</t>
  </si>
  <si>
    <t>0603</t>
  </si>
  <si>
    <t>SMA</t>
  </si>
  <si>
    <t>https://uk.rs-online.com/web/p/real-time-clocks/7327582/</t>
  </si>
  <si>
    <t>DS3231SN#</t>
  </si>
  <si>
    <t>732-7582</t>
  </si>
  <si>
    <t>SOIC 16</t>
  </si>
  <si>
    <t>R11, R19, R20</t>
  </si>
  <si>
    <t>R8, R10, R14, R15, R16, R17, R18, R21</t>
  </si>
  <si>
    <t>C2, C6, C7, C9, C10, C11, C12, C13</t>
  </si>
  <si>
    <t>Module</t>
  </si>
  <si>
    <t>Temp. Compensated RTC I2C</t>
  </si>
  <si>
    <t>MC-254-08-00-ST-DIP</t>
  </si>
  <si>
    <t>https://onecall.farnell.com/multicomp/mc-254-08-00-st-dip/connector-header-8pos-2row-2-54mm/dp/2843526</t>
  </si>
  <si>
    <t>2.54mm 8 pin wire-to-board connector</t>
  </si>
  <si>
    <t>Header</t>
  </si>
  <si>
    <t>https://uk.rs-online.com/web/p/flat-ribbon-cable/2899896/</t>
  </si>
  <si>
    <t>289-9896</t>
  </si>
  <si>
    <t>20 Way Unscreened Flat Ribbon Cable, 5m</t>
  </si>
  <si>
    <t>Ribbon</t>
  </si>
  <si>
    <t>https://uk.rs-online.com/web/p/idc-connectors/8323641/</t>
  </si>
  <si>
    <t xml:space="preserve">T812108A101CEU </t>
  </si>
  <si>
    <t>832-3641</t>
  </si>
  <si>
    <t>IDC</t>
  </si>
  <si>
    <t>8-way female IDC connector</t>
  </si>
  <si>
    <t>600ohm 500mA 0603 Ferrite Bead</t>
  </si>
  <si>
    <t>BLM18EG601SN1D</t>
  </si>
  <si>
    <t>https://onecall.farnell.com/murata/blm18eg601sn1d/ferrite-bead-0-35ohm-500ma-0603/dp/1515723</t>
  </si>
  <si>
    <t xml:space="preserve"> PGB1010603NR </t>
  </si>
  <si>
    <t>760-6759</t>
  </si>
  <si>
    <t>https://uk.rs-online.com/web/p/surge-suppressor-units/7606759/</t>
  </si>
  <si>
    <t>ESD Suppressor/TSV Diode</t>
  </si>
  <si>
    <t>https://onecall.farnell.com/txc/9c-12-000maaj-t/xtal-12-000mhz-18pf-smd-hc-49s/dp/1842280</t>
  </si>
  <si>
    <t>9C-12.000MAAJ-T</t>
  </si>
  <si>
    <t>SMD-HC-49-S</t>
  </si>
  <si>
    <t>12MHz SMD Crystal 30ppm</t>
  </si>
  <si>
    <t>SPST THT Slide Switch</t>
  </si>
  <si>
    <t>Low Power Red SMD LED</t>
  </si>
  <si>
    <t>93LC56BT-E/OT</t>
  </si>
  <si>
    <t>SOT-23</t>
  </si>
  <si>
    <t>2K SPI EEPROM 2MHz</t>
  </si>
  <si>
    <t>https://onecall.farnell.com/microchip/93lc56bt-e-ot/eeprom-2kbit-serial-2mhz-sot-23/dp/2851647</t>
  </si>
  <si>
    <t>SN74LVC08ADR</t>
  </si>
  <si>
    <t>SOIC</t>
  </si>
  <si>
    <t>Quad 2-input AND gates 3V3</t>
  </si>
  <si>
    <t>https://onecall.farnell.com/texas-instruments/sn74lvc08adr/74lvc-smd-74lvc08-soic14-3-6v/dp/1102972</t>
  </si>
  <si>
    <t>S1</t>
  </si>
  <si>
    <t>NC7SZ04P5X</t>
  </si>
  <si>
    <t>https://onecall.farnell.com/on-semiconductor/nc7sz04p5x/ic-nc7sz-smd/dp/1467346</t>
  </si>
  <si>
    <t>SC-70-5</t>
  </si>
  <si>
    <t>Inverter 1 input 3V3</t>
  </si>
  <si>
    <t>LED2</t>
  </si>
  <si>
    <t>IC5</t>
  </si>
  <si>
    <t>S2</t>
  </si>
  <si>
    <t>Y1</t>
  </si>
  <si>
    <t>F1, F2</t>
  </si>
  <si>
    <t>FB1, FB2, FB3</t>
  </si>
  <si>
    <t>M20-9980545</t>
  </si>
  <si>
    <t>https://onecall.farnell.com/harwin/m20-9980545/header-tht-vertical-2-54mm-10way/dp/1022235</t>
  </si>
  <si>
    <t>2.54mm 10 pin 2 row header</t>
  </si>
  <si>
    <t>https://onecall.farnell.com/ftdi/ft232hl-reel/interface-usb-uart-fifo-48lqfp/dp/1870924</t>
  </si>
  <si>
    <t>FT232HL-REEL</t>
  </si>
  <si>
    <t>LQFP</t>
  </si>
  <si>
    <t>Multipurpose USB Bridge</t>
  </si>
  <si>
    <t>USB Type A Connector SMT Right Angle</t>
  </si>
  <si>
    <t>SMT</t>
  </si>
  <si>
    <t>https://uk.rs-online.com/web/p/usb-connectors/8006772/</t>
  </si>
  <si>
    <t>48037-2200</t>
  </si>
  <si>
    <t xml:space="preserve"> 800-6772</t>
  </si>
  <si>
    <t>C4, C5, C6, C8, C10, C11, C13, C17, C18, C19</t>
  </si>
  <si>
    <t>C15, C16</t>
  </si>
  <si>
    <t>J3, J4</t>
  </si>
  <si>
    <t>4.7uF SMD Multilayer Ceramic Capacitor 0805</t>
  </si>
  <si>
    <t>C0805C475K3PACTU</t>
  </si>
  <si>
    <t>https://onecall.farnell.com/kemet/c0805c475k3pactu/cap-4-7-f-25v-10-x5r-0805/dp/1572631</t>
  </si>
  <si>
    <t>C7, C9, C12</t>
  </si>
  <si>
    <t>10nF SMD Multilayer Ceramic Capacitor 0805</t>
  </si>
  <si>
    <t>MC0805B103J500CT</t>
  </si>
  <si>
    <t>https://onecall.farnell.com/multicomp/mc0805b103j500ct/cap-0-01-f-50v-5-x7r-0805/dp/2320838</t>
  </si>
  <si>
    <t>C1, C14</t>
  </si>
  <si>
    <t>C2, C3</t>
  </si>
  <si>
    <t>27pF SMD Multilayer Ceramic Capacitor 0805</t>
  </si>
  <si>
    <t xml:space="preserve">     MC0805N270J500CT </t>
  </si>
  <si>
    <t>https://onecall.farnell.com/multicomp/mc0805n270j500ct/cap-27pf-50v-5-c0g-np0-0805/dp/1759196</t>
  </si>
  <si>
    <t>0R SMD Resistor 0603</t>
  </si>
  <si>
    <t>10R SMD Resistor 0603</t>
  </si>
  <si>
    <t>470R SMD Resistor 0603</t>
  </si>
  <si>
    <t>2k SMD Resistor 0603</t>
  </si>
  <si>
    <t>10k SMD Resistor 0603</t>
  </si>
  <si>
    <t>12k SMD Resistor 0604</t>
  </si>
  <si>
    <t>39k SMD Resistor 0605</t>
  </si>
  <si>
    <t>R1, R6, R7</t>
  </si>
  <si>
    <t>R2, R3</t>
  </si>
  <si>
    <t>R9, R10, R11</t>
  </si>
  <si>
    <t>R15</t>
  </si>
  <si>
    <t>R5, R12, R13, R14</t>
  </si>
  <si>
    <t>R4</t>
  </si>
  <si>
    <t>R8</t>
  </si>
  <si>
    <t>MC0603SAF0000T5E</t>
  </si>
  <si>
    <t>https://onecall.farnell.com/multicomp/mc0603saf0000t5e/res-0r0-1-0-1w-0603-thick-film/dp/2309111</t>
  </si>
  <si>
    <t>MCWR06X10R0FTL</t>
  </si>
  <si>
    <t>https://onecall.farnell.com/multicomp/mcwr06x10r0ftl/res-10r-1-0-1w-0603-thick-film/dp/2447233</t>
  </si>
  <si>
    <t>RC0603JR-07470RL</t>
  </si>
  <si>
    <t>https://onecall.farnell.com/yageo/rc0603jr-07470rl/res-470r-5-0-1w-0603-thick-film/dp/9233334</t>
  </si>
  <si>
    <t>MCWR06X2001FTL</t>
  </si>
  <si>
    <t>https://onecall.farnell.com/multicomp/mcwr06x2001ftl/res-2k-1-0-1w-0603-thick-film/dp/2447319</t>
  </si>
  <si>
    <t>MCMR06X1002FTL</t>
  </si>
  <si>
    <t>https://onecall.farnell.com/multicomp/mcmr06x1002ftl/res-10k-1-0-1w-0603-ceramic/dp/2073349</t>
  </si>
  <si>
    <t>MCWR06X1202FTL</t>
  </si>
  <si>
    <t>https://onecall.farnell.com/multicomp/mcwr06x1202ftl/res-12k-1-0-1w-thick-film/dp/2447243</t>
  </si>
  <si>
    <t>MCWR06X3902FTL</t>
  </si>
  <si>
    <t>https://onecall.farnell.com/multicomp/mcwr06x3902ftl/res-39k-1-0-1w-thick-film/dp/2447354</t>
  </si>
  <si>
    <t>C0805C104Z3VACTU</t>
  </si>
  <si>
    <t>https://onecall.farnell.com/kemet/c0805c104z3vactu/cap-0-1-f-25v-y5v-0805/dp/2522443</t>
  </si>
  <si>
    <t>C0805C105K4RACTU</t>
  </si>
  <si>
    <t>https://onecall.farnell.com/kemet/c0805c105k4ractu/cap-1-f-16v-10-x7r-0805/dp/9227792</t>
  </si>
  <si>
    <t>TAJP106M010RNJ</t>
  </si>
  <si>
    <t>https://onecall.farnell.com/avx/tajp106m010rnj/cap-10-f-10v-20-0805-smd/dp/1135078</t>
  </si>
  <si>
    <t>MCWR06X1003FTL</t>
  </si>
  <si>
    <t>https://onecall.farnell.com/multicomp/mcwr06x1003ftl/res-100k-1-0-1w-0603-thick-film/dp/2447226</t>
  </si>
  <si>
    <t>Multiple</t>
  </si>
  <si>
    <t>https://api.element14.com/catalog/products?versionNumber=1.1&amp;callInfo.responseDataFormat=JSON&amp;term=id%3A9227792&amp;storeInfo.id=onecall.farnell.com&amp;callinfo.apiKey=cqyxa2zz4ckt3utjqhd6gunu&amp;resultsSettings.responseGroup=prices</t>
  </si>
  <si>
    <t>http://octopart.com/api/v3/parts/match?apikey=92bdca1b&amp;queries={{'sku': '2320838'},}</t>
  </si>
  <si>
    <t>https://octopart.com/api/docs/v3/overview</t>
  </si>
  <si>
    <t>https://uk.rs-online.com/web/p/slide-switches/7182326/</t>
  </si>
  <si>
    <t>SSA12</t>
  </si>
  <si>
    <t>718-2326</t>
  </si>
  <si>
    <t>Onecall</t>
  </si>
  <si>
    <t>Other</t>
  </si>
  <si>
    <t xml:space="preserve"> 534-1042 </t>
  </si>
  <si>
    <t>https://www.mouser.co.uk/ProductDetail/Keystone-Electronics/1042?qs=%2F7TOpeL5Mz4qPdWi9tuLKw%3D%3D</t>
  </si>
  <si>
    <t xml:space="preserve"> KP-2012SURCK</t>
  </si>
  <si>
    <t>https://onecall.farnell.com/kingbright/kp-2012surck/led-1-25mm-x-1-3mm-red-230mcd/dp/1318245</t>
  </si>
  <si>
    <t>EA</t>
  </si>
  <si>
    <t>M1017</t>
  </si>
  <si>
    <t>sjk2g17</t>
  </si>
  <si>
    <t>B59 - ECS stores</t>
  </si>
  <si>
    <t>1uF SMD Multilayer Ceramic Capacitor</t>
  </si>
  <si>
    <t>Do NOT use R15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</si>
</sst>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£&quot;* #,##0.00_-;\-&quot;£&quot;* #,##0.00_-;_-&quot;£&quot;* &quot;-&quot;??_-;_-@_-"/>
    <numFmt numFmtId="164" formatCode="_-[$£-809]* #,##0.00_-;\-[$£-809]* #,##0.00_-;_-[$£-809]* &quot;-&quot;??_-;_-@_-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44" fontId="6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2" xfId="0" applyBorder="1"/>
    <xf numFmtId="0" fontId="1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4" xfId="0" applyBorder="1"/>
    <xf numFmtId="0" fontId="2" fillId="0" borderId="2" xfId="1" applyBorder="1"/>
    <xf numFmtId="0" fontId="0" fillId="0" borderId="4" xfId="0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44" fontId="0" fillId="0" borderId="2" xfId="3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4" xfId="0" applyNumberFormat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/>
    <xf numFmtId="44" fontId="0" fillId="0" borderId="0" xfId="3" applyFont="1" applyBorder="1" applyAlignment="1">
      <alignment horizontal="center" vertical="center"/>
    </xf>
    <xf numFmtId="0" fontId="0" fillId="0" borderId="0" xfId="0" applyBorder="1" applyAlignment="1"/>
    <xf numFmtId="44" fontId="0" fillId="0" borderId="0" xfId="0" applyNumberFormat="1" applyBorder="1"/>
    <xf numFmtId="0" fontId="2" fillId="0" borderId="0" xfId="1" applyBorder="1" applyAlignment="1"/>
    <xf numFmtId="0" fontId="2" fillId="0" borderId="0" xfId="1" applyBorder="1" applyAlignment="1">
      <alignment horizontal="left"/>
    </xf>
    <xf numFmtId="0" fontId="0" fillId="0" borderId="0" xfId="0" applyFont="1" applyBorder="1" applyAlignment="1">
      <alignment horizontal="center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2" fillId="0" borderId="0" xfId="1" applyBorder="1"/>
    <xf numFmtId="0" fontId="7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wrapText="1"/>
    </xf>
    <xf numFmtId="164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49" fontId="0" fillId="0" borderId="2" xfId="0" applyNumberFormat="1" applyBorder="1" applyAlignment="1">
      <alignment wrapText="1"/>
    </xf>
    <xf numFmtId="0" fontId="0" fillId="0" borderId="2" xfId="0" applyBorder="1" applyAlignment="1">
      <alignment horizontal="left" wrapText="1"/>
    </xf>
    <xf numFmtId="0" fontId="2" fillId="0" borderId="0" xfId="1" applyBorder="1" applyAlignment="1">
      <alignment wrapText="1"/>
    </xf>
    <xf numFmtId="44" fontId="0" fillId="0" borderId="0" xfId="0" applyNumberFormat="1"/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 wrapText="1"/>
    </xf>
  </cellXfs>
  <cellStyles count="4">
    <cellStyle name="Currency" xfId="3" builtinId="4"/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necall.farnell.com/avx/08051c104jat2a/cap-0-1-f-100v-5-x7r-0805/dp/2332715" TargetMode="External"/><Relationship Id="rId13" Type="http://schemas.openxmlformats.org/officeDocument/2006/relationships/hyperlink" Target="https://onecall.farnell.com/yageo/rc0603fr-071kl/res-1k-1-0-1w-0603-thick-film/dp/9238484" TargetMode="External"/><Relationship Id="rId18" Type="http://schemas.openxmlformats.org/officeDocument/2006/relationships/hyperlink" Target="https://onecall.farnell.com/samtec/tsw-104-07-f-s/connector-header-4pos-1row-2-54mm/dp/2856691" TargetMode="External"/><Relationship Id="rId3" Type="http://schemas.openxmlformats.org/officeDocument/2006/relationships/hyperlink" Target="https://onecall.farnell.com/kingbright/kp-2012cgck/led-0805-50mcd-green/dp/2290331" TargetMode="External"/><Relationship Id="rId21" Type="http://schemas.openxmlformats.org/officeDocument/2006/relationships/hyperlink" Target="https://uk.rs-online.com/web/p/mosfets/1807822/" TargetMode="External"/><Relationship Id="rId7" Type="http://schemas.openxmlformats.org/officeDocument/2006/relationships/hyperlink" Target="https://onecall.farnell.com/maxim-integrated-products/ds18b20u/thermometer-dig-prog-smd-18b20/dp/2518694" TargetMode="External"/><Relationship Id="rId12" Type="http://schemas.openxmlformats.org/officeDocument/2006/relationships/hyperlink" Target="https://onecall.farnell.com/yageo/rc0603fr-072k7l/res-2k7-1-0-1w-0603-thick-film/dp/9238530" TargetMode="External"/><Relationship Id="rId17" Type="http://schemas.openxmlformats.org/officeDocument/2006/relationships/hyperlink" Target="https://onecall.farnell.com/tdk/c2012x7r1e105k125ab/cap-1-f-25v-10-x7r-0805/dp/2346940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onecall.farnell.com/c-k-components/pts645sm43smtr92lfs/switch-spst-0-05a-12vdc-smd-4/dp/2320087" TargetMode="External"/><Relationship Id="rId16" Type="http://schemas.openxmlformats.org/officeDocument/2006/relationships/hyperlink" Target="https://onecall.farnell.com/stmicroelectronics/ld39015m33r/v-reg-1-5-5-5v-0-15a-3-3v-5sot23/dp/2311333" TargetMode="External"/><Relationship Id="rId20" Type="http://schemas.openxmlformats.org/officeDocument/2006/relationships/hyperlink" Target="https://onecall.farnell.com/silicon-labs/si7006-a20-im1r/humidity-temp-sensor-dfn-6/dp/3105971" TargetMode="External"/><Relationship Id="rId1" Type="http://schemas.openxmlformats.org/officeDocument/2006/relationships/hyperlink" Target="https://www.mouser.co.uk/ProductDetail/Keystone-Electronics/1042P?qs=sGAEpiMZZMtqO%252BWUGLBzeAoSIwG%2FyfJm2NzM8DAiwxE%3D" TargetMode="External"/><Relationship Id="rId6" Type="http://schemas.openxmlformats.org/officeDocument/2006/relationships/hyperlink" Target="https://onecall.farnell.com/multicomp/19-46-1-tgg/rf-coaxial-sma-straight-jack-50ohm/dp/1169631" TargetMode="External"/><Relationship Id="rId11" Type="http://schemas.openxmlformats.org/officeDocument/2006/relationships/hyperlink" Target="https://onecall.farnell.com/yageo/rc0603fr-07100rl/res-100r-1-0-1w-0603-thick-film/dp/9238360" TargetMode="External"/><Relationship Id="rId24" Type="http://schemas.openxmlformats.org/officeDocument/2006/relationships/hyperlink" Target="https://api.element14.com/catalog/products?versionNumber=1.1&amp;callInfo.responseDataFormat=JSON&amp;term=id%3A9227792&amp;storeInfo.id=onecall.farnell.com&amp;callinfo.apiKey=cqyxa2zz4ckt3utjqhd6gunu&amp;resultsSettings.responseGroup=prices" TargetMode="External"/><Relationship Id="rId5" Type="http://schemas.openxmlformats.org/officeDocument/2006/relationships/hyperlink" Target="https://uk.rs-online.com/web/p/speciality-size-rechargeable-batteries/8182992/" TargetMode="External"/><Relationship Id="rId15" Type="http://schemas.openxmlformats.org/officeDocument/2006/relationships/hyperlink" Target="https://onecall.farnell.com/harwin/m20-9980445/connector-header-tht-2-54mm-8way/dp/1022232" TargetMode="External"/><Relationship Id="rId23" Type="http://schemas.openxmlformats.org/officeDocument/2006/relationships/hyperlink" Target="https://uk.rs-online.com/web/p/telemetry-antennas/5324430/" TargetMode="External"/><Relationship Id="rId10" Type="http://schemas.openxmlformats.org/officeDocument/2006/relationships/hyperlink" Target="https://onecall.farnell.com/tdk/mlg1005s7n5j/inductor-7-5nh-hi-frequency/dp/1669587" TargetMode="External"/><Relationship Id="rId19" Type="http://schemas.openxmlformats.org/officeDocument/2006/relationships/hyperlink" Target="https://onecall.farnell.com/adesto-technologies/at25df321a-sh-t/flash-memory-32mbit-40-to-85deg/dp/2909992" TargetMode="External"/><Relationship Id="rId4" Type="http://schemas.openxmlformats.org/officeDocument/2006/relationships/hyperlink" Target="https://onecall.farnell.com/microchip/atsamr30m18a-i-rm100/mcu-32bit-48mhz/dp/3013705" TargetMode="External"/><Relationship Id="rId9" Type="http://schemas.openxmlformats.org/officeDocument/2006/relationships/hyperlink" Target="https://onecall.farnell.com/panasonic/era3aeb104v/res-100k-0-1-0-1w-0603-thin-film/dp/1577632" TargetMode="External"/><Relationship Id="rId14" Type="http://schemas.openxmlformats.org/officeDocument/2006/relationships/hyperlink" Target="https://onecall.farnell.com/yageo/rc0603fr-0739rl/res-39r-1-0-1w-0603-thick-film/dp/9238310" TargetMode="External"/><Relationship Id="rId22" Type="http://schemas.openxmlformats.org/officeDocument/2006/relationships/hyperlink" Target="https://onecall.farnell.com/avx/tajp106k006rnj/cap-10-f-6-3v-10-0805-smd/dp/165820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onecall.farnell.com/yageo/rc0603fr-07100rl/res-100r-1-0-1w-0603-thick-film/dp/9238360" TargetMode="External"/><Relationship Id="rId13" Type="http://schemas.openxmlformats.org/officeDocument/2006/relationships/hyperlink" Target="https://onecall.farnell.com/adesto-technologies/at25df321a-sh-t/flash-memory-32mbit-40-to-85deg/dp/2909992" TargetMode="External"/><Relationship Id="rId3" Type="http://schemas.openxmlformats.org/officeDocument/2006/relationships/hyperlink" Target="https://onecall.farnell.com/kingbright/kp-2012cgck/led-0805-50mcd-green/dp/2290331" TargetMode="External"/><Relationship Id="rId7" Type="http://schemas.openxmlformats.org/officeDocument/2006/relationships/hyperlink" Target="https://onecall.farnell.com/tdk/mlg1005s7n5j/inductor-7-5nh-hi-frequency/dp/1669587" TargetMode="External"/><Relationship Id="rId12" Type="http://schemas.openxmlformats.org/officeDocument/2006/relationships/hyperlink" Target="https://onecall.farnell.com/harwin/m20-9980445/connector-header-tht-2-54mm-8way/dp/1022232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onecall.farnell.com/c-k-components/pts645sm43smtr92lfs/switch-spst-0-05a-12vdc-smd-4/dp/2320087" TargetMode="External"/><Relationship Id="rId16" Type="http://schemas.openxmlformats.org/officeDocument/2006/relationships/hyperlink" Target="https://uk.rs-online.com/web/p/temperature-sensors-humidity-sensors/1330170/" TargetMode="External"/><Relationship Id="rId1" Type="http://schemas.openxmlformats.org/officeDocument/2006/relationships/hyperlink" Target="https://www.mouser.co.uk/ProductDetail/Keystone-Electronics/1042?qs=%2F7TOpeL5Mz4qPdWi9tuLKw%3D%3D" TargetMode="External"/><Relationship Id="rId6" Type="http://schemas.openxmlformats.org/officeDocument/2006/relationships/hyperlink" Target="https://onecall.farnell.com/multicomp/19-46-1-tgg/rf-coaxial-sma-straight-jack-50ohm/dp/1169631" TargetMode="External"/><Relationship Id="rId11" Type="http://schemas.openxmlformats.org/officeDocument/2006/relationships/hyperlink" Target="https://onecall.farnell.com/yageo/rc0603fr-0739rl/res-39r-1-0-1w-0603-thick-film/dp/9238310" TargetMode="External"/><Relationship Id="rId5" Type="http://schemas.openxmlformats.org/officeDocument/2006/relationships/hyperlink" Target="https://uk.rs-online.com/web/p/speciality-size-rechargeable-batteries/8182992/" TargetMode="External"/><Relationship Id="rId15" Type="http://schemas.openxmlformats.org/officeDocument/2006/relationships/hyperlink" Target="https://uk.rs-online.com/web/p/telemetry-antennas/5324430/" TargetMode="External"/><Relationship Id="rId10" Type="http://schemas.openxmlformats.org/officeDocument/2006/relationships/hyperlink" Target="https://onecall.farnell.com/yageo/rc0603fr-071kl/res-1k-1-0-1w-0603-thick-film/dp/9238484" TargetMode="External"/><Relationship Id="rId4" Type="http://schemas.openxmlformats.org/officeDocument/2006/relationships/hyperlink" Target="https://onecall.farnell.com/microchip/atsamr30m18a-i-rm100/mcu-32bit-48mhz/dp/3013705" TargetMode="External"/><Relationship Id="rId9" Type="http://schemas.openxmlformats.org/officeDocument/2006/relationships/hyperlink" Target="https://onecall.farnell.com/yageo/rc0603fr-072k7l/res-2k7-1-0-1w-0603-thick-film/dp/9238530" TargetMode="External"/><Relationship Id="rId14" Type="http://schemas.openxmlformats.org/officeDocument/2006/relationships/hyperlink" Target="https://uk.rs-online.com/web/p/mosfets/1807822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onecall.farnell.com/harwin/m20-9980545/header-tht-vertical-2-54mm-10way/dp/1022235" TargetMode="External"/><Relationship Id="rId13" Type="http://schemas.openxmlformats.org/officeDocument/2006/relationships/hyperlink" Target="https://onecall.farnell.com/multicomp/mcwr06x10r0ftl/res-10r-1-0-1w-0603-thick-film/dp/2447233" TargetMode="External"/><Relationship Id="rId18" Type="http://schemas.openxmlformats.org/officeDocument/2006/relationships/hyperlink" Target="https://onecall.farnell.com/kemet/c0805c105k4ractu/cap-1-f-16v-10-x7r-0805/dp/9227792" TargetMode="External"/><Relationship Id="rId3" Type="http://schemas.openxmlformats.org/officeDocument/2006/relationships/hyperlink" Target="https://onecall.farnell.com/murata/blm18eg601sn1d/ferrite-bead-0-35ohm-500ma-0603/dp/1515723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s://onecall.farnell.com/on-semiconductor/nc7sz04p5x/ic-nc7sz-smd/dp/1467346" TargetMode="External"/><Relationship Id="rId12" Type="http://schemas.openxmlformats.org/officeDocument/2006/relationships/hyperlink" Target="https://onecall.farnell.com/multicomp/mc0603saf0000t5e/res-0r0-1-0-1w-0603-thick-film/dp/2309111" TargetMode="External"/><Relationship Id="rId17" Type="http://schemas.openxmlformats.org/officeDocument/2006/relationships/hyperlink" Target="https://onecall.farnell.com/kemet/c0805c104z3vactu/cap-0-1-f-25v-y5v-0805/dp/2522443" TargetMode="External"/><Relationship Id="rId2" Type="http://schemas.openxmlformats.org/officeDocument/2006/relationships/hyperlink" Target="https://uk.rs-online.com/web/p/idc-connectors/8323641/" TargetMode="External"/><Relationship Id="rId16" Type="http://schemas.openxmlformats.org/officeDocument/2006/relationships/hyperlink" Target="https://onecall.farnell.com/multicomp/mcwr06x1202ftl/res-12k-1-0-1w-thick-film/dp/2447243" TargetMode="External"/><Relationship Id="rId20" Type="http://schemas.openxmlformats.org/officeDocument/2006/relationships/hyperlink" Target="https://onecall.farnell.com/kingbright/kp-2012surck/led-1-25mm-x-1-3mm-red-230mcd/dp/1318245" TargetMode="External"/><Relationship Id="rId1" Type="http://schemas.openxmlformats.org/officeDocument/2006/relationships/hyperlink" Target="https://onecall.farnell.com/c-k-components/pts645sm43smtr92lfs/switch-spst-0-05a-12vdc-smd-4/dp/2320087" TargetMode="External"/><Relationship Id="rId6" Type="http://schemas.openxmlformats.org/officeDocument/2006/relationships/hyperlink" Target="https://onecall.farnell.com/texas-instruments/sn74lvc08adr/74lvc-smd-74lvc08-soic14-3-6v/dp/1102972" TargetMode="External"/><Relationship Id="rId11" Type="http://schemas.openxmlformats.org/officeDocument/2006/relationships/hyperlink" Target="https://onecall.farnell.com/multicomp/mc0805b103j500ct/cap-0-01-f-50v-5-x7r-0805/dp/2320838" TargetMode="External"/><Relationship Id="rId5" Type="http://schemas.openxmlformats.org/officeDocument/2006/relationships/hyperlink" Target="https://onecall.farnell.com/microchip/93lc56bt-e-ot/eeprom-2kbit-serial-2mhz-sot-23/dp/2851647" TargetMode="External"/><Relationship Id="rId15" Type="http://schemas.openxmlformats.org/officeDocument/2006/relationships/hyperlink" Target="https://onecall.farnell.com/multicomp/mcmr06x1002ftl/res-10k-1-0-1w-0603-ceramic/dp/2073349" TargetMode="External"/><Relationship Id="rId10" Type="http://schemas.openxmlformats.org/officeDocument/2006/relationships/hyperlink" Target="https://uk.rs-online.com/web/p/usb-connectors/8006772/" TargetMode="External"/><Relationship Id="rId19" Type="http://schemas.openxmlformats.org/officeDocument/2006/relationships/hyperlink" Target="https://onecall.farnell.com/kingbright/kp-2012cgck/led-0805-50mcd-green/dp/2290331" TargetMode="External"/><Relationship Id="rId4" Type="http://schemas.openxmlformats.org/officeDocument/2006/relationships/hyperlink" Target="https://onecall.farnell.com/txc/9c-12-000maaj-t/xtal-12-000mhz-18pf-smd-hc-49s/dp/1842280" TargetMode="External"/><Relationship Id="rId9" Type="http://schemas.openxmlformats.org/officeDocument/2006/relationships/hyperlink" Target="https://onecall.farnell.com/ftdi/ft232hl-reel/interface-usb-uart-fifo-48lqfp/dp/1870924" TargetMode="External"/><Relationship Id="rId14" Type="http://schemas.openxmlformats.org/officeDocument/2006/relationships/hyperlink" Target="https://onecall.farnell.com/yageo/rc0603jr-07470rl/res-470r-5-0-1w-0603-thick-film/dp/92333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O172"/>
  <sheetViews>
    <sheetView showGridLines="0" zoomScaleNormal="100" workbookViewId="0">
      <selection activeCell="E31" sqref="E31"/>
    </sheetView>
  </sheetViews>
  <sheetFormatPr defaultRowHeight="15" x14ac:dyDescent="0.25"/>
  <cols>
    <col min="1" max="1" width="20.42578125" customWidth="1"/>
    <col min="2" max="2" width="8.7109375" style="8" customWidth="1"/>
    <col min="3" max="3" width="43.7109375" style="11" customWidth="1"/>
    <col min="4" max="4" width="14.7109375" style="8" customWidth="1"/>
    <col min="5" max="5" width="11.5703125" style="8" customWidth="1"/>
    <col min="6" max="6" width="13.85546875" style="8" customWidth="1"/>
    <col min="7" max="7" width="25.85546875" style="11" customWidth="1"/>
    <col min="8" max="8" width="32.5703125" style="8" customWidth="1"/>
    <col min="9" max="9" width="10.42578125" style="8" customWidth="1"/>
    <col min="10" max="10" width="9.140625" style="8"/>
    <col min="11" max="11" width="15.42578125" style="8" customWidth="1"/>
    <col min="12" max="12" width="9.140625" style="8"/>
    <col min="13" max="13" width="10" style="11" customWidth="1"/>
    <col min="14" max="14" width="9.140625" style="8"/>
  </cols>
  <sheetData>
    <row r="1" spans="1:14" ht="47.25" customHeight="1" x14ac:dyDescent="0.25">
      <c r="A1" s="33" t="s">
        <v>10</v>
      </c>
      <c r="B1" s="6" t="s">
        <v>0</v>
      </c>
      <c r="C1" s="9" t="s">
        <v>1</v>
      </c>
      <c r="D1" s="6" t="s">
        <v>6</v>
      </c>
      <c r="E1" s="6" t="s">
        <v>2</v>
      </c>
      <c r="F1" s="6" t="s">
        <v>3</v>
      </c>
      <c r="G1" s="9" t="s">
        <v>4</v>
      </c>
      <c r="H1" s="6" t="s">
        <v>13</v>
      </c>
      <c r="I1" s="6" t="s">
        <v>80</v>
      </c>
      <c r="J1" s="6" t="s">
        <v>81</v>
      </c>
      <c r="K1" s="6" t="s">
        <v>84</v>
      </c>
      <c r="L1" s="6" t="s">
        <v>82</v>
      </c>
      <c r="M1" s="9" t="s">
        <v>83</v>
      </c>
      <c r="N1" s="6" t="s">
        <v>95</v>
      </c>
    </row>
    <row r="2" spans="1:14" s="1" customFormat="1" ht="18" customHeight="1" x14ac:dyDescent="0.25">
      <c r="A2" s="5" t="s">
        <v>9</v>
      </c>
      <c r="B2" s="7">
        <v>1</v>
      </c>
      <c r="C2" s="10" t="s">
        <v>17</v>
      </c>
      <c r="D2" s="7">
        <v>1</v>
      </c>
      <c r="E2" s="7" t="s">
        <v>11</v>
      </c>
      <c r="F2" s="7" t="s">
        <v>16</v>
      </c>
      <c r="G2" s="13" t="s">
        <v>15</v>
      </c>
      <c r="H2" s="12" t="s">
        <v>14</v>
      </c>
      <c r="I2" s="14">
        <v>1.87</v>
      </c>
      <c r="J2" s="7">
        <v>1</v>
      </c>
      <c r="K2" s="15">
        <f>D2*J28</f>
        <v>5</v>
      </c>
      <c r="L2" s="15">
        <v>4</v>
      </c>
      <c r="M2" s="17">
        <f t="shared" ref="M2:M20" si="0">L2*I2</f>
        <v>7.48</v>
      </c>
      <c r="N2" s="16">
        <f>M2*1.2</f>
        <v>8.9760000000000009</v>
      </c>
    </row>
    <row r="3" spans="1:14" x14ac:dyDescent="0.25">
      <c r="A3" s="5" t="s">
        <v>22</v>
      </c>
      <c r="B3" s="7">
        <v>2</v>
      </c>
      <c r="C3" s="10" t="s">
        <v>19</v>
      </c>
      <c r="D3" s="7">
        <v>2</v>
      </c>
      <c r="E3" s="7" t="s">
        <v>5</v>
      </c>
      <c r="F3" s="7">
        <v>2320087</v>
      </c>
      <c r="G3" s="13" t="s">
        <v>8</v>
      </c>
      <c r="H3" s="12" t="s">
        <v>18</v>
      </c>
      <c r="I3" s="14">
        <v>0.192</v>
      </c>
      <c r="J3" s="7">
        <v>10</v>
      </c>
      <c r="K3" s="15">
        <f>D3*J28</f>
        <v>10</v>
      </c>
      <c r="L3" s="15">
        <v>10</v>
      </c>
      <c r="M3" s="17">
        <f t="shared" si="0"/>
        <v>1.92</v>
      </c>
      <c r="N3" s="16">
        <f t="shared" ref="N3:N24" si="1">M3*1.2</f>
        <v>2.3039999999999998</v>
      </c>
    </row>
    <row r="4" spans="1:14" x14ac:dyDescent="0.25">
      <c r="A4" s="5" t="s">
        <v>23</v>
      </c>
      <c r="B4" s="7">
        <v>3</v>
      </c>
      <c r="C4" s="10" t="s">
        <v>21</v>
      </c>
      <c r="D4" s="7">
        <v>1</v>
      </c>
      <c r="E4" s="7" t="s">
        <v>5</v>
      </c>
      <c r="F4" s="7">
        <v>2290331</v>
      </c>
      <c r="G4" s="13" t="s">
        <v>7</v>
      </c>
      <c r="H4" s="12" t="s">
        <v>20</v>
      </c>
      <c r="I4" s="14">
        <v>0.126</v>
      </c>
      <c r="J4" s="7">
        <v>5</v>
      </c>
      <c r="K4" s="15">
        <f>D4*J28</f>
        <v>5</v>
      </c>
      <c r="L4" s="15">
        <v>5</v>
      </c>
      <c r="M4" s="17">
        <f t="shared" si="0"/>
        <v>0.63</v>
      </c>
      <c r="N4" s="16">
        <f t="shared" si="1"/>
        <v>0.75600000000000001</v>
      </c>
    </row>
    <row r="5" spans="1:14" x14ac:dyDescent="0.25">
      <c r="A5" s="5" t="s">
        <v>27</v>
      </c>
      <c r="B5" s="7">
        <v>4</v>
      </c>
      <c r="C5" s="10" t="s">
        <v>26</v>
      </c>
      <c r="D5" s="7">
        <v>1</v>
      </c>
      <c r="E5" s="7" t="s">
        <v>5</v>
      </c>
      <c r="F5" s="7">
        <v>3013705</v>
      </c>
      <c r="G5" s="13" t="s">
        <v>25</v>
      </c>
      <c r="H5" s="12" t="s">
        <v>24</v>
      </c>
      <c r="I5" s="14">
        <v>4.93</v>
      </c>
      <c r="J5" s="7">
        <v>1</v>
      </c>
      <c r="K5" s="15">
        <f>D5*J28</f>
        <v>5</v>
      </c>
      <c r="L5" s="15">
        <v>5</v>
      </c>
      <c r="M5" s="17">
        <f t="shared" si="0"/>
        <v>24.65</v>
      </c>
      <c r="N5" s="16">
        <f t="shared" si="1"/>
        <v>29.58</v>
      </c>
    </row>
    <row r="6" spans="1:14" x14ac:dyDescent="0.25">
      <c r="A6" s="5" t="s">
        <v>32</v>
      </c>
      <c r="B6" s="7">
        <v>5</v>
      </c>
      <c r="C6" s="10" t="s">
        <v>31</v>
      </c>
      <c r="D6" s="7">
        <v>1</v>
      </c>
      <c r="E6" s="7" t="s">
        <v>12</v>
      </c>
      <c r="F6" s="7" t="s">
        <v>29</v>
      </c>
      <c r="G6" s="13" t="s">
        <v>30</v>
      </c>
      <c r="H6" s="12" t="s">
        <v>28</v>
      </c>
      <c r="I6" s="14">
        <v>5.67</v>
      </c>
      <c r="J6" s="7">
        <v>1</v>
      </c>
      <c r="K6" s="15">
        <f>D6*J28</f>
        <v>5</v>
      </c>
      <c r="L6" s="15">
        <v>5</v>
      </c>
      <c r="M6" s="17">
        <f t="shared" si="0"/>
        <v>28.35</v>
      </c>
      <c r="N6" s="16">
        <f t="shared" si="1"/>
        <v>34.020000000000003</v>
      </c>
    </row>
    <row r="7" spans="1:14" x14ac:dyDescent="0.25">
      <c r="A7" s="5" t="s">
        <v>35</v>
      </c>
      <c r="B7" s="7">
        <v>6</v>
      </c>
      <c r="C7" s="10" t="s">
        <v>34</v>
      </c>
      <c r="D7" s="7">
        <v>1</v>
      </c>
      <c r="E7" s="7" t="s">
        <v>5</v>
      </c>
      <c r="F7" s="7">
        <v>2518694</v>
      </c>
      <c r="G7" s="13" t="s">
        <v>33</v>
      </c>
      <c r="H7" s="12" t="s">
        <v>36</v>
      </c>
      <c r="I7" s="14">
        <v>2.4900000000000002</v>
      </c>
      <c r="J7" s="7">
        <v>1</v>
      </c>
      <c r="K7" s="15">
        <f>D7*J28</f>
        <v>5</v>
      </c>
      <c r="L7" s="15">
        <v>0</v>
      </c>
      <c r="M7" s="17">
        <f t="shared" si="0"/>
        <v>0</v>
      </c>
      <c r="N7" s="16">
        <f t="shared" si="1"/>
        <v>0</v>
      </c>
    </row>
    <row r="8" spans="1:14" x14ac:dyDescent="0.25">
      <c r="A8" s="5" t="s">
        <v>40</v>
      </c>
      <c r="B8" s="7">
        <v>7</v>
      </c>
      <c r="C8" s="10" t="s">
        <v>39</v>
      </c>
      <c r="D8" s="7">
        <v>1</v>
      </c>
      <c r="E8" s="7" t="s">
        <v>5</v>
      </c>
      <c r="F8" s="7">
        <v>1169631</v>
      </c>
      <c r="G8" s="13" t="s">
        <v>38</v>
      </c>
      <c r="H8" s="12" t="s">
        <v>37</v>
      </c>
      <c r="I8" s="14">
        <v>3.53</v>
      </c>
      <c r="J8" s="7">
        <v>1</v>
      </c>
      <c r="K8" s="15">
        <f>D8*J28</f>
        <v>5</v>
      </c>
      <c r="L8" s="15">
        <v>5</v>
      </c>
      <c r="M8" s="17">
        <f t="shared" si="0"/>
        <v>17.649999999999999</v>
      </c>
      <c r="N8" s="16">
        <f t="shared" si="1"/>
        <v>21.179999999999996</v>
      </c>
    </row>
    <row r="9" spans="1:14" x14ac:dyDescent="0.25">
      <c r="A9" s="5" t="s">
        <v>107</v>
      </c>
      <c r="B9" s="7">
        <v>8</v>
      </c>
      <c r="C9" s="10" t="s">
        <v>96</v>
      </c>
      <c r="D9" s="7">
        <v>2</v>
      </c>
      <c r="E9" s="7" t="s">
        <v>5</v>
      </c>
      <c r="F9" s="7">
        <v>1658203</v>
      </c>
      <c r="G9" s="13" t="s">
        <v>98</v>
      </c>
      <c r="H9" s="12" t="s">
        <v>97</v>
      </c>
      <c r="I9" s="14">
        <v>0.57999999999999996</v>
      </c>
      <c r="J9" s="7">
        <v>5</v>
      </c>
      <c r="K9" s="15">
        <f>D9*J28</f>
        <v>10</v>
      </c>
      <c r="L9" s="15">
        <v>10</v>
      </c>
      <c r="M9" s="17">
        <f t="shared" si="0"/>
        <v>5.8</v>
      </c>
      <c r="N9" s="16">
        <f t="shared" si="1"/>
        <v>6.96</v>
      </c>
    </row>
    <row r="10" spans="1:14" x14ac:dyDescent="0.25">
      <c r="A10" s="5" t="s">
        <v>108</v>
      </c>
      <c r="B10" s="7">
        <v>9</v>
      </c>
      <c r="C10" s="10" t="s">
        <v>42</v>
      </c>
      <c r="D10" s="7">
        <v>5</v>
      </c>
      <c r="E10" s="7" t="s">
        <v>5</v>
      </c>
      <c r="F10" s="7">
        <v>2332715</v>
      </c>
      <c r="G10" s="13" t="s">
        <v>43</v>
      </c>
      <c r="H10" s="12" t="s">
        <v>41</v>
      </c>
      <c r="I10" s="14">
        <v>0.23400000000000001</v>
      </c>
      <c r="J10" s="7">
        <v>5</v>
      </c>
      <c r="K10" s="15">
        <f>D10*J28</f>
        <v>25</v>
      </c>
      <c r="L10" s="15">
        <v>25</v>
      </c>
      <c r="M10" s="17">
        <f t="shared" si="0"/>
        <v>5.8500000000000005</v>
      </c>
      <c r="N10" s="16">
        <f t="shared" si="1"/>
        <v>7.0200000000000005</v>
      </c>
    </row>
    <row r="11" spans="1:14" x14ac:dyDescent="0.25">
      <c r="A11" s="5" t="s">
        <v>44</v>
      </c>
      <c r="B11" s="7">
        <v>10</v>
      </c>
      <c r="C11" s="10" t="s">
        <v>49</v>
      </c>
      <c r="D11" s="7">
        <v>1</v>
      </c>
      <c r="E11" s="7" t="s">
        <v>5</v>
      </c>
      <c r="F11" s="7">
        <v>1669587</v>
      </c>
      <c r="G11" s="13" t="s">
        <v>50</v>
      </c>
      <c r="H11" s="12" t="s">
        <v>48</v>
      </c>
      <c r="I11" s="14">
        <v>4.7100000000000003E-2</v>
      </c>
      <c r="J11" s="7">
        <v>10</v>
      </c>
      <c r="K11" s="15">
        <f>D11*J28</f>
        <v>5</v>
      </c>
      <c r="L11" s="15">
        <v>10</v>
      </c>
      <c r="M11" s="17">
        <f t="shared" si="0"/>
        <v>0.47100000000000003</v>
      </c>
      <c r="N11" s="16">
        <f t="shared" si="1"/>
        <v>0.56520000000000004</v>
      </c>
    </row>
    <row r="12" spans="1:14" x14ac:dyDescent="0.25">
      <c r="A12" s="5" t="s">
        <v>89</v>
      </c>
      <c r="B12" s="7">
        <v>11</v>
      </c>
      <c r="C12" s="10" t="s">
        <v>46</v>
      </c>
      <c r="D12" s="7">
        <v>2</v>
      </c>
      <c r="E12" s="7" t="s">
        <v>5</v>
      </c>
      <c r="F12" s="7">
        <v>1577632</v>
      </c>
      <c r="G12" s="13" t="s">
        <v>47</v>
      </c>
      <c r="H12" s="12" t="s">
        <v>45</v>
      </c>
      <c r="I12" s="14">
        <v>0.28100000000000003</v>
      </c>
      <c r="J12" s="7">
        <v>10</v>
      </c>
      <c r="K12" s="15">
        <f>D12*J28</f>
        <v>10</v>
      </c>
      <c r="L12" s="15">
        <v>10</v>
      </c>
      <c r="M12" s="17">
        <f t="shared" si="0"/>
        <v>2.8100000000000005</v>
      </c>
      <c r="N12" s="16">
        <f t="shared" si="1"/>
        <v>3.3720000000000003</v>
      </c>
    </row>
    <row r="13" spans="1:14" x14ac:dyDescent="0.25">
      <c r="A13" s="5" t="s">
        <v>74</v>
      </c>
      <c r="B13" s="7">
        <v>12</v>
      </c>
      <c r="C13" s="10" t="s">
        <v>52</v>
      </c>
      <c r="D13" s="7">
        <v>6</v>
      </c>
      <c r="E13" s="7" t="s">
        <v>5</v>
      </c>
      <c r="F13" s="7">
        <v>9238360</v>
      </c>
      <c r="G13" s="13" t="s">
        <v>53</v>
      </c>
      <c r="H13" s="12" t="s">
        <v>51</v>
      </c>
      <c r="I13" s="14">
        <v>0.02</v>
      </c>
      <c r="J13" s="7">
        <v>10</v>
      </c>
      <c r="K13" s="15">
        <f>D13*J28</f>
        <v>30</v>
      </c>
      <c r="L13" s="15">
        <v>30</v>
      </c>
      <c r="M13" s="17">
        <f t="shared" si="0"/>
        <v>0.6</v>
      </c>
      <c r="N13" s="16">
        <f t="shared" si="1"/>
        <v>0.72</v>
      </c>
    </row>
    <row r="14" spans="1:14" x14ac:dyDescent="0.25">
      <c r="A14" s="5" t="s">
        <v>75</v>
      </c>
      <c r="B14" s="7">
        <v>13</v>
      </c>
      <c r="C14" s="10" t="s">
        <v>54</v>
      </c>
      <c r="D14" s="7">
        <v>2</v>
      </c>
      <c r="E14" s="7" t="s">
        <v>5</v>
      </c>
      <c r="F14" s="7">
        <v>9238310</v>
      </c>
      <c r="G14" s="13" t="s">
        <v>62</v>
      </c>
      <c r="H14" s="12" t="s">
        <v>61</v>
      </c>
      <c r="I14" s="14">
        <v>2.06E-2</v>
      </c>
      <c r="J14" s="7">
        <v>10</v>
      </c>
      <c r="K14" s="15">
        <f>D14*J28</f>
        <v>10</v>
      </c>
      <c r="L14" s="15">
        <v>10</v>
      </c>
      <c r="M14" s="17">
        <f t="shared" si="0"/>
        <v>0.20600000000000002</v>
      </c>
      <c r="N14" s="16">
        <f t="shared" si="1"/>
        <v>0.2472</v>
      </c>
    </row>
    <row r="15" spans="1:14" x14ac:dyDescent="0.25">
      <c r="A15" s="5" t="s">
        <v>76</v>
      </c>
      <c r="B15" s="7">
        <v>14</v>
      </c>
      <c r="C15" s="10" t="s">
        <v>55</v>
      </c>
      <c r="D15" s="7">
        <v>1</v>
      </c>
      <c r="E15" s="7" t="s">
        <v>5</v>
      </c>
      <c r="F15" s="7">
        <v>9238484</v>
      </c>
      <c r="G15" s="13" t="s">
        <v>60</v>
      </c>
      <c r="H15" s="12" t="s">
        <v>59</v>
      </c>
      <c r="I15" s="14">
        <v>0.02</v>
      </c>
      <c r="J15" s="7">
        <v>10</v>
      </c>
      <c r="K15" s="15">
        <f>D15*J28</f>
        <v>5</v>
      </c>
      <c r="L15" s="15">
        <v>10</v>
      </c>
      <c r="M15" s="17">
        <f t="shared" si="0"/>
        <v>0.2</v>
      </c>
      <c r="N15" s="16">
        <f t="shared" si="1"/>
        <v>0.24</v>
      </c>
    </row>
    <row r="16" spans="1:14" x14ac:dyDescent="0.25">
      <c r="A16" s="5" t="s">
        <v>77</v>
      </c>
      <c r="B16" s="7">
        <v>15</v>
      </c>
      <c r="C16" s="10" t="s">
        <v>56</v>
      </c>
      <c r="D16" s="7">
        <v>2</v>
      </c>
      <c r="E16" s="7" t="s">
        <v>5</v>
      </c>
      <c r="F16" s="7">
        <v>9238530</v>
      </c>
      <c r="G16" s="13" t="s">
        <v>58</v>
      </c>
      <c r="H16" s="12" t="s">
        <v>57</v>
      </c>
      <c r="I16" s="14">
        <v>0.02</v>
      </c>
      <c r="J16" s="7">
        <v>10</v>
      </c>
      <c r="K16" s="15">
        <f>D16*J28</f>
        <v>10</v>
      </c>
      <c r="L16" s="15">
        <v>10</v>
      </c>
      <c r="M16" s="17">
        <f t="shared" si="0"/>
        <v>0.2</v>
      </c>
      <c r="N16" s="16">
        <f t="shared" si="1"/>
        <v>0.24</v>
      </c>
    </row>
    <row r="17" spans="1:15" x14ac:dyDescent="0.25">
      <c r="A17" s="5" t="s">
        <v>65</v>
      </c>
      <c r="B17" s="7">
        <v>16</v>
      </c>
      <c r="C17" s="10" t="s">
        <v>86</v>
      </c>
      <c r="D17" s="7">
        <v>1</v>
      </c>
      <c r="E17" s="7" t="s">
        <v>5</v>
      </c>
      <c r="F17" s="7">
        <v>1022232</v>
      </c>
      <c r="G17" s="13" t="s">
        <v>64</v>
      </c>
      <c r="H17" s="12" t="s">
        <v>63</v>
      </c>
      <c r="I17" s="14">
        <v>0.26</v>
      </c>
      <c r="J17" s="7">
        <v>10</v>
      </c>
      <c r="K17" s="15">
        <f>D17*J28</f>
        <v>5</v>
      </c>
      <c r="L17" s="15">
        <v>10</v>
      </c>
      <c r="M17" s="17">
        <f t="shared" si="0"/>
        <v>2.6</v>
      </c>
      <c r="N17" s="16">
        <f t="shared" si="1"/>
        <v>3.12</v>
      </c>
    </row>
    <row r="18" spans="1:15" x14ac:dyDescent="0.25">
      <c r="A18" s="5" t="s">
        <v>78</v>
      </c>
      <c r="B18" s="7">
        <v>17</v>
      </c>
      <c r="C18" s="10" t="s">
        <v>66</v>
      </c>
      <c r="D18" s="7">
        <v>1</v>
      </c>
      <c r="E18" s="7" t="s">
        <v>12</v>
      </c>
      <c r="F18" s="7" t="s">
        <v>105</v>
      </c>
      <c r="G18" s="13" t="s">
        <v>67</v>
      </c>
      <c r="H18" s="12" t="s">
        <v>99</v>
      </c>
      <c r="I18" s="14">
        <v>0.35</v>
      </c>
      <c r="J18" s="7">
        <v>25</v>
      </c>
      <c r="K18" s="15">
        <f>D18*J28</f>
        <v>5</v>
      </c>
      <c r="L18" s="15">
        <v>25</v>
      </c>
      <c r="M18" s="17">
        <f t="shared" si="0"/>
        <v>8.75</v>
      </c>
      <c r="N18" s="16">
        <f t="shared" si="1"/>
        <v>10.5</v>
      </c>
    </row>
    <row r="19" spans="1:15" x14ac:dyDescent="0.25">
      <c r="A19" s="5" t="s">
        <v>79</v>
      </c>
      <c r="B19" s="7">
        <v>18</v>
      </c>
      <c r="C19" s="10" t="s">
        <v>70</v>
      </c>
      <c r="D19" s="7">
        <v>1</v>
      </c>
      <c r="E19" s="7" t="s">
        <v>5</v>
      </c>
      <c r="F19" s="7">
        <v>2311333</v>
      </c>
      <c r="G19" s="13" t="s">
        <v>68</v>
      </c>
      <c r="H19" s="12" t="s">
        <v>69</v>
      </c>
      <c r="I19" s="14">
        <v>0.68600000000000005</v>
      </c>
      <c r="J19" s="7">
        <v>1</v>
      </c>
      <c r="K19" s="15">
        <f>D19*J28</f>
        <v>5</v>
      </c>
      <c r="L19" s="15">
        <v>5</v>
      </c>
      <c r="M19" s="17">
        <f t="shared" si="0"/>
        <v>3.43</v>
      </c>
      <c r="N19" s="16">
        <f t="shared" si="1"/>
        <v>4.1159999999999997</v>
      </c>
    </row>
    <row r="20" spans="1:15" x14ac:dyDescent="0.25">
      <c r="A20" s="5" t="s">
        <v>100</v>
      </c>
      <c r="B20" s="7">
        <v>19</v>
      </c>
      <c r="C20" s="10" t="s">
        <v>73</v>
      </c>
      <c r="D20" s="7">
        <v>3</v>
      </c>
      <c r="E20" s="7" t="s">
        <v>5</v>
      </c>
      <c r="F20" s="7">
        <v>2346940</v>
      </c>
      <c r="G20" s="13" t="s">
        <v>72</v>
      </c>
      <c r="H20" s="12" t="s">
        <v>71</v>
      </c>
      <c r="I20" s="14">
        <v>0.185</v>
      </c>
      <c r="J20" s="7">
        <v>5</v>
      </c>
      <c r="K20" s="15">
        <f>D20*J28</f>
        <v>15</v>
      </c>
      <c r="L20" s="15">
        <v>15</v>
      </c>
      <c r="M20" s="17">
        <f t="shared" si="0"/>
        <v>2.7749999999999999</v>
      </c>
      <c r="N20" s="16">
        <f t="shared" si="1"/>
        <v>3.3299999999999996</v>
      </c>
      <c r="O20" s="2"/>
    </row>
    <row r="21" spans="1:15" x14ac:dyDescent="0.25">
      <c r="A21" s="5" t="s">
        <v>94</v>
      </c>
      <c r="B21" s="7">
        <v>20</v>
      </c>
      <c r="C21" s="10" t="s">
        <v>85</v>
      </c>
      <c r="D21" s="7">
        <v>1</v>
      </c>
      <c r="E21" s="7" t="s">
        <v>5</v>
      </c>
      <c r="F21" s="7">
        <v>2856691</v>
      </c>
      <c r="G21" s="13" t="s">
        <v>88</v>
      </c>
      <c r="H21" s="12" t="s">
        <v>87</v>
      </c>
      <c r="I21" s="14">
        <v>0.23</v>
      </c>
      <c r="J21" s="7">
        <v>10</v>
      </c>
      <c r="K21" s="15">
        <f>D21*J28</f>
        <v>5</v>
      </c>
      <c r="L21" s="15">
        <v>10</v>
      </c>
      <c r="M21" s="18">
        <f>L21*I21</f>
        <v>2.3000000000000003</v>
      </c>
      <c r="N21" s="16">
        <f t="shared" si="1"/>
        <v>2.7600000000000002</v>
      </c>
    </row>
    <row r="22" spans="1:15" x14ac:dyDescent="0.25">
      <c r="A22" s="5" t="s">
        <v>93</v>
      </c>
      <c r="B22" s="7">
        <v>21</v>
      </c>
      <c r="C22" s="10" t="s">
        <v>90</v>
      </c>
      <c r="D22" s="7">
        <v>1</v>
      </c>
      <c r="E22" s="7" t="s">
        <v>5</v>
      </c>
      <c r="F22" s="7">
        <v>2909992</v>
      </c>
      <c r="G22" s="13" t="s">
        <v>91</v>
      </c>
      <c r="H22" s="12" t="s">
        <v>92</v>
      </c>
      <c r="I22" s="14">
        <v>2.1800000000000002</v>
      </c>
      <c r="J22" s="15">
        <v>1</v>
      </c>
      <c r="K22" s="15">
        <f>J22*J28</f>
        <v>5</v>
      </c>
      <c r="L22" s="15">
        <v>0</v>
      </c>
      <c r="M22" s="17">
        <f>L22*I22</f>
        <v>0</v>
      </c>
      <c r="N22" s="16">
        <f t="shared" si="1"/>
        <v>0</v>
      </c>
    </row>
    <row r="23" spans="1:15" x14ac:dyDescent="0.25">
      <c r="A23" s="5" t="s">
        <v>102</v>
      </c>
      <c r="B23" s="7">
        <v>22</v>
      </c>
      <c r="C23" s="10" t="s">
        <v>103</v>
      </c>
      <c r="D23" s="7">
        <v>1</v>
      </c>
      <c r="E23" s="7" t="s">
        <v>5</v>
      </c>
      <c r="F23" s="13">
        <v>3105971</v>
      </c>
      <c r="G23" s="34" t="s">
        <v>104</v>
      </c>
      <c r="H23" s="12" t="s">
        <v>101</v>
      </c>
      <c r="I23" s="14">
        <v>2.44</v>
      </c>
      <c r="J23" s="15">
        <v>1</v>
      </c>
      <c r="K23" s="15">
        <f>J23*J28</f>
        <v>5</v>
      </c>
      <c r="L23" s="15">
        <v>5</v>
      </c>
      <c r="M23" s="18">
        <f>L23*I23</f>
        <v>12.2</v>
      </c>
      <c r="N23" s="16">
        <f t="shared" si="1"/>
        <v>14.639999999999999</v>
      </c>
    </row>
    <row r="24" spans="1:15" x14ac:dyDescent="0.25">
      <c r="A24" s="5" t="s">
        <v>32</v>
      </c>
      <c r="B24" s="7">
        <v>23</v>
      </c>
      <c r="C24" s="10" t="s">
        <v>109</v>
      </c>
      <c r="D24" s="7">
        <v>1</v>
      </c>
      <c r="E24" s="7" t="s">
        <v>12</v>
      </c>
      <c r="F24" s="13" t="s">
        <v>110</v>
      </c>
      <c r="G24" s="34" t="s">
        <v>111</v>
      </c>
      <c r="H24" s="12" t="s">
        <v>112</v>
      </c>
      <c r="I24" s="14">
        <v>3.56</v>
      </c>
      <c r="J24" s="7">
        <v>1</v>
      </c>
      <c r="K24" s="15">
        <f>J28*D24</f>
        <v>5</v>
      </c>
      <c r="L24" s="15">
        <v>5</v>
      </c>
      <c r="M24" s="17">
        <f>L24*I24</f>
        <v>17.8</v>
      </c>
      <c r="N24" s="16">
        <f t="shared" si="1"/>
        <v>21.36</v>
      </c>
    </row>
    <row r="25" spans="1:15" x14ac:dyDescent="0.25">
      <c r="A25" s="19"/>
      <c r="B25" s="20"/>
      <c r="C25" s="19"/>
      <c r="D25" s="21"/>
      <c r="E25" s="20"/>
      <c r="F25" s="20"/>
      <c r="G25" s="20"/>
      <c r="H25" s="21"/>
      <c r="I25" s="21"/>
      <c r="J25" s="21"/>
      <c r="K25" s="22"/>
      <c r="L25" s="21"/>
      <c r="M25" s="22" t="s">
        <v>113</v>
      </c>
      <c r="N25" s="23">
        <f>SUM(N2:N24)</f>
        <v>176.00639999999993</v>
      </c>
    </row>
    <row r="26" spans="1:15" x14ac:dyDescent="0.25">
      <c r="A26" s="19"/>
      <c r="B26" s="20"/>
      <c r="C26" s="19"/>
      <c r="D26" s="20"/>
      <c r="E26" s="20"/>
      <c r="F26" s="20"/>
      <c r="G26" s="20"/>
      <c r="H26" s="21"/>
      <c r="I26" s="21"/>
      <c r="J26" s="21"/>
      <c r="K26" s="21"/>
      <c r="L26" s="21"/>
      <c r="M26" s="22"/>
      <c r="N26" s="21"/>
    </row>
    <row r="27" spans="1:15" x14ac:dyDescent="0.25">
      <c r="A27" s="19"/>
      <c r="B27" s="20"/>
      <c r="C27" s="19"/>
      <c r="D27" s="20"/>
      <c r="E27" s="20"/>
      <c r="F27" s="21"/>
      <c r="G27" s="20"/>
      <c r="H27" s="21"/>
      <c r="I27" s="21"/>
      <c r="J27" s="21"/>
      <c r="K27" s="21"/>
      <c r="L27" s="24"/>
      <c r="M27" s="24" t="s">
        <v>114</v>
      </c>
      <c r="N27" s="25">
        <f>N25/J28</f>
        <v>35.201279999999983</v>
      </c>
    </row>
    <row r="28" spans="1:15" x14ac:dyDescent="0.25">
      <c r="A28" s="19"/>
      <c r="B28" s="20"/>
      <c r="C28" s="19"/>
      <c r="D28" s="20"/>
      <c r="E28" s="20"/>
      <c r="F28" s="21"/>
      <c r="G28" s="20"/>
      <c r="H28" s="21"/>
      <c r="I28" s="21" t="s">
        <v>106</v>
      </c>
      <c r="J28" s="21">
        <v>5</v>
      </c>
      <c r="K28" s="21"/>
      <c r="L28" s="21"/>
      <c r="M28" s="21"/>
      <c r="N28" s="25"/>
    </row>
    <row r="29" spans="1:15" x14ac:dyDescent="0.25">
      <c r="A29" s="19"/>
      <c r="B29" s="20"/>
      <c r="C29" s="19"/>
      <c r="D29" s="20"/>
      <c r="E29" s="20"/>
      <c r="F29" s="20"/>
      <c r="G29" s="20"/>
      <c r="H29" s="26"/>
      <c r="I29" s="21"/>
      <c r="J29" s="21"/>
      <c r="K29" s="21"/>
      <c r="L29" s="21"/>
      <c r="M29" s="21"/>
      <c r="N29" s="25"/>
    </row>
    <row r="30" spans="1:15" x14ac:dyDescent="0.25">
      <c r="A30" s="19"/>
      <c r="B30" s="20"/>
      <c r="C30" s="19"/>
      <c r="D30" s="20"/>
      <c r="E30" s="20"/>
      <c r="F30" s="20"/>
      <c r="G30" s="20"/>
      <c r="H30" s="27"/>
      <c r="I30" s="21"/>
      <c r="J30" s="21"/>
      <c r="K30" s="21"/>
      <c r="L30" s="21"/>
      <c r="M30" s="21"/>
      <c r="N30" s="21"/>
    </row>
    <row r="31" spans="1:15" ht="120" x14ac:dyDescent="0.25">
      <c r="A31" s="19"/>
      <c r="B31" s="20"/>
      <c r="C31" s="41" t="s">
        <v>256</v>
      </c>
      <c r="D31" s="20"/>
      <c r="E31" s="20" t="s">
        <v>257</v>
      </c>
      <c r="F31" s="20"/>
      <c r="G31" s="20" t="s">
        <v>258</v>
      </c>
      <c r="H31" s="26"/>
      <c r="I31" s="21"/>
      <c r="J31" s="21"/>
      <c r="K31" s="21"/>
      <c r="L31" s="21"/>
      <c r="M31" s="21"/>
      <c r="N31" s="25"/>
    </row>
    <row r="32" spans="1:15" x14ac:dyDescent="0.25">
      <c r="A32" s="19"/>
      <c r="B32" s="20"/>
      <c r="C32" s="19"/>
      <c r="D32" s="20"/>
      <c r="E32" s="20"/>
      <c r="F32" s="20"/>
      <c r="G32" s="20"/>
      <c r="H32" s="27"/>
      <c r="I32" s="21"/>
      <c r="J32" s="21"/>
      <c r="K32" s="21"/>
      <c r="L32" s="21"/>
      <c r="M32" s="21"/>
      <c r="N32" s="21"/>
    </row>
    <row r="33" spans="1:14" x14ac:dyDescent="0.25">
      <c r="A33" s="19"/>
      <c r="B33" s="20"/>
      <c r="C33" s="19"/>
      <c r="D33" s="20"/>
      <c r="E33" s="20"/>
      <c r="F33" s="20"/>
      <c r="G33" s="20"/>
      <c r="H33" s="26"/>
      <c r="I33" s="21"/>
      <c r="J33" s="21"/>
      <c r="K33" s="21"/>
      <c r="L33" s="21"/>
      <c r="M33" s="21"/>
      <c r="N33" s="21"/>
    </row>
    <row r="34" spans="1:14" x14ac:dyDescent="0.25">
      <c r="A34" s="19"/>
      <c r="B34" s="20"/>
      <c r="C34" s="19"/>
      <c r="D34" s="20"/>
      <c r="E34" s="20"/>
      <c r="F34" s="20"/>
      <c r="G34" s="20"/>
      <c r="H34" s="26"/>
      <c r="I34" s="21"/>
      <c r="J34" s="21"/>
      <c r="K34" s="21"/>
      <c r="L34" s="21"/>
      <c r="M34" s="21"/>
      <c r="N34" s="21"/>
    </row>
    <row r="35" spans="1:14" x14ac:dyDescent="0.25">
      <c r="A35" s="19"/>
      <c r="B35" s="20"/>
      <c r="C35" s="19"/>
      <c r="D35" s="20"/>
      <c r="E35" s="20"/>
      <c r="F35" s="20"/>
      <c r="G35" s="20"/>
      <c r="H35" s="26"/>
      <c r="I35" s="21"/>
      <c r="J35" s="21"/>
      <c r="K35" s="21"/>
      <c r="L35" s="21"/>
      <c r="M35" s="21"/>
      <c r="N35" s="21"/>
    </row>
    <row r="36" spans="1:14" x14ac:dyDescent="0.25">
      <c r="A36" s="19"/>
      <c r="B36" s="20"/>
      <c r="C36" s="19"/>
      <c r="D36" s="20"/>
      <c r="E36" s="20"/>
      <c r="F36" s="20"/>
      <c r="G36" s="20"/>
      <c r="H36" s="26"/>
      <c r="I36" s="21"/>
      <c r="J36" s="21"/>
      <c r="K36" s="21"/>
      <c r="L36" s="21"/>
      <c r="M36" s="21"/>
      <c r="N36" s="21"/>
    </row>
    <row r="37" spans="1:14" x14ac:dyDescent="0.25">
      <c r="A37" s="19"/>
      <c r="B37" s="20"/>
      <c r="C37" s="19"/>
      <c r="D37" s="20"/>
      <c r="E37" s="20"/>
      <c r="F37" s="20"/>
      <c r="G37" s="20"/>
      <c r="H37" s="26"/>
      <c r="I37" s="21"/>
      <c r="J37" s="21"/>
      <c r="K37" s="21"/>
      <c r="L37" s="21"/>
      <c r="M37" s="21"/>
      <c r="N37" s="21"/>
    </row>
    <row r="38" spans="1:14" x14ac:dyDescent="0.25">
      <c r="A38" s="19"/>
      <c r="B38" s="20"/>
      <c r="C38" s="19"/>
      <c r="D38" s="20"/>
      <c r="E38" s="20"/>
      <c r="F38" s="20"/>
      <c r="G38" s="20"/>
      <c r="H38" s="27"/>
      <c r="I38" s="21"/>
      <c r="J38" s="21"/>
      <c r="K38" s="21"/>
      <c r="L38" s="21"/>
      <c r="M38" s="21"/>
      <c r="N38" s="21"/>
    </row>
    <row r="39" spans="1:14" x14ac:dyDescent="0.25">
      <c r="A39" s="19"/>
      <c r="B39" s="20"/>
      <c r="C39" s="19"/>
      <c r="D39" s="20"/>
      <c r="E39" s="20"/>
      <c r="F39" s="28"/>
      <c r="G39" s="20"/>
      <c r="H39" s="26"/>
      <c r="I39" s="21"/>
      <c r="J39" s="21"/>
      <c r="K39" s="21"/>
      <c r="L39" s="21"/>
      <c r="M39" s="21"/>
      <c r="N39" s="21"/>
    </row>
    <row r="40" spans="1:14" x14ac:dyDescent="0.25">
      <c r="A40" s="19"/>
      <c r="B40" s="20"/>
      <c r="C40" s="19"/>
      <c r="D40" s="20"/>
      <c r="E40" s="20"/>
      <c r="F40" s="28"/>
      <c r="G40" s="20"/>
      <c r="H40" s="26"/>
      <c r="I40" s="21"/>
      <c r="J40" s="21"/>
      <c r="K40" s="21"/>
      <c r="L40" s="21"/>
      <c r="M40" s="21"/>
      <c r="N40" s="21"/>
    </row>
    <row r="41" spans="1:14" x14ac:dyDescent="0.25">
      <c r="A41" s="19"/>
      <c r="B41" s="20"/>
      <c r="C41" s="19"/>
      <c r="D41" s="20"/>
      <c r="E41" s="20"/>
      <c r="F41" s="28"/>
      <c r="G41" s="20"/>
      <c r="H41" s="26"/>
      <c r="I41" s="21"/>
      <c r="J41" s="21"/>
      <c r="K41" s="21"/>
      <c r="L41" s="21"/>
      <c r="M41" s="21"/>
      <c r="N41" s="21"/>
    </row>
    <row r="42" spans="1:14" x14ac:dyDescent="0.25">
      <c r="A42" s="19"/>
      <c r="B42" s="20"/>
      <c r="C42" s="19"/>
      <c r="D42" s="20"/>
      <c r="E42" s="20"/>
      <c r="F42" s="28"/>
      <c r="G42" s="20"/>
      <c r="H42" s="26"/>
      <c r="I42" s="21"/>
      <c r="J42" s="21"/>
      <c r="K42" s="21"/>
      <c r="L42" s="21"/>
      <c r="M42" s="21"/>
      <c r="N42" s="21"/>
    </row>
    <row r="43" spans="1:14" x14ac:dyDescent="0.25">
      <c r="A43" s="19"/>
      <c r="B43" s="20"/>
      <c r="C43" s="19"/>
      <c r="D43" s="20"/>
      <c r="E43" s="20"/>
      <c r="F43" s="28"/>
      <c r="G43" s="20"/>
      <c r="H43" s="26"/>
      <c r="I43" s="21"/>
      <c r="J43" s="21"/>
      <c r="K43" s="21"/>
      <c r="L43" s="21"/>
      <c r="M43" s="21"/>
      <c r="N43" s="21"/>
    </row>
    <row r="44" spans="1:14" x14ac:dyDescent="0.25">
      <c r="A44" s="19"/>
      <c r="B44" s="20"/>
      <c r="C44" s="19"/>
      <c r="D44" s="20"/>
      <c r="E44" s="20"/>
      <c r="F44" s="28"/>
      <c r="G44" s="28"/>
      <c r="H44" s="26"/>
      <c r="I44" s="21"/>
      <c r="J44" s="21"/>
      <c r="K44" s="21"/>
      <c r="L44" s="21"/>
      <c r="M44" s="21"/>
      <c r="N44" s="21"/>
    </row>
    <row r="45" spans="1:14" x14ac:dyDescent="0.25">
      <c r="A45" s="19"/>
      <c r="B45" s="20"/>
      <c r="C45" s="19"/>
      <c r="D45" s="20"/>
      <c r="E45" s="20"/>
      <c r="F45" s="28"/>
      <c r="G45" s="20"/>
      <c r="H45" s="27"/>
      <c r="I45" s="21"/>
      <c r="J45" s="21"/>
      <c r="K45" s="21"/>
      <c r="L45" s="21"/>
      <c r="M45" s="21"/>
      <c r="N45" s="21"/>
    </row>
    <row r="46" spans="1:14" x14ac:dyDescent="0.25">
      <c r="A46" s="19"/>
      <c r="B46" s="20"/>
      <c r="C46" s="19"/>
      <c r="D46" s="20"/>
      <c r="E46" s="20"/>
      <c r="F46" s="28"/>
      <c r="G46" s="20"/>
      <c r="H46" s="26"/>
      <c r="I46" s="21"/>
      <c r="J46" s="21"/>
      <c r="K46" s="21"/>
      <c r="L46" s="21"/>
      <c r="M46" s="21"/>
      <c r="N46" s="21"/>
    </row>
    <row r="47" spans="1:14" x14ac:dyDescent="0.25">
      <c r="A47" s="29"/>
      <c r="B47" s="30"/>
      <c r="C47" s="29"/>
      <c r="D47" s="30"/>
      <c r="E47" s="30"/>
      <c r="F47" s="30"/>
      <c r="G47" s="3"/>
      <c r="H47" s="26"/>
      <c r="I47" s="21"/>
      <c r="J47" s="21"/>
      <c r="K47" s="21"/>
      <c r="L47" s="21"/>
      <c r="M47" s="21"/>
      <c r="N47" s="21"/>
    </row>
    <row r="48" spans="1:14" x14ac:dyDescent="0.25">
      <c r="A48" s="19"/>
      <c r="B48" s="20"/>
      <c r="C48" s="19"/>
      <c r="D48" s="20"/>
      <c r="E48" s="30"/>
      <c r="F48" s="20"/>
      <c r="G48" s="20"/>
      <c r="H48" s="26"/>
      <c r="I48" s="21"/>
      <c r="J48" s="21"/>
      <c r="K48" s="21"/>
      <c r="L48" s="21"/>
      <c r="M48" s="21"/>
      <c r="N48" s="21"/>
    </row>
    <row r="49" spans="1:14" x14ac:dyDescent="0.25">
      <c r="A49" s="19"/>
      <c r="B49" s="20"/>
      <c r="C49" s="19"/>
      <c r="D49" s="20"/>
      <c r="E49" s="20"/>
      <c r="F49" s="20"/>
      <c r="G49" s="31"/>
      <c r="H49" s="26"/>
      <c r="I49" s="21"/>
      <c r="J49" s="21"/>
      <c r="K49" s="21"/>
      <c r="L49" s="21"/>
      <c r="M49" s="21"/>
      <c r="N49" s="21"/>
    </row>
    <row r="50" spans="1:14" x14ac:dyDescent="0.25">
      <c r="A50" s="19"/>
      <c r="B50" s="20"/>
      <c r="C50" s="19"/>
      <c r="D50" s="20"/>
      <c r="E50" s="20"/>
      <c r="F50" s="20"/>
      <c r="G50" s="31"/>
      <c r="H50" s="26"/>
      <c r="I50" s="21"/>
      <c r="J50" s="21"/>
      <c r="K50" s="21"/>
      <c r="L50" s="21"/>
      <c r="M50" s="21"/>
      <c r="N50" s="21"/>
    </row>
    <row r="51" spans="1:14" x14ac:dyDescent="0.25">
      <c r="A51" s="19"/>
      <c r="B51" s="20"/>
      <c r="C51" s="19"/>
      <c r="D51" s="20"/>
      <c r="E51" s="20"/>
      <c r="F51" s="20"/>
      <c r="G51" s="20"/>
      <c r="H51" s="26"/>
      <c r="I51" s="21"/>
      <c r="J51" s="21"/>
      <c r="K51" s="21"/>
      <c r="L51" s="21"/>
      <c r="M51" s="21"/>
      <c r="N51" s="21"/>
    </row>
    <row r="52" spans="1:14" x14ac:dyDescent="0.25">
      <c r="A52" s="19"/>
      <c r="B52" s="20"/>
      <c r="C52" s="19"/>
      <c r="D52" s="20"/>
      <c r="E52" s="20"/>
      <c r="F52" s="20"/>
      <c r="G52" s="20"/>
      <c r="H52" s="32"/>
      <c r="I52" s="21"/>
      <c r="J52" s="21"/>
      <c r="K52" s="21"/>
      <c r="L52" s="21"/>
      <c r="M52" s="21"/>
      <c r="N52" s="21"/>
    </row>
    <row r="53" spans="1:14" x14ac:dyDescent="0.25">
      <c r="A53" s="19"/>
      <c r="B53" s="20"/>
      <c r="C53" s="19"/>
      <c r="D53" s="20"/>
      <c r="E53" s="19"/>
      <c r="F53" s="19"/>
      <c r="G53" s="19"/>
      <c r="H53" s="24"/>
      <c r="I53" s="21"/>
      <c r="J53" s="21"/>
      <c r="K53" s="21"/>
      <c r="L53" s="21"/>
      <c r="M53" s="21"/>
      <c r="N53" s="21"/>
    </row>
    <row r="54" spans="1:14" x14ac:dyDescent="0.25">
      <c r="A54" s="19"/>
      <c r="B54" s="20"/>
      <c r="C54" s="19"/>
      <c r="D54" s="20"/>
      <c r="E54" s="19"/>
      <c r="F54" s="19"/>
      <c r="G54" s="19"/>
      <c r="H54" s="24"/>
      <c r="I54" s="21"/>
      <c r="J54" s="21"/>
      <c r="K54" s="21"/>
      <c r="L54" s="21"/>
      <c r="M54" s="21"/>
      <c r="N54" s="21"/>
    </row>
    <row r="55" spans="1:14" x14ac:dyDescent="0.25">
      <c r="A55" s="19"/>
      <c r="B55" s="20"/>
      <c r="C55" s="19"/>
      <c r="D55" s="20"/>
      <c r="E55" s="19"/>
      <c r="F55" s="19"/>
      <c r="G55" s="19"/>
      <c r="H55" s="24"/>
      <c r="I55" s="21"/>
      <c r="J55" s="21"/>
      <c r="K55" s="21"/>
      <c r="L55" s="21"/>
      <c r="M55" s="21"/>
      <c r="N55" s="21"/>
    </row>
    <row r="56" spans="1:14" x14ac:dyDescent="0.25">
      <c r="A56" s="19"/>
      <c r="B56" s="20"/>
      <c r="C56" s="19"/>
      <c r="D56" s="20"/>
      <c r="E56" s="19"/>
      <c r="F56" s="19"/>
      <c r="G56" s="19"/>
      <c r="H56" s="24"/>
      <c r="I56" s="21"/>
      <c r="J56" s="21"/>
      <c r="K56" s="21"/>
      <c r="L56" s="21"/>
      <c r="M56" s="21"/>
      <c r="N56" s="21"/>
    </row>
    <row r="57" spans="1:14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8" spans="1:14" x14ac:dyDescent="0.25">
      <c r="A58" s="21"/>
      <c r="B58" s="19"/>
      <c r="C58" s="19"/>
      <c r="D58" s="19"/>
      <c r="E58" s="19"/>
      <c r="F58" s="19"/>
      <c r="G58" s="19"/>
      <c r="H58" s="19"/>
      <c r="I58" s="21"/>
      <c r="J58" s="21"/>
      <c r="K58" s="21"/>
      <c r="L58" s="21"/>
      <c r="M58" s="21"/>
      <c r="N58" s="21"/>
    </row>
    <row r="59" spans="1:14" x14ac:dyDescent="0.25">
      <c r="A59" s="19"/>
      <c r="B59" s="20"/>
      <c r="C59" s="19"/>
      <c r="D59" s="20"/>
      <c r="E59" s="20"/>
      <c r="F59" s="20"/>
      <c r="G59" s="4"/>
      <c r="H59" s="32"/>
      <c r="I59" s="21"/>
      <c r="J59" s="21"/>
      <c r="K59" s="21"/>
      <c r="L59" s="21"/>
      <c r="M59" s="21"/>
      <c r="N59" s="21"/>
    </row>
    <row r="60" spans="1:14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</row>
    <row r="61" spans="1:14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</row>
    <row r="62" spans="1:14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</row>
    <row r="63" spans="1:14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</row>
    <row r="64" spans="1:14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</row>
    <row r="65" spans="1:14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</row>
    <row r="66" spans="1:14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</row>
    <row r="67" spans="1:14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</row>
    <row r="68" spans="1:14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</row>
    <row r="69" spans="1:14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</row>
    <row r="70" spans="1:14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</row>
    <row r="71" spans="1:14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</row>
    <row r="72" spans="1:14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</row>
    <row r="73" spans="1:14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</row>
    <row r="74" spans="1:14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</row>
    <row r="75" spans="1:14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</row>
    <row r="76" spans="1:14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</row>
    <row r="77" spans="1:14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</row>
    <row r="78" spans="1:14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</row>
    <row r="79" spans="1:14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</row>
    <row r="80" spans="1:14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spans="1:14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2" spans="1:14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</row>
    <row r="83" spans="1:14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</row>
    <row r="84" spans="1:14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</row>
    <row r="85" spans="1:14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</row>
    <row r="86" spans="1:14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</row>
    <row r="87" spans="1:14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</row>
    <row r="88" spans="1:14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</row>
    <row r="89" spans="1:14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</row>
    <row r="90" spans="1:14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</row>
    <row r="91" spans="1:14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</row>
    <row r="92" spans="1:14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</row>
    <row r="93" spans="1:14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</row>
    <row r="94" spans="1:14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</row>
    <row r="95" spans="1:14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</row>
    <row r="96" spans="1:14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</row>
    <row r="97" spans="1:14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</row>
    <row r="98" spans="1:14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</row>
    <row r="99" spans="1:14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</row>
    <row r="100" spans="1:14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</row>
    <row r="101" spans="1:14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</row>
    <row r="102" spans="1:14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</row>
    <row r="103" spans="1:14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</row>
    <row r="104" spans="1:14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 spans="1:14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  <row r="106" spans="1:14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</row>
    <row r="107" spans="1:14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</row>
    <row r="108" spans="1:14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</row>
    <row r="109" spans="1:14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</row>
    <row r="110" spans="1:14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</row>
    <row r="111" spans="1:14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</row>
    <row r="112" spans="1:14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</row>
    <row r="113" spans="1:14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</row>
    <row r="114" spans="1:14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</row>
    <row r="115" spans="1:14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</row>
    <row r="116" spans="1:14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</row>
    <row r="117" spans="1:14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</row>
    <row r="118" spans="1:14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</row>
    <row r="119" spans="1:14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</row>
    <row r="120" spans="1:14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</row>
    <row r="121" spans="1:14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</row>
    <row r="122" spans="1:14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</row>
    <row r="123" spans="1:14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</row>
    <row r="124" spans="1:14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</row>
    <row r="125" spans="1:14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</row>
    <row r="126" spans="1:14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</row>
    <row r="127" spans="1:14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</row>
    <row r="128" spans="1:14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</row>
    <row r="129" spans="1:14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</row>
    <row r="130" spans="1:14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</row>
    <row r="131" spans="1:14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</row>
    <row r="132" spans="1:14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</row>
    <row r="133" spans="1:14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</row>
    <row r="134" spans="1:14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</row>
    <row r="135" spans="1:14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</row>
    <row r="136" spans="1:14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</row>
    <row r="137" spans="1:14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</row>
    <row r="138" spans="1:14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</row>
    <row r="139" spans="1:14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</row>
    <row r="140" spans="1:14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</row>
    <row r="141" spans="1:14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</row>
    <row r="142" spans="1:14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</row>
    <row r="143" spans="1:14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</row>
    <row r="144" spans="1:14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</row>
    <row r="145" spans="1:14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</row>
    <row r="146" spans="1:14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</row>
    <row r="147" spans="1:14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</row>
    <row r="148" spans="1:14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</row>
    <row r="149" spans="1:14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</row>
    <row r="150" spans="1:14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</row>
    <row r="151" spans="1:14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</row>
    <row r="152" spans="1:14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</row>
    <row r="153" spans="1:14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</row>
    <row r="154" spans="1:14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</row>
    <row r="155" spans="1:14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</row>
    <row r="156" spans="1:14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</row>
    <row r="157" spans="1:14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</row>
    <row r="158" spans="1:14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</row>
    <row r="159" spans="1:14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</row>
    <row r="160" spans="1:14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</row>
    <row r="161" spans="1:14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</row>
    <row r="162" spans="1:14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</row>
    <row r="163" spans="1:14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</row>
    <row r="164" spans="1:14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</row>
    <row r="165" spans="1:14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</row>
    <row r="166" spans="1:14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</row>
    <row r="167" spans="1:14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</row>
    <row r="168" spans="1:14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</row>
    <row r="169" spans="1:14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</row>
    <row r="170" spans="1:14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</row>
    <row r="171" spans="1:14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</row>
    <row r="172" spans="1:14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</row>
  </sheetData>
  <hyperlinks>
    <hyperlink ref="H2" r:id="rId1"/>
    <hyperlink ref="H3" r:id="rId2"/>
    <hyperlink ref="H4" r:id="rId3"/>
    <hyperlink ref="H5" r:id="rId4"/>
    <hyperlink ref="H6" r:id="rId5"/>
    <hyperlink ref="H8" r:id="rId6"/>
    <hyperlink ref="H7" r:id="rId7"/>
    <hyperlink ref="H10" r:id="rId8"/>
    <hyperlink ref="H12" r:id="rId9"/>
    <hyperlink ref="H11" r:id="rId10"/>
    <hyperlink ref="H13" r:id="rId11"/>
    <hyperlink ref="H16" r:id="rId12"/>
    <hyperlink ref="H15" r:id="rId13"/>
    <hyperlink ref="H14" r:id="rId14"/>
    <hyperlink ref="H17" r:id="rId15"/>
    <hyperlink ref="H19" r:id="rId16"/>
    <hyperlink ref="H20" r:id="rId17"/>
    <hyperlink ref="H21" r:id="rId18"/>
    <hyperlink ref="H22" r:id="rId19"/>
    <hyperlink ref="H23" r:id="rId20"/>
    <hyperlink ref="H18" r:id="rId21"/>
    <hyperlink ref="H9" r:id="rId22"/>
    <hyperlink ref="H24" r:id="rId23"/>
    <hyperlink ref="C31" r:id="rId24"/>
  </hyperlinks>
  <pageMargins left="0.7" right="0.7" top="0.75" bottom="0.75" header="0.3" footer="0.3"/>
  <pageSetup paperSize="9" orientation="landscape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T173"/>
  <sheetViews>
    <sheetView showGridLines="0" tabSelected="1" zoomScaleNormal="100" workbookViewId="0">
      <selection activeCell="A12" sqref="A12:C12"/>
    </sheetView>
  </sheetViews>
  <sheetFormatPr defaultRowHeight="15" x14ac:dyDescent="0.25"/>
  <cols>
    <col min="1" max="1" width="33.42578125" customWidth="1"/>
    <col min="2" max="2" width="8.7109375" style="8" customWidth="1"/>
    <col min="3" max="3" width="43.7109375" style="11" customWidth="1"/>
    <col min="4" max="4" width="11.42578125" style="8" customWidth="1"/>
    <col min="5" max="5" width="14.7109375" style="8" customWidth="1"/>
    <col min="6" max="6" width="11.5703125" style="8" customWidth="1"/>
    <col min="7" max="7" width="13.85546875" style="8" customWidth="1"/>
    <col min="8" max="8" width="25.85546875" style="11" customWidth="1"/>
    <col min="9" max="9" width="10" style="8" customWidth="1"/>
    <col min="10" max="10" width="10.42578125" style="8" customWidth="1"/>
    <col min="11" max="12" width="9.140625" style="8"/>
    <col min="13" max="13" width="15.42578125" style="8" customWidth="1"/>
    <col min="14" max="14" width="9.140625" style="8"/>
    <col min="15" max="15" width="10" style="11" customWidth="1"/>
    <col min="16" max="16" width="9.140625" style="8"/>
  </cols>
  <sheetData>
    <row r="1" spans="1:19" ht="47.25" customHeight="1" x14ac:dyDescent="0.25">
      <c r="A1" s="33" t="s">
        <v>10</v>
      </c>
      <c r="B1" s="6" t="s">
        <v>0</v>
      </c>
      <c r="C1" s="9" t="s">
        <v>1</v>
      </c>
      <c r="D1" s="6" t="s">
        <v>115</v>
      </c>
      <c r="E1" s="6" t="s">
        <v>6</v>
      </c>
      <c r="F1" s="6" t="s">
        <v>2</v>
      </c>
      <c r="G1" s="6" t="s">
        <v>3</v>
      </c>
      <c r="H1" s="9" t="s">
        <v>4</v>
      </c>
      <c r="I1" s="6" t="s">
        <v>13</v>
      </c>
      <c r="J1" s="6" t="s">
        <v>80</v>
      </c>
      <c r="K1" s="6" t="s">
        <v>81</v>
      </c>
      <c r="L1" s="6" t="s">
        <v>255</v>
      </c>
      <c r="M1" s="6" t="s">
        <v>84</v>
      </c>
      <c r="N1" s="6" t="s">
        <v>82</v>
      </c>
      <c r="O1" s="9" t="s">
        <v>83</v>
      </c>
      <c r="P1" s="6" t="s">
        <v>95</v>
      </c>
      <c r="S1" t="b">
        <v>1</v>
      </c>
    </row>
    <row r="2" spans="1:19" s="1" customFormat="1" ht="18" customHeight="1" x14ac:dyDescent="0.25">
      <c r="A2" s="5" t="s">
        <v>9</v>
      </c>
      <c r="B2" s="7"/>
      <c r="C2" s="10" t="s">
        <v>17</v>
      </c>
      <c r="D2" s="40">
        <v>18650</v>
      </c>
      <c r="E2" s="7">
        <v>1</v>
      </c>
      <c r="F2" s="7" t="s">
        <v>11</v>
      </c>
      <c r="G2" s="7" t="s">
        <v>264</v>
      </c>
      <c r="H2" s="13">
        <v>1042</v>
      </c>
      <c r="I2" s="12" t="s">
        <v>265</v>
      </c>
      <c r="J2" s="14">
        <v>2.36</v>
      </c>
      <c r="K2" s="7">
        <v>1</v>
      </c>
      <c r="L2" s="7">
        <v>1</v>
      </c>
      <c r="M2" s="15">
        <f>E2*K29</f>
        <v>8</v>
      </c>
      <c r="N2" s="15">
        <v>8</v>
      </c>
      <c r="O2" s="17">
        <f t="shared" ref="O2:O24" si="0">N2*J2</f>
        <v>18.88</v>
      </c>
      <c r="P2" s="16">
        <f>O2*1.2</f>
        <v>22.655999999999999</v>
      </c>
      <c r="Q2"/>
    </row>
    <row r="3" spans="1:19" x14ac:dyDescent="0.25">
      <c r="A3" s="5" t="s">
        <v>22</v>
      </c>
      <c r="B3" s="7"/>
      <c r="C3" s="10" t="s">
        <v>19</v>
      </c>
      <c r="D3" s="35" t="s">
        <v>200</v>
      </c>
      <c r="E3" s="7">
        <v>2</v>
      </c>
      <c r="F3" s="7" t="s">
        <v>5</v>
      </c>
      <c r="G3" s="7">
        <v>2320087</v>
      </c>
      <c r="H3" s="13" t="s">
        <v>8</v>
      </c>
      <c r="I3" s="12" t="s">
        <v>18</v>
      </c>
      <c r="J3" s="14">
        <v>0.17699999999999999</v>
      </c>
      <c r="K3" s="7">
        <v>10</v>
      </c>
      <c r="L3" s="7">
        <v>10</v>
      </c>
      <c r="M3" s="15">
        <f>E3*K29</f>
        <v>16</v>
      </c>
      <c r="N3" s="15">
        <v>20</v>
      </c>
      <c r="O3" s="17">
        <f t="shared" si="0"/>
        <v>3.54</v>
      </c>
      <c r="P3" s="16">
        <f t="shared" ref="P3:P21" si="1">O3*1.2</f>
        <v>4.2480000000000002</v>
      </c>
    </row>
    <row r="4" spans="1:19" x14ac:dyDescent="0.25">
      <c r="A4" s="5" t="s">
        <v>78</v>
      </c>
      <c r="B4" s="7"/>
      <c r="C4" s="10" t="s">
        <v>66</v>
      </c>
      <c r="D4" s="35" t="s">
        <v>128</v>
      </c>
      <c r="E4" s="7">
        <v>1</v>
      </c>
      <c r="F4" s="7" t="s">
        <v>12</v>
      </c>
      <c r="G4" s="7" t="s">
        <v>105</v>
      </c>
      <c r="H4" s="13" t="s">
        <v>67</v>
      </c>
      <c r="I4" s="12" t="s">
        <v>99</v>
      </c>
      <c r="J4" s="14">
        <v>0.36099999999999999</v>
      </c>
      <c r="K4" s="7">
        <v>25</v>
      </c>
      <c r="L4" s="7">
        <v>25</v>
      </c>
      <c r="M4" s="15">
        <f>E4*K29</f>
        <v>8</v>
      </c>
      <c r="N4" s="15">
        <v>0</v>
      </c>
      <c r="O4" s="17">
        <f t="shared" si="0"/>
        <v>0</v>
      </c>
      <c r="P4" s="16">
        <f>O4*1.2</f>
        <v>0</v>
      </c>
    </row>
    <row r="5" spans="1:19" x14ac:dyDescent="0.25">
      <c r="A5" s="5" t="s">
        <v>23</v>
      </c>
      <c r="B5" s="7"/>
      <c r="C5" s="10" t="s">
        <v>21</v>
      </c>
      <c r="D5" s="35" t="s">
        <v>134</v>
      </c>
      <c r="E5" s="7">
        <v>1</v>
      </c>
      <c r="F5" s="7" t="s">
        <v>5</v>
      </c>
      <c r="G5" s="7">
        <v>2290331</v>
      </c>
      <c r="H5" s="13" t="s">
        <v>7</v>
      </c>
      <c r="I5" s="12" t="s">
        <v>20</v>
      </c>
      <c r="J5" s="14">
        <v>0.13</v>
      </c>
      <c r="K5" s="7">
        <v>5</v>
      </c>
      <c r="L5" s="7">
        <v>5</v>
      </c>
      <c r="M5" s="15">
        <f>E5*K29</f>
        <v>8</v>
      </c>
      <c r="N5" s="15">
        <v>10</v>
      </c>
      <c r="O5" s="17">
        <f t="shared" si="0"/>
        <v>1.3</v>
      </c>
      <c r="P5" s="16">
        <f t="shared" si="1"/>
        <v>1.56</v>
      </c>
    </row>
    <row r="6" spans="1:19" x14ac:dyDescent="0.25">
      <c r="A6" s="5" t="s">
        <v>27</v>
      </c>
      <c r="B6" s="7"/>
      <c r="C6" s="10" t="s">
        <v>26</v>
      </c>
      <c r="D6" s="35" t="s">
        <v>145</v>
      </c>
      <c r="E6" s="7">
        <v>1</v>
      </c>
      <c r="F6" s="7" t="s">
        <v>5</v>
      </c>
      <c r="G6" s="7">
        <v>3013705</v>
      </c>
      <c r="H6" s="13" t="s">
        <v>25</v>
      </c>
      <c r="I6" s="12" t="s">
        <v>24</v>
      </c>
      <c r="J6" s="14">
        <v>4.93</v>
      </c>
      <c r="K6" s="7">
        <v>1</v>
      </c>
      <c r="L6" s="7"/>
      <c r="M6" s="15">
        <f>E6*K29</f>
        <v>8</v>
      </c>
      <c r="N6" s="15">
        <v>0</v>
      </c>
      <c r="O6" s="17">
        <f t="shared" si="0"/>
        <v>0</v>
      </c>
      <c r="P6" s="16">
        <f t="shared" si="1"/>
        <v>0</v>
      </c>
    </row>
    <row r="7" spans="1:19" x14ac:dyDescent="0.25">
      <c r="A7" s="5" t="s">
        <v>79</v>
      </c>
      <c r="B7" s="7"/>
      <c r="C7" s="10" t="s">
        <v>70</v>
      </c>
      <c r="D7" s="35" t="s">
        <v>131</v>
      </c>
      <c r="E7" s="7">
        <v>1</v>
      </c>
      <c r="F7" s="7" t="s">
        <v>5</v>
      </c>
      <c r="G7" s="7">
        <v>3007945</v>
      </c>
      <c r="H7" s="13" t="s">
        <v>129</v>
      </c>
      <c r="I7" s="12" t="s">
        <v>130</v>
      </c>
      <c r="J7" s="14">
        <v>0.63200000000000001</v>
      </c>
      <c r="K7" s="7">
        <v>1</v>
      </c>
      <c r="L7" s="7"/>
      <c r="M7" s="15">
        <f>E7*K29</f>
        <v>8</v>
      </c>
      <c r="N7" s="15">
        <v>10</v>
      </c>
      <c r="O7" s="17">
        <f t="shared" si="0"/>
        <v>6.32</v>
      </c>
      <c r="P7" s="16">
        <f>O7*1.2</f>
        <v>7.5839999999999996</v>
      </c>
    </row>
    <row r="8" spans="1:19" x14ac:dyDescent="0.25">
      <c r="A8" s="5" t="s">
        <v>35</v>
      </c>
      <c r="B8" s="7"/>
      <c r="C8" s="10" t="s">
        <v>146</v>
      </c>
      <c r="D8" s="35" t="s">
        <v>141</v>
      </c>
      <c r="E8" s="7">
        <v>1</v>
      </c>
      <c r="F8" s="7" t="s">
        <v>12</v>
      </c>
      <c r="G8" s="7" t="s">
        <v>140</v>
      </c>
      <c r="H8" s="13" t="s">
        <v>139</v>
      </c>
      <c r="I8" s="12" t="s">
        <v>138</v>
      </c>
      <c r="J8" s="14">
        <v>7.65</v>
      </c>
      <c r="K8" s="7">
        <v>1</v>
      </c>
      <c r="L8" s="7"/>
      <c r="M8" s="15">
        <f>E8*K29</f>
        <v>8</v>
      </c>
      <c r="N8" s="15">
        <v>8</v>
      </c>
      <c r="O8" s="17">
        <f t="shared" si="0"/>
        <v>61.2</v>
      </c>
      <c r="P8" s="16">
        <f>O8*1.2</f>
        <v>73.44</v>
      </c>
    </row>
    <row r="9" spans="1:19" x14ac:dyDescent="0.25">
      <c r="A9" s="5" t="s">
        <v>93</v>
      </c>
      <c r="B9" s="7"/>
      <c r="C9" s="10" t="s">
        <v>132</v>
      </c>
      <c r="D9" s="35" t="s">
        <v>124</v>
      </c>
      <c r="E9" s="7">
        <v>1</v>
      </c>
      <c r="F9" s="7" t="s">
        <v>5</v>
      </c>
      <c r="G9" s="7">
        <v>2909992</v>
      </c>
      <c r="H9" s="13" t="s">
        <v>91</v>
      </c>
      <c r="I9" s="12" t="s">
        <v>92</v>
      </c>
      <c r="J9" s="14">
        <v>2.3199999999999998</v>
      </c>
      <c r="K9" s="15">
        <v>1</v>
      </c>
      <c r="L9" s="15"/>
      <c r="M9" s="15">
        <f>E9*K29</f>
        <v>8</v>
      </c>
      <c r="N9" s="15">
        <v>3</v>
      </c>
      <c r="O9" s="17">
        <f t="shared" si="0"/>
        <v>6.9599999999999991</v>
      </c>
      <c r="P9" s="16">
        <f>O9*1.2</f>
        <v>8.3519999999999985</v>
      </c>
    </row>
    <row r="10" spans="1:19" x14ac:dyDescent="0.25">
      <c r="A10" s="5" t="s">
        <v>107</v>
      </c>
      <c r="B10" s="7"/>
      <c r="C10" s="10" t="s">
        <v>96</v>
      </c>
      <c r="D10" s="35" t="s">
        <v>134</v>
      </c>
      <c r="E10" s="7">
        <v>2</v>
      </c>
      <c r="F10" s="7" t="s">
        <v>5</v>
      </c>
      <c r="G10" s="7">
        <v>1135078</v>
      </c>
      <c r="H10" s="13" t="s">
        <v>251</v>
      </c>
      <c r="I10" s="12" t="s">
        <v>252</v>
      </c>
      <c r="J10" s="14">
        <v>0.38900000000000001</v>
      </c>
      <c r="K10" s="7">
        <v>5</v>
      </c>
      <c r="L10" s="7"/>
      <c r="M10" s="15">
        <f>E10*K29</f>
        <v>16</v>
      </c>
      <c r="N10" s="15">
        <v>20</v>
      </c>
      <c r="O10" s="17">
        <f t="shared" si="0"/>
        <v>7.78</v>
      </c>
      <c r="P10" s="16">
        <f t="shared" si="1"/>
        <v>9.3360000000000003</v>
      </c>
    </row>
    <row r="11" spans="1:19" x14ac:dyDescent="0.25">
      <c r="A11" s="5" t="s">
        <v>144</v>
      </c>
      <c r="B11" s="7"/>
      <c r="C11" s="10" t="s">
        <v>42</v>
      </c>
      <c r="D11" s="35" t="s">
        <v>134</v>
      </c>
      <c r="E11" s="7">
        <v>8</v>
      </c>
      <c r="F11" s="7" t="s">
        <v>5</v>
      </c>
      <c r="G11" s="7">
        <v>2522443</v>
      </c>
      <c r="H11" s="13" t="s">
        <v>247</v>
      </c>
      <c r="I11" s="12" t="s">
        <v>248</v>
      </c>
      <c r="J11" s="14">
        <v>3.1800000000000002E-2</v>
      </c>
      <c r="K11" s="7">
        <v>10</v>
      </c>
      <c r="L11" s="7"/>
      <c r="M11" s="15">
        <f>E11*K29</f>
        <v>64</v>
      </c>
      <c r="N11" s="15">
        <v>100</v>
      </c>
      <c r="O11" s="17">
        <f t="shared" si="0"/>
        <v>3.18</v>
      </c>
      <c r="P11" s="16">
        <f t="shared" si="1"/>
        <v>3.8159999999999998</v>
      </c>
    </row>
    <row r="12" spans="1:19" x14ac:dyDescent="0.25">
      <c r="A12" s="5" t="s">
        <v>100</v>
      </c>
      <c r="B12" s="7"/>
      <c r="C12" s="10" t="s">
        <v>133</v>
      </c>
      <c r="D12" s="35" t="s">
        <v>134</v>
      </c>
      <c r="E12" s="7">
        <v>3</v>
      </c>
      <c r="F12" s="7" t="s">
        <v>5</v>
      </c>
      <c r="G12" s="7">
        <v>9227792</v>
      </c>
      <c r="H12" s="13" t="s">
        <v>249</v>
      </c>
      <c r="I12" s="12" t="s">
        <v>250</v>
      </c>
      <c r="J12" s="14">
        <v>6.3E-2</v>
      </c>
      <c r="K12" s="7">
        <v>10</v>
      </c>
      <c r="L12" s="7"/>
      <c r="M12" s="15">
        <f>E12*K29</f>
        <v>24</v>
      </c>
      <c r="N12" s="15">
        <v>30</v>
      </c>
      <c r="O12" s="17">
        <f t="shared" si="0"/>
        <v>1.8900000000000001</v>
      </c>
      <c r="P12" s="16">
        <f>O12*1.2</f>
        <v>2.2680000000000002</v>
      </c>
    </row>
    <row r="13" spans="1:19" x14ac:dyDescent="0.25">
      <c r="A13" s="5" t="s">
        <v>143</v>
      </c>
      <c r="B13" s="7"/>
      <c r="C13" s="10" t="s">
        <v>46</v>
      </c>
      <c r="D13" s="35" t="s">
        <v>136</v>
      </c>
      <c r="E13" s="7">
        <v>8</v>
      </c>
      <c r="F13" s="7" t="s">
        <v>5</v>
      </c>
      <c r="G13" s="7">
        <v>2447226</v>
      </c>
      <c r="H13" s="13" t="s">
        <v>253</v>
      </c>
      <c r="I13" s="12" t="s">
        <v>254</v>
      </c>
      <c r="J13" s="14">
        <v>3.5999999999999999E-3</v>
      </c>
      <c r="K13" s="7">
        <v>10</v>
      </c>
      <c r="L13" s="7"/>
      <c r="M13" s="15">
        <f>E13*K29</f>
        <v>64</v>
      </c>
      <c r="N13" s="15">
        <v>100</v>
      </c>
      <c r="O13" s="17">
        <f t="shared" si="0"/>
        <v>0.36</v>
      </c>
      <c r="P13" s="16">
        <f t="shared" si="1"/>
        <v>0.432</v>
      </c>
    </row>
    <row r="14" spans="1:19" x14ac:dyDescent="0.25">
      <c r="A14" s="5" t="s">
        <v>74</v>
      </c>
      <c r="B14" s="7"/>
      <c r="C14" s="10" t="s">
        <v>52</v>
      </c>
      <c r="D14" s="35" t="s">
        <v>136</v>
      </c>
      <c r="E14" s="7">
        <v>6</v>
      </c>
      <c r="F14" s="7" t="s">
        <v>5</v>
      </c>
      <c r="G14" s="7">
        <v>9238360</v>
      </c>
      <c r="H14" s="13" t="s">
        <v>53</v>
      </c>
      <c r="I14" s="12" t="s">
        <v>51</v>
      </c>
      <c r="J14" s="14">
        <v>0.02</v>
      </c>
      <c r="K14" s="7">
        <v>10</v>
      </c>
      <c r="L14" s="7"/>
      <c r="M14" s="15">
        <f>E14*K29</f>
        <v>48</v>
      </c>
      <c r="N14" s="15">
        <v>50</v>
      </c>
      <c r="O14" s="17">
        <f t="shared" si="0"/>
        <v>1</v>
      </c>
      <c r="P14" s="16">
        <f t="shared" si="1"/>
        <v>1.2</v>
      </c>
    </row>
    <row r="15" spans="1:19" x14ac:dyDescent="0.25">
      <c r="A15" s="5" t="s">
        <v>75</v>
      </c>
      <c r="B15" s="7"/>
      <c r="C15" s="10" t="s">
        <v>54</v>
      </c>
      <c r="D15" s="35" t="s">
        <v>136</v>
      </c>
      <c r="E15" s="7">
        <v>2</v>
      </c>
      <c r="F15" s="7" t="s">
        <v>5</v>
      </c>
      <c r="G15" s="7">
        <v>9238310</v>
      </c>
      <c r="H15" s="13" t="s">
        <v>62</v>
      </c>
      <c r="I15" s="12" t="s">
        <v>61</v>
      </c>
      <c r="J15" s="14">
        <v>2.06E-2</v>
      </c>
      <c r="K15" s="7">
        <v>10</v>
      </c>
      <c r="L15" s="7"/>
      <c r="M15" s="15">
        <f>E15*K29</f>
        <v>16</v>
      </c>
      <c r="N15" s="15">
        <v>20</v>
      </c>
      <c r="O15" s="17">
        <f t="shared" si="0"/>
        <v>0.41200000000000003</v>
      </c>
      <c r="P15" s="16">
        <f t="shared" si="1"/>
        <v>0.49440000000000001</v>
      </c>
    </row>
    <row r="16" spans="1:19" x14ac:dyDescent="0.25">
      <c r="A16" s="5" t="s">
        <v>142</v>
      </c>
      <c r="B16" s="7"/>
      <c r="C16" s="10" t="s">
        <v>55</v>
      </c>
      <c r="D16" s="35" t="s">
        <v>136</v>
      </c>
      <c r="E16" s="7">
        <v>3</v>
      </c>
      <c r="F16" s="7" t="s">
        <v>5</v>
      </c>
      <c r="G16" s="7">
        <v>9238484</v>
      </c>
      <c r="H16" s="13" t="s">
        <v>60</v>
      </c>
      <c r="I16" s="12" t="s">
        <v>59</v>
      </c>
      <c r="J16" s="14">
        <v>1.95E-2</v>
      </c>
      <c r="K16" s="7">
        <v>10</v>
      </c>
      <c r="L16" s="7"/>
      <c r="M16" s="15">
        <f>E16*K29</f>
        <v>24</v>
      </c>
      <c r="N16" s="15">
        <v>30</v>
      </c>
      <c r="O16" s="17">
        <f t="shared" si="0"/>
        <v>0.58499999999999996</v>
      </c>
      <c r="P16" s="16">
        <f t="shared" si="1"/>
        <v>0.70199999999999996</v>
      </c>
    </row>
    <row r="17" spans="1:20" x14ac:dyDescent="0.25">
      <c r="A17" s="5" t="s">
        <v>77</v>
      </c>
      <c r="B17" s="7"/>
      <c r="C17" s="10" t="s">
        <v>56</v>
      </c>
      <c r="D17" s="35" t="s">
        <v>136</v>
      </c>
      <c r="E17" s="7">
        <v>2</v>
      </c>
      <c r="F17" s="7" t="s">
        <v>5</v>
      </c>
      <c r="G17" s="7">
        <v>9238530</v>
      </c>
      <c r="H17" s="13" t="s">
        <v>58</v>
      </c>
      <c r="I17" s="12" t="s">
        <v>57</v>
      </c>
      <c r="J17" s="14">
        <v>1.89E-2</v>
      </c>
      <c r="K17" s="7">
        <v>10</v>
      </c>
      <c r="L17" s="7"/>
      <c r="M17" s="15">
        <f>E17*K29</f>
        <v>16</v>
      </c>
      <c r="N17" s="15">
        <v>20</v>
      </c>
      <c r="O17" s="17">
        <f t="shared" si="0"/>
        <v>0.378</v>
      </c>
      <c r="P17" s="16">
        <f t="shared" si="1"/>
        <v>0.4536</v>
      </c>
    </row>
    <row r="18" spans="1:20" x14ac:dyDescent="0.25">
      <c r="A18" s="5" t="s">
        <v>44</v>
      </c>
      <c r="B18" s="7"/>
      <c r="C18" s="10" t="s">
        <v>49</v>
      </c>
      <c r="D18" s="35" t="s">
        <v>135</v>
      </c>
      <c r="E18" s="7">
        <v>1</v>
      </c>
      <c r="F18" s="7" t="s">
        <v>5</v>
      </c>
      <c r="G18" s="7">
        <v>1669587</v>
      </c>
      <c r="H18" s="13" t="s">
        <v>50</v>
      </c>
      <c r="I18" s="12" t="s">
        <v>48</v>
      </c>
      <c r="J18" s="14">
        <v>4.8000000000000001E-2</v>
      </c>
      <c r="K18" s="7">
        <v>10</v>
      </c>
      <c r="L18" s="7"/>
      <c r="M18" s="15">
        <f>E18*K29</f>
        <v>8</v>
      </c>
      <c r="N18" s="15">
        <v>20</v>
      </c>
      <c r="O18" s="17">
        <f t="shared" si="0"/>
        <v>0.96</v>
      </c>
      <c r="P18" s="16">
        <f>O18*1.2</f>
        <v>1.1519999999999999</v>
      </c>
    </row>
    <row r="19" spans="1:20" x14ac:dyDescent="0.25">
      <c r="A19" s="5" t="s">
        <v>40</v>
      </c>
      <c r="B19" s="7"/>
      <c r="C19" s="10" t="s">
        <v>39</v>
      </c>
      <c r="D19" s="35" t="s">
        <v>137</v>
      </c>
      <c r="E19" s="7">
        <v>1</v>
      </c>
      <c r="F19" s="7" t="s">
        <v>5</v>
      </c>
      <c r="G19" s="7">
        <v>1169631</v>
      </c>
      <c r="H19" s="13" t="s">
        <v>38</v>
      </c>
      <c r="I19" s="12" t="s">
        <v>37</v>
      </c>
      <c r="J19" s="14">
        <v>4.17</v>
      </c>
      <c r="K19" s="7">
        <v>1</v>
      </c>
      <c r="L19" s="7"/>
      <c r="M19" s="15">
        <f>E19*K29</f>
        <v>8</v>
      </c>
      <c r="N19" s="15">
        <v>8</v>
      </c>
      <c r="O19" s="17">
        <f t="shared" si="0"/>
        <v>33.36</v>
      </c>
      <c r="P19" s="16">
        <f>O19*1.2</f>
        <v>40.031999999999996</v>
      </c>
    </row>
    <row r="20" spans="1:20" x14ac:dyDescent="0.25">
      <c r="A20" s="5" t="s">
        <v>94</v>
      </c>
      <c r="B20" s="7"/>
      <c r="C20" s="10" t="s">
        <v>122</v>
      </c>
      <c r="D20" s="35" t="s">
        <v>123</v>
      </c>
      <c r="E20" s="7">
        <v>1</v>
      </c>
      <c r="F20" s="7" t="s">
        <v>5</v>
      </c>
      <c r="G20" s="7">
        <v>1022232</v>
      </c>
      <c r="H20" s="13" t="s">
        <v>64</v>
      </c>
      <c r="I20" s="12" t="s">
        <v>63</v>
      </c>
      <c r="J20" s="14">
        <v>0.28100000000000003</v>
      </c>
      <c r="K20" s="7">
        <v>10</v>
      </c>
      <c r="L20" s="7"/>
      <c r="M20" s="15">
        <f>E20*K29</f>
        <v>8</v>
      </c>
      <c r="N20" s="15">
        <v>10</v>
      </c>
      <c r="O20" s="17">
        <f t="shared" si="0"/>
        <v>2.8100000000000005</v>
      </c>
      <c r="P20" s="16">
        <f t="shared" si="1"/>
        <v>3.3720000000000003</v>
      </c>
    </row>
    <row r="21" spans="1:20" x14ac:dyDescent="0.25">
      <c r="A21" s="5" t="s">
        <v>120</v>
      </c>
      <c r="B21" s="7"/>
      <c r="C21" s="10" t="s">
        <v>125</v>
      </c>
      <c r="D21" s="35" t="s">
        <v>123</v>
      </c>
      <c r="E21" s="7">
        <v>4</v>
      </c>
      <c r="F21" s="7" t="s">
        <v>12</v>
      </c>
      <c r="G21" s="7" t="s">
        <v>127</v>
      </c>
      <c r="H21" s="13" t="s">
        <v>121</v>
      </c>
      <c r="I21" s="12" t="s">
        <v>126</v>
      </c>
      <c r="J21" s="14">
        <v>0.19</v>
      </c>
      <c r="K21" s="7">
        <v>10</v>
      </c>
      <c r="L21" s="7"/>
      <c r="M21" s="15">
        <f>E21*K29</f>
        <v>32</v>
      </c>
      <c r="N21" s="15">
        <v>40</v>
      </c>
      <c r="O21" s="17">
        <f t="shared" si="0"/>
        <v>7.6</v>
      </c>
      <c r="P21" s="16">
        <f t="shared" si="1"/>
        <v>9.1199999999999992</v>
      </c>
    </row>
    <row r="22" spans="1:20" x14ac:dyDescent="0.25">
      <c r="A22" s="5" t="s">
        <v>102</v>
      </c>
      <c r="B22" s="7"/>
      <c r="C22" s="10" t="s">
        <v>103</v>
      </c>
      <c r="D22" s="35" t="s">
        <v>119</v>
      </c>
      <c r="E22" s="7">
        <v>1</v>
      </c>
      <c r="F22" s="7" t="s">
        <v>12</v>
      </c>
      <c r="G22" s="7" t="s">
        <v>118</v>
      </c>
      <c r="H22" s="13" t="s">
        <v>117</v>
      </c>
      <c r="I22" s="12" t="s">
        <v>116</v>
      </c>
      <c r="J22" s="14">
        <v>2.41</v>
      </c>
      <c r="K22" s="15">
        <v>2</v>
      </c>
      <c r="L22" s="15"/>
      <c r="M22" s="15">
        <f>E22*K29</f>
        <v>8</v>
      </c>
      <c r="N22" s="15">
        <v>10</v>
      </c>
      <c r="O22" s="18">
        <f t="shared" si="0"/>
        <v>24.1</v>
      </c>
      <c r="P22" s="16">
        <f>O22*1.2</f>
        <v>28.92</v>
      </c>
    </row>
    <row r="23" spans="1:20" x14ac:dyDescent="0.25">
      <c r="A23" s="5" t="s">
        <v>32</v>
      </c>
      <c r="B23" s="7"/>
      <c r="C23" s="10" t="s">
        <v>109</v>
      </c>
      <c r="D23" s="35" t="s">
        <v>32</v>
      </c>
      <c r="E23" s="7">
        <v>1</v>
      </c>
      <c r="F23" s="7" t="s">
        <v>12</v>
      </c>
      <c r="G23" s="7" t="s">
        <v>110</v>
      </c>
      <c r="H23" s="13" t="s">
        <v>111</v>
      </c>
      <c r="I23" s="12" t="s">
        <v>112</v>
      </c>
      <c r="J23" s="14">
        <v>3.56</v>
      </c>
      <c r="K23" s="7">
        <v>1</v>
      </c>
      <c r="L23" s="7"/>
      <c r="M23" s="15">
        <f>K29*E23</f>
        <v>8</v>
      </c>
      <c r="N23" s="15">
        <v>0</v>
      </c>
      <c r="O23" s="17">
        <f t="shared" si="0"/>
        <v>0</v>
      </c>
      <c r="P23" s="16">
        <f>O23*1.2</f>
        <v>0</v>
      </c>
    </row>
    <row r="24" spans="1:20" x14ac:dyDescent="0.25">
      <c r="A24" s="5" t="s">
        <v>32</v>
      </c>
      <c r="B24" s="7"/>
      <c r="C24" s="10" t="s">
        <v>31</v>
      </c>
      <c r="D24" s="35" t="s">
        <v>32</v>
      </c>
      <c r="E24" s="7">
        <v>1</v>
      </c>
      <c r="F24" s="7" t="s">
        <v>12</v>
      </c>
      <c r="G24" s="7" t="s">
        <v>29</v>
      </c>
      <c r="H24" s="13" t="s">
        <v>30</v>
      </c>
      <c r="I24" s="12" t="s">
        <v>28</v>
      </c>
      <c r="J24" s="14">
        <v>5.67</v>
      </c>
      <c r="K24" s="7">
        <v>1</v>
      </c>
      <c r="L24" s="7"/>
      <c r="M24" s="15">
        <f>E24*K29</f>
        <v>8</v>
      </c>
      <c r="N24" s="15">
        <v>0</v>
      </c>
      <c r="O24" s="17">
        <f t="shared" si="0"/>
        <v>0</v>
      </c>
      <c r="P24" s="16">
        <f>O24*1.2</f>
        <v>0</v>
      </c>
    </row>
    <row r="25" spans="1:20" x14ac:dyDescent="0.25">
      <c r="A25" s="5"/>
      <c r="B25" s="20"/>
      <c r="C25" s="19"/>
      <c r="D25" s="19"/>
      <c r="E25" s="20"/>
      <c r="F25" s="20"/>
      <c r="G25" s="20"/>
      <c r="H25" s="20"/>
      <c r="I25" s="32"/>
      <c r="J25" s="36"/>
      <c r="K25" s="20"/>
      <c r="L25" s="20"/>
      <c r="M25" s="37"/>
      <c r="N25" s="37"/>
      <c r="O25" s="38"/>
      <c r="P25" s="23"/>
    </row>
    <row r="26" spans="1:20" x14ac:dyDescent="0.25">
      <c r="A26" s="19"/>
      <c r="B26" s="20"/>
      <c r="C26" s="19"/>
      <c r="D26" s="19"/>
      <c r="E26" s="21"/>
      <c r="F26" s="20"/>
      <c r="G26" s="20"/>
      <c r="H26" s="20"/>
      <c r="I26" s="21"/>
      <c r="J26" s="21"/>
      <c r="K26" s="21"/>
      <c r="L26" s="21"/>
      <c r="M26" s="22"/>
      <c r="N26" s="21"/>
      <c r="O26" s="22" t="s">
        <v>113</v>
      </c>
      <c r="P26" s="23">
        <f>SUM(P2:P24)</f>
        <v>219.13799999999998</v>
      </c>
    </row>
    <row r="27" spans="1:20" x14ac:dyDescent="0.25">
      <c r="A27" s="19" t="s">
        <v>273</v>
      </c>
      <c r="B27" s="20"/>
      <c r="C27" s="19"/>
      <c r="D27" s="19"/>
      <c r="E27" s="20"/>
      <c r="F27" s="20"/>
      <c r="G27" s="20"/>
      <c r="H27" s="20"/>
      <c r="I27" s="21"/>
      <c r="J27" s="21"/>
      <c r="K27" s="21"/>
      <c r="L27" s="21"/>
      <c r="M27" s="21"/>
      <c r="N27" s="21"/>
      <c r="O27" s="22"/>
      <c r="P27" s="21"/>
      <c r="S27" t="s">
        <v>262</v>
      </c>
      <c r="T27" s="42">
        <f>SUM(P3,P5,P6,P7,P9:P20)</f>
        <v>85.001999999999995</v>
      </c>
    </row>
    <row r="28" spans="1:20" x14ac:dyDescent="0.25">
      <c r="A28" s="19"/>
      <c r="B28" s="20"/>
      <c r="C28" s="19"/>
      <c r="D28" s="19"/>
      <c r="E28" s="20"/>
      <c r="F28" s="20"/>
      <c r="G28" s="21"/>
      <c r="H28" s="20"/>
      <c r="I28" s="21"/>
      <c r="J28" s="21"/>
      <c r="K28" s="21"/>
      <c r="L28" s="21"/>
      <c r="M28" s="21"/>
      <c r="N28" s="24"/>
      <c r="O28" s="24" t="s">
        <v>114</v>
      </c>
      <c r="P28" s="25">
        <f>P26/K29</f>
        <v>27.392249999999997</v>
      </c>
      <c r="S28" t="s">
        <v>12</v>
      </c>
      <c r="T28" s="42">
        <f>SUM(P8,P21:P22)</f>
        <v>111.48</v>
      </c>
    </row>
    <row r="29" spans="1:20" x14ac:dyDescent="0.25">
      <c r="A29" s="19"/>
      <c r="B29" s="20"/>
      <c r="C29" s="19"/>
      <c r="D29" s="19"/>
      <c r="E29" s="20">
        <f>SUM(E2:E24)</f>
        <v>53</v>
      </c>
      <c r="F29" s="20"/>
      <c r="G29" s="21"/>
      <c r="H29" s="20"/>
      <c r="I29" s="21"/>
      <c r="J29" s="21" t="s">
        <v>106</v>
      </c>
      <c r="K29" s="21">
        <v>8</v>
      </c>
      <c r="L29" s="21"/>
      <c r="M29" s="21"/>
      <c r="N29" s="21"/>
      <c r="O29" s="21"/>
      <c r="P29" s="25"/>
      <c r="S29" t="s">
        <v>263</v>
      </c>
      <c r="T29" s="42">
        <f>P26-T28-T27</f>
        <v>22.655999999999977</v>
      </c>
    </row>
    <row r="30" spans="1:20" x14ac:dyDescent="0.25">
      <c r="A30" s="19"/>
      <c r="B30" s="20"/>
      <c r="C30" s="19"/>
      <c r="D30" s="19"/>
      <c r="E30" s="20">
        <f>E29-E24-E23</f>
        <v>51</v>
      </c>
      <c r="F30" s="20"/>
      <c r="G30" s="20"/>
      <c r="H30" s="20"/>
      <c r="I30" s="26"/>
      <c r="J30" s="21"/>
      <c r="K30" s="21"/>
      <c r="L30" s="21"/>
      <c r="M30" s="21"/>
      <c r="N30" s="21"/>
      <c r="O30" s="21"/>
      <c r="P30" s="25"/>
    </row>
    <row r="31" spans="1:20" x14ac:dyDescent="0.25">
      <c r="A31" s="19"/>
      <c r="B31" s="20"/>
      <c r="C31" s="19"/>
      <c r="D31" s="19"/>
      <c r="E31" s="20"/>
      <c r="F31" s="20"/>
      <c r="G31" s="20"/>
      <c r="H31" s="20"/>
      <c r="I31" s="27"/>
      <c r="J31" s="21"/>
      <c r="K31" s="21"/>
      <c r="L31" s="21"/>
      <c r="M31" s="21"/>
      <c r="N31" s="21"/>
      <c r="O31" s="21"/>
      <c r="P31" s="21"/>
    </row>
    <row r="32" spans="1:20" x14ac:dyDescent="0.25">
      <c r="A32" s="19"/>
      <c r="B32" s="20"/>
      <c r="C32" s="19"/>
      <c r="D32" s="19"/>
      <c r="E32" s="20"/>
      <c r="F32" s="20"/>
      <c r="G32" s="20"/>
      <c r="H32" s="20"/>
      <c r="I32" s="26"/>
      <c r="J32" s="21"/>
      <c r="K32" s="21"/>
      <c r="L32" s="21"/>
      <c r="M32" s="21"/>
      <c r="N32" s="21"/>
      <c r="O32" s="21"/>
      <c r="P32" s="25"/>
    </row>
    <row r="33" spans="1:16" x14ac:dyDescent="0.25">
      <c r="A33" s="19"/>
      <c r="B33" s="20"/>
      <c r="C33" s="19"/>
      <c r="D33" s="19"/>
      <c r="E33" s="20"/>
      <c r="F33" s="20"/>
      <c r="G33" s="20"/>
      <c r="H33" s="20"/>
      <c r="I33" s="27"/>
      <c r="J33" s="21"/>
      <c r="K33" s="21"/>
      <c r="L33" s="21"/>
      <c r="M33" s="21"/>
      <c r="N33" s="21"/>
      <c r="O33" s="21"/>
      <c r="P33" s="21"/>
    </row>
    <row r="34" spans="1:16" x14ac:dyDescent="0.25">
      <c r="A34" s="19"/>
      <c r="B34" s="20"/>
      <c r="C34" s="19"/>
      <c r="D34" s="19"/>
      <c r="E34" s="20"/>
      <c r="F34" s="20"/>
      <c r="G34" s="20"/>
      <c r="H34" s="20"/>
      <c r="I34" s="26"/>
      <c r="J34" s="21"/>
      <c r="K34" s="21"/>
      <c r="L34" s="21"/>
      <c r="M34" s="21"/>
      <c r="N34" s="21"/>
      <c r="O34" s="21"/>
      <c r="P34" s="21"/>
    </row>
    <row r="35" spans="1:16" x14ac:dyDescent="0.25">
      <c r="A35" s="19"/>
      <c r="B35" s="20"/>
      <c r="C35" s="19"/>
      <c r="D35" s="19"/>
      <c r="E35" s="20"/>
      <c r="F35" s="20"/>
      <c r="G35" s="20"/>
      <c r="H35" s="20"/>
      <c r="I35" s="26"/>
      <c r="J35" s="21"/>
      <c r="K35" s="21"/>
      <c r="L35" s="21"/>
      <c r="M35" s="21"/>
      <c r="N35" s="21"/>
      <c r="O35" s="21"/>
      <c r="P35" s="21"/>
    </row>
    <row r="36" spans="1:16" x14ac:dyDescent="0.25">
      <c r="A36" s="19"/>
      <c r="B36" s="20"/>
      <c r="C36" s="19"/>
      <c r="D36" s="19"/>
      <c r="E36" s="20"/>
      <c r="F36" s="20"/>
      <c r="G36" s="20"/>
      <c r="H36" s="20"/>
      <c r="I36" s="26"/>
      <c r="J36" s="21"/>
      <c r="K36" s="21"/>
      <c r="L36" s="21"/>
      <c r="M36" s="21"/>
      <c r="N36" s="21"/>
      <c r="O36" s="21"/>
      <c r="P36" s="21"/>
    </row>
    <row r="37" spans="1:16" x14ac:dyDescent="0.25">
      <c r="A37" s="19"/>
      <c r="B37" s="20"/>
      <c r="C37" s="19"/>
      <c r="D37" s="19"/>
      <c r="E37" s="20"/>
      <c r="F37" s="20"/>
      <c r="G37" s="20"/>
      <c r="H37" s="20"/>
      <c r="I37" s="26"/>
      <c r="J37" s="21"/>
      <c r="K37" s="21"/>
      <c r="L37" s="21"/>
      <c r="M37" s="21"/>
      <c r="N37" s="21"/>
      <c r="O37" s="21"/>
      <c r="P37" s="21"/>
    </row>
    <row r="38" spans="1:16" x14ac:dyDescent="0.25">
      <c r="A38" s="19"/>
      <c r="B38" s="20"/>
      <c r="C38" s="19"/>
      <c r="D38" s="19"/>
      <c r="E38" s="20"/>
      <c r="F38" s="20"/>
      <c r="G38" s="20"/>
      <c r="H38" s="20"/>
      <c r="I38" s="26"/>
      <c r="J38" s="21"/>
      <c r="K38" s="21"/>
      <c r="L38" s="21"/>
      <c r="M38" s="21"/>
      <c r="N38" s="21"/>
      <c r="O38" s="21"/>
      <c r="P38" s="21"/>
    </row>
    <row r="39" spans="1:16" x14ac:dyDescent="0.25">
      <c r="A39" s="19"/>
      <c r="B39" s="20"/>
      <c r="C39" s="19"/>
      <c r="D39" s="19"/>
      <c r="E39" s="20"/>
      <c r="F39" s="20"/>
      <c r="G39" s="20"/>
      <c r="H39" s="20"/>
      <c r="I39" s="27"/>
      <c r="J39" s="21"/>
      <c r="K39" s="21"/>
      <c r="L39" s="21"/>
      <c r="M39" s="21"/>
      <c r="N39" s="21"/>
      <c r="O39" s="21"/>
      <c r="P39" s="21"/>
    </row>
    <row r="40" spans="1:16" x14ac:dyDescent="0.25">
      <c r="A40" s="19"/>
      <c r="B40" s="20"/>
      <c r="C40" s="19"/>
      <c r="D40" s="19"/>
      <c r="E40" s="20"/>
      <c r="F40" s="20"/>
      <c r="G40" s="28"/>
      <c r="H40" s="20"/>
      <c r="I40" s="26"/>
      <c r="J40" s="21"/>
      <c r="K40" s="21"/>
      <c r="L40" s="21"/>
      <c r="M40" s="21"/>
      <c r="N40" s="21"/>
      <c r="O40" s="21"/>
      <c r="P40" s="21"/>
    </row>
    <row r="41" spans="1:16" x14ac:dyDescent="0.25">
      <c r="A41" s="19"/>
      <c r="B41" s="20"/>
      <c r="C41" s="19"/>
      <c r="D41" s="19"/>
      <c r="E41" s="20"/>
      <c r="F41" s="20"/>
      <c r="G41" s="28"/>
      <c r="H41" s="20"/>
      <c r="I41" s="26"/>
      <c r="J41" s="21"/>
      <c r="K41" s="21"/>
      <c r="L41" s="21"/>
      <c r="M41" s="21"/>
      <c r="N41" s="21"/>
      <c r="O41" s="21"/>
      <c r="P41" s="21"/>
    </row>
    <row r="42" spans="1:16" x14ac:dyDescent="0.25">
      <c r="A42" s="19"/>
      <c r="B42" s="20"/>
      <c r="C42" s="19"/>
      <c r="D42" s="19"/>
      <c r="E42" s="20"/>
      <c r="F42" s="20"/>
      <c r="G42" s="28"/>
      <c r="H42" s="20"/>
      <c r="I42" s="26"/>
      <c r="J42" s="21"/>
      <c r="K42" s="21"/>
      <c r="L42" s="21"/>
      <c r="M42" s="21"/>
      <c r="N42" s="21"/>
      <c r="O42" s="21"/>
      <c r="P42" s="21"/>
    </row>
    <row r="43" spans="1:16" x14ac:dyDescent="0.25">
      <c r="A43" s="19"/>
      <c r="B43" s="20"/>
      <c r="C43" s="19"/>
      <c r="D43" s="19"/>
      <c r="E43" s="20"/>
      <c r="F43" s="20"/>
      <c r="G43" s="28"/>
      <c r="H43" s="20"/>
      <c r="I43" s="26"/>
      <c r="J43" s="21"/>
      <c r="K43" s="21"/>
      <c r="L43" s="21"/>
      <c r="M43" s="21"/>
      <c r="N43" s="21"/>
      <c r="O43" s="21"/>
      <c r="P43" s="21"/>
    </row>
    <row r="44" spans="1:16" x14ac:dyDescent="0.25">
      <c r="A44" s="19"/>
      <c r="B44" s="20"/>
      <c r="C44" s="19"/>
      <c r="D44" s="19"/>
      <c r="E44" s="20"/>
      <c r="F44" s="20"/>
      <c r="G44" s="28"/>
      <c r="H44" s="20"/>
      <c r="I44" s="26"/>
      <c r="J44" s="21"/>
      <c r="K44" s="21"/>
      <c r="L44" s="21"/>
      <c r="M44" s="21"/>
      <c r="N44" s="21"/>
      <c r="O44" s="21"/>
      <c r="P44" s="21"/>
    </row>
    <row r="45" spans="1:16" x14ac:dyDescent="0.25">
      <c r="A45" s="19"/>
      <c r="B45" s="20"/>
      <c r="C45" s="19"/>
      <c r="D45" s="19"/>
      <c r="E45" s="20"/>
      <c r="F45" s="20"/>
      <c r="G45" s="28"/>
      <c r="H45" s="28"/>
      <c r="I45" s="26"/>
      <c r="J45" s="21"/>
      <c r="K45" s="21"/>
      <c r="L45" s="21"/>
      <c r="M45" s="21"/>
      <c r="N45" s="21"/>
      <c r="O45" s="21"/>
      <c r="P45" s="21"/>
    </row>
    <row r="46" spans="1:16" x14ac:dyDescent="0.25">
      <c r="A46" s="19"/>
      <c r="B46" s="20"/>
      <c r="C46" s="19"/>
      <c r="D46" s="19"/>
      <c r="E46" s="20"/>
      <c r="F46" s="20"/>
      <c r="G46" s="28"/>
      <c r="H46" s="20"/>
      <c r="I46" s="27"/>
      <c r="J46" s="21"/>
      <c r="K46" s="21"/>
      <c r="L46" s="21"/>
      <c r="M46" s="21"/>
      <c r="N46" s="21"/>
      <c r="O46" s="21"/>
      <c r="P46" s="21"/>
    </row>
    <row r="47" spans="1:16" x14ac:dyDescent="0.25">
      <c r="A47" s="19"/>
      <c r="B47" s="20"/>
      <c r="C47" s="19"/>
      <c r="D47" s="19"/>
      <c r="E47" s="20"/>
      <c r="F47" s="20"/>
      <c r="G47" s="28"/>
      <c r="H47" s="20"/>
      <c r="I47" s="26"/>
      <c r="J47" s="21"/>
      <c r="K47" s="21"/>
      <c r="L47" s="21"/>
      <c r="M47" s="21"/>
      <c r="N47" s="21"/>
      <c r="O47" s="21"/>
      <c r="P47" s="21"/>
    </row>
    <row r="48" spans="1:16" x14ac:dyDescent="0.25">
      <c r="A48" s="29"/>
      <c r="B48" s="30"/>
      <c r="C48" s="29"/>
      <c r="D48" s="29"/>
      <c r="E48" s="30"/>
      <c r="F48" s="30"/>
      <c r="G48" s="30"/>
      <c r="H48" s="3"/>
      <c r="I48" s="26"/>
      <c r="J48" s="21"/>
      <c r="K48" s="21"/>
      <c r="L48" s="21"/>
      <c r="M48" s="21"/>
      <c r="N48" s="21"/>
      <c r="O48" s="21"/>
      <c r="P48" s="21"/>
    </row>
    <row r="49" spans="1:16" x14ac:dyDescent="0.25">
      <c r="A49" s="19"/>
      <c r="B49" s="20"/>
      <c r="C49" s="19"/>
      <c r="D49" s="19"/>
      <c r="E49" s="20"/>
      <c r="F49" s="30"/>
      <c r="G49" s="20"/>
      <c r="H49" s="20"/>
      <c r="I49" s="26"/>
      <c r="J49" s="21"/>
      <c r="K49" s="21"/>
      <c r="L49" s="21"/>
      <c r="M49" s="21"/>
      <c r="N49" s="21"/>
      <c r="O49" s="21"/>
      <c r="P49" s="21"/>
    </row>
    <row r="50" spans="1:16" x14ac:dyDescent="0.25">
      <c r="A50" s="19"/>
      <c r="B50" s="20"/>
      <c r="C50" s="19"/>
      <c r="D50" s="19"/>
      <c r="E50" s="20"/>
      <c r="F50" s="20"/>
      <c r="G50" s="20"/>
      <c r="H50" s="31"/>
      <c r="I50" s="26"/>
      <c r="J50" s="21"/>
      <c r="K50" s="21"/>
      <c r="L50" s="21"/>
      <c r="M50" s="21"/>
      <c r="N50" s="21"/>
      <c r="O50" s="21"/>
      <c r="P50" s="21"/>
    </row>
    <row r="51" spans="1:16" x14ac:dyDescent="0.25">
      <c r="A51" s="19"/>
      <c r="B51" s="20"/>
      <c r="C51" s="19"/>
      <c r="D51" s="19"/>
      <c r="E51" s="20"/>
      <c r="F51" s="20"/>
      <c r="G51" s="20"/>
      <c r="H51" s="31"/>
      <c r="I51" s="26"/>
      <c r="J51" s="21"/>
      <c r="K51" s="21"/>
      <c r="L51" s="21"/>
      <c r="M51" s="21"/>
      <c r="N51" s="21"/>
      <c r="O51" s="21"/>
      <c r="P51" s="21"/>
    </row>
    <row r="52" spans="1:16" x14ac:dyDescent="0.25">
      <c r="A52" s="19"/>
      <c r="B52" s="20"/>
      <c r="C52" s="19"/>
      <c r="D52" s="19"/>
      <c r="E52" s="20"/>
      <c r="F52" s="20"/>
      <c r="G52" s="20"/>
      <c r="H52" s="20"/>
      <c r="I52" s="26"/>
      <c r="J52" s="21"/>
      <c r="K52" s="21"/>
      <c r="L52" s="21"/>
      <c r="M52" s="21"/>
      <c r="N52" s="21"/>
      <c r="O52" s="21"/>
      <c r="P52" s="21"/>
    </row>
    <row r="53" spans="1:16" x14ac:dyDescent="0.25">
      <c r="A53" s="19"/>
      <c r="B53" s="20"/>
      <c r="C53" s="19"/>
      <c r="D53" s="19"/>
      <c r="E53" s="20"/>
      <c r="F53" s="20"/>
      <c r="G53" s="20"/>
      <c r="H53" s="20"/>
      <c r="I53" s="32"/>
      <c r="J53" s="21"/>
      <c r="K53" s="21"/>
      <c r="L53" s="21"/>
      <c r="M53" s="21"/>
      <c r="N53" s="21"/>
      <c r="O53" s="21"/>
      <c r="P53" s="21"/>
    </row>
    <row r="54" spans="1:16" x14ac:dyDescent="0.25">
      <c r="A54" s="19"/>
      <c r="B54" s="20"/>
      <c r="C54" s="19"/>
      <c r="D54" s="19"/>
      <c r="E54" s="20"/>
      <c r="F54" s="19"/>
      <c r="G54" s="19"/>
      <c r="H54" s="19"/>
      <c r="I54" s="24"/>
      <c r="J54" s="21"/>
      <c r="K54" s="21"/>
      <c r="L54" s="21"/>
      <c r="M54" s="21"/>
      <c r="N54" s="21"/>
      <c r="O54" s="21"/>
      <c r="P54" s="21"/>
    </row>
    <row r="55" spans="1:16" x14ac:dyDescent="0.25">
      <c r="A55" s="19"/>
      <c r="B55" s="20"/>
      <c r="C55" s="19"/>
      <c r="D55" s="19"/>
      <c r="E55" s="20"/>
      <c r="F55" s="19"/>
      <c r="G55" s="19"/>
      <c r="H55" s="19"/>
      <c r="I55" s="24"/>
      <c r="J55" s="21"/>
      <c r="K55" s="21"/>
      <c r="L55" s="21"/>
      <c r="M55" s="21"/>
      <c r="N55" s="21"/>
      <c r="O55" s="21"/>
      <c r="P55" s="21"/>
    </row>
    <row r="56" spans="1:16" x14ac:dyDescent="0.25">
      <c r="A56" s="19"/>
      <c r="B56" s="20"/>
      <c r="C56" s="19"/>
      <c r="D56" s="19"/>
      <c r="E56" s="20"/>
      <c r="F56" s="19"/>
      <c r="G56" s="19"/>
      <c r="H56" s="19"/>
      <c r="I56" s="24"/>
      <c r="J56" s="21"/>
      <c r="K56" s="21"/>
      <c r="L56" s="21"/>
      <c r="M56" s="21"/>
      <c r="N56" s="21"/>
      <c r="O56" s="21"/>
      <c r="P56" s="21"/>
    </row>
    <row r="57" spans="1:16" x14ac:dyDescent="0.25">
      <c r="A57" s="19"/>
      <c r="B57" s="20"/>
      <c r="C57" s="19"/>
      <c r="D57" s="19"/>
      <c r="E57" s="20"/>
      <c r="F57" s="19"/>
      <c r="G57" s="19"/>
      <c r="H57" s="19"/>
      <c r="I57" s="24"/>
      <c r="J57" s="21"/>
      <c r="K57" s="21"/>
      <c r="L57" s="21"/>
      <c r="M57" s="21"/>
      <c r="N57" s="21"/>
      <c r="O57" s="21"/>
      <c r="P57" s="21"/>
    </row>
    <row r="58" spans="1:16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</row>
    <row r="59" spans="1:16" x14ac:dyDescent="0.25">
      <c r="A59" s="21"/>
      <c r="B59" s="19"/>
      <c r="C59" s="19"/>
      <c r="D59" s="19"/>
      <c r="E59" s="19"/>
      <c r="F59" s="19"/>
      <c r="G59" s="19"/>
      <c r="H59" s="19"/>
      <c r="I59" s="19"/>
      <c r="J59" s="21"/>
      <c r="K59" s="21"/>
      <c r="L59" s="21"/>
      <c r="M59" s="21"/>
      <c r="N59" s="21"/>
      <c r="O59" s="21"/>
      <c r="P59" s="21"/>
    </row>
    <row r="60" spans="1:16" x14ac:dyDescent="0.25">
      <c r="A60" s="19"/>
      <c r="B60" s="20"/>
      <c r="C60" s="19"/>
      <c r="D60" s="19"/>
      <c r="E60" s="20"/>
      <c r="F60" s="20"/>
      <c r="G60" s="20"/>
      <c r="H60" s="4"/>
      <c r="I60" s="32"/>
      <c r="J60" s="21"/>
      <c r="K60" s="21"/>
      <c r="L60" s="21"/>
      <c r="M60" s="21"/>
      <c r="N60" s="21"/>
      <c r="O60" s="21"/>
      <c r="P60" s="21"/>
    </row>
    <row r="61" spans="1:16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</row>
    <row r="62" spans="1:16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</row>
    <row r="63" spans="1:16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</row>
    <row r="64" spans="1:16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</row>
    <row r="65" spans="1:16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</row>
    <row r="66" spans="1:16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</row>
    <row r="67" spans="1:16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</row>
    <row r="68" spans="1:16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</row>
    <row r="69" spans="1:16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</row>
    <row r="70" spans="1:16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</row>
    <row r="71" spans="1:16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</row>
    <row r="72" spans="1:16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</row>
    <row r="73" spans="1:16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</row>
    <row r="74" spans="1:16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</row>
    <row r="75" spans="1:16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</row>
    <row r="76" spans="1:16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</row>
    <row r="77" spans="1:16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</row>
    <row r="78" spans="1:16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</row>
    <row r="79" spans="1:16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</row>
    <row r="80" spans="1:16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</row>
    <row r="81" spans="1:16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</row>
    <row r="82" spans="1:16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</row>
    <row r="83" spans="1:16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</row>
    <row r="84" spans="1:16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</row>
    <row r="85" spans="1:16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</row>
    <row r="86" spans="1:16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</row>
    <row r="87" spans="1:16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</row>
    <row r="88" spans="1:16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</row>
    <row r="89" spans="1:16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</row>
    <row r="90" spans="1:16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</row>
    <row r="91" spans="1:16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</row>
    <row r="92" spans="1:16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</row>
    <row r="93" spans="1:16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</row>
    <row r="94" spans="1:16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</row>
    <row r="95" spans="1:16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</row>
    <row r="96" spans="1:16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</row>
    <row r="97" spans="1:16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</row>
    <row r="98" spans="1:16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</row>
    <row r="99" spans="1:16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</row>
    <row r="100" spans="1:16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</row>
    <row r="101" spans="1:16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</row>
    <row r="102" spans="1:16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</row>
    <row r="103" spans="1:16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</row>
    <row r="104" spans="1:16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</row>
    <row r="105" spans="1:16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</row>
    <row r="106" spans="1:16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</row>
    <row r="107" spans="1:16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</row>
    <row r="108" spans="1:16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</row>
    <row r="109" spans="1:16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</row>
    <row r="110" spans="1:16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</row>
    <row r="111" spans="1:16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</row>
    <row r="112" spans="1:16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</row>
    <row r="113" spans="1:16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</row>
    <row r="114" spans="1:16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</row>
    <row r="115" spans="1:16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</row>
    <row r="116" spans="1:16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</row>
    <row r="117" spans="1:16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</row>
    <row r="118" spans="1:16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</row>
    <row r="119" spans="1:16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</row>
    <row r="120" spans="1:16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</row>
    <row r="121" spans="1:16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</row>
    <row r="122" spans="1:16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</row>
    <row r="123" spans="1:16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</row>
    <row r="124" spans="1:16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</row>
    <row r="125" spans="1:16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</row>
    <row r="126" spans="1:16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</row>
    <row r="127" spans="1:16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</row>
    <row r="128" spans="1:16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</row>
    <row r="129" spans="1:16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</row>
    <row r="130" spans="1:16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</row>
    <row r="131" spans="1:16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</row>
    <row r="132" spans="1:16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</row>
    <row r="133" spans="1:16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</row>
    <row r="134" spans="1:16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</row>
    <row r="135" spans="1:16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</row>
    <row r="136" spans="1:16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</row>
    <row r="137" spans="1:16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</row>
    <row r="138" spans="1:16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</row>
    <row r="139" spans="1:16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</row>
    <row r="140" spans="1:16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</row>
    <row r="141" spans="1:16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</row>
    <row r="142" spans="1:16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</row>
    <row r="143" spans="1:16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</row>
    <row r="144" spans="1:16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</row>
    <row r="145" spans="1:16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</row>
    <row r="146" spans="1:16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</row>
    <row r="147" spans="1:16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</row>
    <row r="148" spans="1:16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</row>
    <row r="149" spans="1:16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</row>
    <row r="150" spans="1:16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</row>
    <row r="151" spans="1:16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</row>
    <row r="152" spans="1:16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</row>
    <row r="153" spans="1:16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</row>
    <row r="154" spans="1:16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</row>
    <row r="155" spans="1:16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</row>
    <row r="156" spans="1:16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</row>
    <row r="157" spans="1:16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</row>
    <row r="158" spans="1:16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</row>
    <row r="159" spans="1:16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</row>
    <row r="160" spans="1:16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</row>
    <row r="161" spans="1:16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</row>
    <row r="162" spans="1:16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</row>
    <row r="163" spans="1:16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</row>
    <row r="164" spans="1:16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</row>
    <row r="165" spans="1:16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</row>
    <row r="166" spans="1:16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</row>
    <row r="167" spans="1:16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</row>
    <row r="168" spans="1:16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</row>
    <row r="169" spans="1:16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</row>
    <row r="170" spans="1:16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</row>
    <row r="171" spans="1:16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</row>
    <row r="172" spans="1:16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</row>
    <row r="173" spans="1:16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</row>
  </sheetData>
  <hyperlinks>
    <hyperlink ref="I2" r:id="rId1"/>
    <hyperlink ref="I3" r:id="rId2"/>
    <hyperlink ref="I5" r:id="rId3"/>
    <hyperlink ref="I6" r:id="rId4"/>
    <hyperlink ref="I24" r:id="rId5"/>
    <hyperlink ref="I19" r:id="rId6"/>
    <hyperlink ref="I18" r:id="rId7"/>
    <hyperlink ref="I14" r:id="rId8"/>
    <hyperlink ref="I17" r:id="rId9"/>
    <hyperlink ref="I16" r:id="rId10"/>
    <hyperlink ref="I15" r:id="rId11"/>
    <hyperlink ref="I20" r:id="rId12"/>
    <hyperlink ref="I9" r:id="rId13"/>
    <hyperlink ref="I4" r:id="rId14"/>
    <hyperlink ref="I23" r:id="rId15"/>
    <hyperlink ref="I22" r:id="rId16"/>
  </hyperlinks>
  <pageMargins left="0.7" right="0.7" top="0.75" bottom="0.75" header="0.3" footer="0.3"/>
  <pageSetup paperSize="9" orientation="landscape" r:id="rId17"/>
  <ignoredErrors>
    <ignoredError sqref="D13:D17 D1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S179"/>
  <sheetViews>
    <sheetView showGridLines="0" zoomScaleNormal="100" workbookViewId="0">
      <selection activeCell="A34" sqref="A34:A35"/>
    </sheetView>
  </sheetViews>
  <sheetFormatPr defaultRowHeight="15" x14ac:dyDescent="0.25"/>
  <cols>
    <col min="1" max="1" width="37.7109375" customWidth="1"/>
    <col min="2" max="2" width="8.7109375" style="8" customWidth="1"/>
    <col min="3" max="3" width="43.7109375" style="11" customWidth="1"/>
    <col min="4" max="4" width="13" style="8" customWidth="1"/>
    <col min="5" max="5" width="14.7109375" style="8" customWidth="1"/>
    <col min="6" max="6" width="11.5703125" style="8" customWidth="1"/>
    <col min="7" max="7" width="13.85546875" style="8" customWidth="1"/>
    <col min="8" max="8" width="25.85546875" style="11" customWidth="1"/>
    <col min="9" max="9" width="10.28515625" style="8" customWidth="1"/>
    <col min="10" max="10" width="10.42578125" style="8" customWidth="1"/>
    <col min="11" max="12" width="9.140625" style="8"/>
    <col min="13" max="13" width="15.42578125" style="8" customWidth="1"/>
    <col min="14" max="14" width="9.140625" style="8"/>
    <col min="15" max="15" width="10" style="11" customWidth="1"/>
    <col min="16" max="16" width="9.140625" style="8"/>
  </cols>
  <sheetData>
    <row r="1" spans="1:19" ht="47.25" customHeight="1" x14ac:dyDescent="0.25">
      <c r="A1" s="33" t="s">
        <v>10</v>
      </c>
      <c r="B1" s="6" t="s">
        <v>0</v>
      </c>
      <c r="C1" s="9" t="s">
        <v>1</v>
      </c>
      <c r="D1" s="6" t="s">
        <v>115</v>
      </c>
      <c r="E1" s="6" t="s">
        <v>6</v>
      </c>
      <c r="F1" s="6" t="s">
        <v>2</v>
      </c>
      <c r="G1" s="6" t="s">
        <v>3</v>
      </c>
      <c r="H1" s="9" t="s">
        <v>4</v>
      </c>
      <c r="I1" s="6" t="s">
        <v>13</v>
      </c>
      <c r="J1" s="6" t="s">
        <v>80</v>
      </c>
      <c r="K1" s="6" t="s">
        <v>81</v>
      </c>
      <c r="L1" s="6" t="s">
        <v>255</v>
      </c>
      <c r="M1" s="6" t="s">
        <v>84</v>
      </c>
      <c r="N1" s="6" t="s">
        <v>82</v>
      </c>
      <c r="O1" s="9" t="s">
        <v>83</v>
      </c>
      <c r="P1" s="6" t="s">
        <v>95</v>
      </c>
      <c r="S1" t="b">
        <v>1</v>
      </c>
    </row>
    <row r="2" spans="1:19" x14ac:dyDescent="0.25">
      <c r="A2" s="5" t="s">
        <v>27</v>
      </c>
      <c r="B2" s="7"/>
      <c r="C2" s="10" t="s">
        <v>198</v>
      </c>
      <c r="D2" s="35" t="s">
        <v>197</v>
      </c>
      <c r="E2" s="7">
        <v>1</v>
      </c>
      <c r="F2" s="7" t="s">
        <v>5</v>
      </c>
      <c r="G2" s="7">
        <v>1870924</v>
      </c>
      <c r="H2" s="13" t="s">
        <v>196</v>
      </c>
      <c r="I2" s="12" t="s">
        <v>195</v>
      </c>
      <c r="J2" s="14">
        <v>3.51</v>
      </c>
      <c r="K2" s="7">
        <v>1</v>
      </c>
      <c r="L2" s="7"/>
      <c r="M2" s="15">
        <f>E2*$K$35</f>
        <v>4</v>
      </c>
      <c r="N2" s="15">
        <v>4</v>
      </c>
      <c r="O2" s="17">
        <f t="shared" ref="O2:O30" si="0">N2*J2</f>
        <v>14.04</v>
      </c>
      <c r="P2" s="16">
        <f>O2*1.2</f>
        <v>16.847999999999999</v>
      </c>
    </row>
    <row r="3" spans="1:19" x14ac:dyDescent="0.25">
      <c r="A3" s="5" t="s">
        <v>79</v>
      </c>
      <c r="B3" s="7"/>
      <c r="C3" s="10" t="s">
        <v>70</v>
      </c>
      <c r="D3" s="35" t="s">
        <v>131</v>
      </c>
      <c r="E3" s="7">
        <v>1</v>
      </c>
      <c r="F3" s="7" t="s">
        <v>5</v>
      </c>
      <c r="G3" s="7">
        <v>3007945</v>
      </c>
      <c r="H3" s="13" t="s">
        <v>129</v>
      </c>
      <c r="I3" s="12" t="s">
        <v>130</v>
      </c>
      <c r="J3" s="14">
        <v>0.63200000000000001</v>
      </c>
      <c r="K3" s="7">
        <v>1</v>
      </c>
      <c r="L3" s="7"/>
      <c r="M3" s="15">
        <f>E3*$K$35</f>
        <v>4</v>
      </c>
      <c r="N3" s="15">
        <v>4</v>
      </c>
      <c r="O3" s="17">
        <f t="shared" si="0"/>
        <v>2.528</v>
      </c>
      <c r="P3" s="16">
        <f>O3*1.2</f>
        <v>3.0335999999999999</v>
      </c>
    </row>
    <row r="4" spans="1:19" x14ac:dyDescent="0.25">
      <c r="A4" s="5" t="s">
        <v>35</v>
      </c>
      <c r="B4" s="7"/>
      <c r="C4" s="10" t="s">
        <v>175</v>
      </c>
      <c r="D4" s="35" t="s">
        <v>174</v>
      </c>
      <c r="E4" s="7">
        <v>1</v>
      </c>
      <c r="F4" s="7" t="s">
        <v>5</v>
      </c>
      <c r="G4" s="7">
        <v>2851647</v>
      </c>
      <c r="H4" s="13" t="s">
        <v>173</v>
      </c>
      <c r="I4" s="12" t="s">
        <v>176</v>
      </c>
      <c r="J4" s="14">
        <v>0.222</v>
      </c>
      <c r="K4" s="7">
        <v>1</v>
      </c>
      <c r="L4" s="7"/>
      <c r="M4" s="15">
        <f>E4*K35</f>
        <v>4</v>
      </c>
      <c r="N4" s="15">
        <v>5</v>
      </c>
      <c r="O4" s="17">
        <f t="shared" si="0"/>
        <v>1.1100000000000001</v>
      </c>
      <c r="P4" s="16">
        <f t="shared" ref="P4:P30" si="1">O4*1.2</f>
        <v>1.3320000000000001</v>
      </c>
    </row>
    <row r="5" spans="1:19" x14ac:dyDescent="0.25">
      <c r="A5" s="5" t="s">
        <v>93</v>
      </c>
      <c r="B5" s="7"/>
      <c r="C5" s="10" t="s">
        <v>179</v>
      </c>
      <c r="D5" s="35" t="s">
        <v>178</v>
      </c>
      <c r="E5" s="7">
        <v>1</v>
      </c>
      <c r="F5" s="7" t="s">
        <v>5</v>
      </c>
      <c r="G5" s="7">
        <v>1102972</v>
      </c>
      <c r="H5" s="13" t="s">
        <v>177</v>
      </c>
      <c r="I5" s="12" t="s">
        <v>180</v>
      </c>
      <c r="J5" s="14">
        <v>0.215</v>
      </c>
      <c r="K5" s="7">
        <v>5</v>
      </c>
      <c r="L5" s="7"/>
      <c r="M5" s="15">
        <f>E5*$K$35</f>
        <v>4</v>
      </c>
      <c r="N5" s="15">
        <v>5</v>
      </c>
      <c r="O5" s="17">
        <f t="shared" si="0"/>
        <v>1.075</v>
      </c>
      <c r="P5" s="16">
        <f t="shared" si="1"/>
        <v>1.2899999999999998</v>
      </c>
    </row>
    <row r="6" spans="1:19" x14ac:dyDescent="0.25">
      <c r="A6" s="5" t="s">
        <v>187</v>
      </c>
      <c r="B6" s="7"/>
      <c r="C6" s="10" t="s">
        <v>185</v>
      </c>
      <c r="D6" s="35" t="s">
        <v>184</v>
      </c>
      <c r="E6" s="7">
        <v>1</v>
      </c>
      <c r="F6" s="7" t="s">
        <v>5</v>
      </c>
      <c r="G6" s="7">
        <v>1467346</v>
      </c>
      <c r="H6" s="13" t="s">
        <v>182</v>
      </c>
      <c r="I6" s="12" t="s">
        <v>183</v>
      </c>
      <c r="J6" s="14">
        <v>0.21199999999999999</v>
      </c>
      <c r="K6" s="7">
        <v>5</v>
      </c>
      <c r="L6" s="7"/>
      <c r="M6" s="15">
        <f>E6*$K$35</f>
        <v>4</v>
      </c>
      <c r="N6" s="15">
        <v>5</v>
      </c>
      <c r="O6" s="17">
        <f t="shared" si="0"/>
        <v>1.06</v>
      </c>
      <c r="P6" s="16">
        <f t="shared" si="1"/>
        <v>1.272</v>
      </c>
    </row>
    <row r="7" spans="1:19" x14ac:dyDescent="0.25">
      <c r="A7" s="5" t="s">
        <v>186</v>
      </c>
      <c r="B7" s="7"/>
      <c r="C7" s="10" t="s">
        <v>172</v>
      </c>
      <c r="D7" s="35" t="s">
        <v>134</v>
      </c>
      <c r="E7" s="7">
        <v>1</v>
      </c>
      <c r="F7" s="7" t="s">
        <v>5</v>
      </c>
      <c r="G7" s="7">
        <v>1318245</v>
      </c>
      <c r="H7" s="13" t="s">
        <v>266</v>
      </c>
      <c r="I7" s="12" t="s">
        <v>267</v>
      </c>
      <c r="J7" s="14">
        <v>0.11799999999999999</v>
      </c>
      <c r="K7" s="7">
        <v>5</v>
      </c>
      <c r="L7" s="7"/>
      <c r="M7" s="15">
        <f>E7*K35</f>
        <v>4</v>
      </c>
      <c r="N7" s="15">
        <v>5</v>
      </c>
      <c r="O7" s="17">
        <f t="shared" si="0"/>
        <v>0.59</v>
      </c>
      <c r="P7" s="16">
        <f>O7*1.2</f>
        <v>0.70799999999999996</v>
      </c>
    </row>
    <row r="8" spans="1:19" x14ac:dyDescent="0.25">
      <c r="A8" s="5" t="s">
        <v>23</v>
      </c>
      <c r="B8" s="7"/>
      <c r="C8" s="10" t="s">
        <v>21</v>
      </c>
      <c r="D8" s="35" t="s">
        <v>134</v>
      </c>
      <c r="E8" s="7">
        <v>1</v>
      </c>
      <c r="F8" s="7" t="s">
        <v>5</v>
      </c>
      <c r="G8" s="7">
        <v>2290331</v>
      </c>
      <c r="H8" s="13" t="s">
        <v>7</v>
      </c>
      <c r="I8" s="12" t="s">
        <v>20</v>
      </c>
      <c r="J8" s="14">
        <v>0.13</v>
      </c>
      <c r="K8" s="7">
        <v>5</v>
      </c>
      <c r="L8" s="7"/>
      <c r="M8" s="15">
        <f>E8*K35</f>
        <v>4</v>
      </c>
      <c r="N8" s="15">
        <v>5</v>
      </c>
      <c r="O8" s="17">
        <f t="shared" si="0"/>
        <v>0.65</v>
      </c>
      <c r="P8" s="16">
        <f>O8*1.2</f>
        <v>0.78</v>
      </c>
    </row>
    <row r="9" spans="1:19" x14ac:dyDescent="0.25">
      <c r="A9" s="5" t="s">
        <v>214</v>
      </c>
      <c r="B9" s="7"/>
      <c r="C9" s="10" t="s">
        <v>211</v>
      </c>
      <c r="D9" s="35" t="s">
        <v>134</v>
      </c>
      <c r="E9" s="7">
        <v>2</v>
      </c>
      <c r="F9" s="7" t="s">
        <v>5</v>
      </c>
      <c r="G9" s="7">
        <v>2320838</v>
      </c>
      <c r="H9" s="13" t="s">
        <v>212</v>
      </c>
      <c r="I9" s="12" t="s">
        <v>213</v>
      </c>
      <c r="J9" s="14">
        <v>3.4200000000000001E-2</v>
      </c>
      <c r="K9" s="7">
        <v>10</v>
      </c>
      <c r="L9" s="7"/>
      <c r="M9" s="15">
        <f t="shared" ref="M9:M23" si="2">E9*$K$35</f>
        <v>8</v>
      </c>
      <c r="N9" s="15">
        <v>10</v>
      </c>
      <c r="O9" s="17">
        <f t="shared" si="0"/>
        <v>0.34200000000000003</v>
      </c>
      <c r="P9" s="16">
        <f t="shared" si="1"/>
        <v>0.41040000000000004</v>
      </c>
    </row>
    <row r="10" spans="1:19" x14ac:dyDescent="0.25">
      <c r="A10" s="5" t="s">
        <v>215</v>
      </c>
      <c r="B10" s="7"/>
      <c r="C10" s="10" t="s">
        <v>216</v>
      </c>
      <c r="D10" s="35" t="s">
        <v>134</v>
      </c>
      <c r="E10" s="7">
        <v>2</v>
      </c>
      <c r="F10" s="7" t="s">
        <v>5</v>
      </c>
      <c r="G10" s="7">
        <v>1759196</v>
      </c>
      <c r="H10" s="13" t="s">
        <v>217</v>
      </c>
      <c r="I10" s="12" t="s">
        <v>218</v>
      </c>
      <c r="J10" s="14">
        <v>4.8500000000000001E-2</v>
      </c>
      <c r="K10" s="7">
        <v>10</v>
      </c>
      <c r="L10" s="7"/>
      <c r="M10" s="15">
        <f t="shared" si="2"/>
        <v>8</v>
      </c>
      <c r="N10" s="15">
        <v>10</v>
      </c>
      <c r="O10" s="17">
        <f t="shared" si="0"/>
        <v>0.48499999999999999</v>
      </c>
      <c r="P10" s="16">
        <f>O10*1.2</f>
        <v>0.58199999999999996</v>
      </c>
    </row>
    <row r="11" spans="1:19" ht="15" customHeight="1" x14ac:dyDescent="0.25">
      <c r="A11" s="5" t="s">
        <v>204</v>
      </c>
      <c r="B11" s="7"/>
      <c r="C11" s="10" t="s">
        <v>42</v>
      </c>
      <c r="D11" s="35" t="s">
        <v>134</v>
      </c>
      <c r="E11" s="7">
        <v>10</v>
      </c>
      <c r="F11" s="7" t="s">
        <v>5</v>
      </c>
      <c r="G11" s="7">
        <v>2522443</v>
      </c>
      <c r="H11" s="13" t="s">
        <v>247</v>
      </c>
      <c r="I11" s="12" t="s">
        <v>248</v>
      </c>
      <c r="J11" s="14">
        <v>7.4800000000000005E-2</v>
      </c>
      <c r="K11" s="7">
        <v>10</v>
      </c>
      <c r="L11" s="7"/>
      <c r="M11" s="15">
        <f t="shared" si="2"/>
        <v>40</v>
      </c>
      <c r="N11" s="15">
        <v>50</v>
      </c>
      <c r="O11" s="17">
        <f t="shared" si="0"/>
        <v>3.74</v>
      </c>
      <c r="P11" s="16">
        <f>O11*1.2</f>
        <v>4.4880000000000004</v>
      </c>
    </row>
    <row r="12" spans="1:19" x14ac:dyDescent="0.25">
      <c r="A12" s="5" t="s">
        <v>210</v>
      </c>
      <c r="B12" s="7"/>
      <c r="C12" s="10" t="s">
        <v>207</v>
      </c>
      <c r="D12" s="35" t="s">
        <v>134</v>
      </c>
      <c r="E12" s="7">
        <v>3</v>
      </c>
      <c r="F12" s="7" t="s">
        <v>5</v>
      </c>
      <c r="G12" s="7">
        <v>1572631</v>
      </c>
      <c r="H12" s="13" t="s">
        <v>208</v>
      </c>
      <c r="I12" s="12" t="s">
        <v>209</v>
      </c>
      <c r="J12" s="14">
        <v>9.01E-2</v>
      </c>
      <c r="K12" s="7">
        <v>5</v>
      </c>
      <c r="L12" s="7"/>
      <c r="M12" s="15">
        <f t="shared" si="2"/>
        <v>12</v>
      </c>
      <c r="N12" s="15">
        <v>50</v>
      </c>
      <c r="O12" s="17">
        <f t="shared" si="0"/>
        <v>4.5049999999999999</v>
      </c>
      <c r="P12" s="16">
        <f t="shared" si="1"/>
        <v>5.4059999999999997</v>
      </c>
    </row>
    <row r="13" spans="1:19" x14ac:dyDescent="0.25">
      <c r="A13" s="5" t="s">
        <v>205</v>
      </c>
      <c r="B13" s="7"/>
      <c r="C13" s="10" t="s">
        <v>133</v>
      </c>
      <c r="D13" s="35" t="s">
        <v>134</v>
      </c>
      <c r="E13" s="7">
        <v>2</v>
      </c>
      <c r="F13" s="7" t="s">
        <v>5</v>
      </c>
      <c r="G13" s="7">
        <v>9227792</v>
      </c>
      <c r="H13" s="13" t="s">
        <v>249</v>
      </c>
      <c r="I13" s="12" t="s">
        <v>250</v>
      </c>
      <c r="J13" s="14">
        <v>6.3E-2</v>
      </c>
      <c r="K13" s="7">
        <v>10</v>
      </c>
      <c r="L13" s="7"/>
      <c r="M13" s="15">
        <f t="shared" si="2"/>
        <v>8</v>
      </c>
      <c r="N13" s="15">
        <v>20</v>
      </c>
      <c r="O13" s="17">
        <f t="shared" si="0"/>
        <v>1.26</v>
      </c>
      <c r="P13" s="16">
        <f t="shared" si="1"/>
        <v>1.512</v>
      </c>
    </row>
    <row r="14" spans="1:19" x14ac:dyDescent="0.25">
      <c r="A14" s="5" t="s">
        <v>226</v>
      </c>
      <c r="B14" s="7"/>
      <c r="C14" s="10" t="s">
        <v>219</v>
      </c>
      <c r="D14" s="35" t="s">
        <v>136</v>
      </c>
      <c r="E14" s="7">
        <v>3</v>
      </c>
      <c r="F14" s="7" t="s">
        <v>5</v>
      </c>
      <c r="G14" s="7">
        <v>2309111</v>
      </c>
      <c r="H14" s="13" t="s">
        <v>233</v>
      </c>
      <c r="I14" s="12" t="s">
        <v>234</v>
      </c>
      <c r="J14" s="14">
        <v>6.4000000000000003E-3</v>
      </c>
      <c r="K14" s="7">
        <v>10</v>
      </c>
      <c r="L14" s="7"/>
      <c r="M14" s="15">
        <f t="shared" si="2"/>
        <v>12</v>
      </c>
      <c r="N14" s="15">
        <v>20</v>
      </c>
      <c r="O14" s="17">
        <f t="shared" si="0"/>
        <v>0.128</v>
      </c>
      <c r="P14" s="16">
        <f t="shared" si="1"/>
        <v>0.15359999999999999</v>
      </c>
    </row>
    <row r="15" spans="1:19" x14ac:dyDescent="0.25">
      <c r="A15" s="5" t="s">
        <v>227</v>
      </c>
      <c r="B15" s="7"/>
      <c r="C15" s="10" t="s">
        <v>220</v>
      </c>
      <c r="D15" s="35" t="s">
        <v>136</v>
      </c>
      <c r="E15" s="7">
        <v>2</v>
      </c>
      <c r="F15" s="7" t="s">
        <v>5</v>
      </c>
      <c r="G15" s="7">
        <v>2447233</v>
      </c>
      <c r="H15" s="13" t="s">
        <v>235</v>
      </c>
      <c r="I15" s="12" t="s">
        <v>236</v>
      </c>
      <c r="J15" s="14">
        <v>4.1000000000000003E-3</v>
      </c>
      <c r="K15" s="7">
        <v>10</v>
      </c>
      <c r="L15" s="7"/>
      <c r="M15" s="15">
        <f t="shared" si="2"/>
        <v>8</v>
      </c>
      <c r="N15" s="15">
        <v>20</v>
      </c>
      <c r="O15" s="17">
        <f t="shared" si="0"/>
        <v>8.2000000000000003E-2</v>
      </c>
      <c r="P15" s="16">
        <f t="shared" si="1"/>
        <v>9.8400000000000001E-2</v>
      </c>
    </row>
    <row r="16" spans="1:19" x14ac:dyDescent="0.25">
      <c r="A16" s="5" t="s">
        <v>231</v>
      </c>
      <c r="B16" s="7"/>
      <c r="C16" s="10" t="s">
        <v>224</v>
      </c>
      <c r="D16" s="35" t="s">
        <v>136</v>
      </c>
      <c r="E16" s="7">
        <v>1</v>
      </c>
      <c r="F16" s="7" t="s">
        <v>5</v>
      </c>
      <c r="G16" s="7">
        <v>2447243</v>
      </c>
      <c r="H16" s="13" t="s">
        <v>243</v>
      </c>
      <c r="I16" s="12" t="s">
        <v>244</v>
      </c>
      <c r="J16" s="14">
        <v>4.1999999999999997E-3</v>
      </c>
      <c r="K16" s="7">
        <v>10</v>
      </c>
      <c r="L16" s="7"/>
      <c r="M16" s="15">
        <f t="shared" si="2"/>
        <v>4</v>
      </c>
      <c r="N16" s="15">
        <v>10</v>
      </c>
      <c r="O16" s="17">
        <f t="shared" si="0"/>
        <v>4.1999999999999996E-2</v>
      </c>
      <c r="P16" s="16">
        <f>O16*1.2</f>
        <v>5.0399999999999993E-2</v>
      </c>
    </row>
    <row r="17" spans="1:16" x14ac:dyDescent="0.25">
      <c r="A17" s="5" t="s">
        <v>230</v>
      </c>
      <c r="B17" s="7"/>
      <c r="C17" s="10" t="s">
        <v>223</v>
      </c>
      <c r="D17" s="35" t="s">
        <v>136</v>
      </c>
      <c r="E17" s="7">
        <v>4</v>
      </c>
      <c r="F17" s="7" t="s">
        <v>5</v>
      </c>
      <c r="G17" s="7">
        <v>2073349</v>
      </c>
      <c r="H17" s="13" t="s">
        <v>241</v>
      </c>
      <c r="I17" s="12" t="s">
        <v>242</v>
      </c>
      <c r="J17" s="14">
        <v>7.4000000000000003E-3</v>
      </c>
      <c r="K17" s="7">
        <v>10</v>
      </c>
      <c r="L17" s="7"/>
      <c r="M17" s="15">
        <f t="shared" si="2"/>
        <v>16</v>
      </c>
      <c r="N17" s="15">
        <v>20</v>
      </c>
      <c r="O17" s="17">
        <f t="shared" si="0"/>
        <v>0.14800000000000002</v>
      </c>
      <c r="P17" s="16">
        <f>O17*1.2</f>
        <v>0.17760000000000001</v>
      </c>
    </row>
    <row r="18" spans="1:16" x14ac:dyDescent="0.25">
      <c r="A18" s="5" t="s">
        <v>232</v>
      </c>
      <c r="B18" s="7"/>
      <c r="C18" s="10" t="s">
        <v>225</v>
      </c>
      <c r="D18" s="35" t="s">
        <v>136</v>
      </c>
      <c r="E18" s="7">
        <v>1</v>
      </c>
      <c r="F18" s="7" t="s">
        <v>5</v>
      </c>
      <c r="G18" s="7">
        <v>2447354</v>
      </c>
      <c r="H18" s="13" t="s">
        <v>245</v>
      </c>
      <c r="I18" s="12" t="s">
        <v>246</v>
      </c>
      <c r="J18" s="14">
        <v>4.1000000000000003E-3</v>
      </c>
      <c r="K18" s="7">
        <v>10</v>
      </c>
      <c r="L18" s="7"/>
      <c r="M18" s="15">
        <f t="shared" si="2"/>
        <v>4</v>
      </c>
      <c r="N18" s="15">
        <v>10</v>
      </c>
      <c r="O18" s="17">
        <f t="shared" si="0"/>
        <v>4.1000000000000002E-2</v>
      </c>
      <c r="P18" s="16">
        <f>O18*1.2</f>
        <v>4.9200000000000001E-2</v>
      </c>
    </row>
    <row r="19" spans="1:16" x14ac:dyDescent="0.25">
      <c r="A19" s="5" t="s">
        <v>228</v>
      </c>
      <c r="B19" s="7"/>
      <c r="C19" s="10" t="s">
        <v>221</v>
      </c>
      <c r="D19" s="35" t="s">
        <v>136</v>
      </c>
      <c r="E19" s="7">
        <v>3</v>
      </c>
      <c r="F19" s="7" t="s">
        <v>5</v>
      </c>
      <c r="G19" s="7">
        <v>9233334</v>
      </c>
      <c r="H19" s="13" t="s">
        <v>237</v>
      </c>
      <c r="I19" s="12" t="s">
        <v>238</v>
      </c>
      <c r="J19" s="14">
        <v>1.7100000000000001E-2</v>
      </c>
      <c r="K19" s="7">
        <v>10</v>
      </c>
      <c r="L19" s="7"/>
      <c r="M19" s="15">
        <f t="shared" si="2"/>
        <v>12</v>
      </c>
      <c r="N19" s="15">
        <v>20</v>
      </c>
      <c r="O19" s="17">
        <f t="shared" si="0"/>
        <v>0.34200000000000003</v>
      </c>
      <c r="P19" s="16">
        <f t="shared" si="1"/>
        <v>0.41040000000000004</v>
      </c>
    </row>
    <row r="20" spans="1:16" x14ac:dyDescent="0.25">
      <c r="A20" s="5" t="s">
        <v>229</v>
      </c>
      <c r="B20" s="7"/>
      <c r="C20" s="10" t="s">
        <v>222</v>
      </c>
      <c r="D20" s="35" t="s">
        <v>136</v>
      </c>
      <c r="E20" s="7">
        <v>1</v>
      </c>
      <c r="F20" s="7" t="s">
        <v>5</v>
      </c>
      <c r="G20" s="7">
        <v>2447319</v>
      </c>
      <c r="H20" s="13" t="s">
        <v>239</v>
      </c>
      <c r="I20" s="12" t="s">
        <v>240</v>
      </c>
      <c r="J20" s="14">
        <v>4.3E-3</v>
      </c>
      <c r="K20" s="7">
        <v>10</v>
      </c>
      <c r="L20" s="7"/>
      <c r="M20" s="15">
        <f t="shared" si="2"/>
        <v>4</v>
      </c>
      <c r="N20" s="15">
        <v>10</v>
      </c>
      <c r="O20" s="17">
        <f t="shared" si="0"/>
        <v>4.2999999999999997E-2</v>
      </c>
      <c r="P20" s="16">
        <f t="shared" si="1"/>
        <v>5.1599999999999993E-2</v>
      </c>
    </row>
    <row r="21" spans="1:16" x14ac:dyDescent="0.25">
      <c r="A21" s="5" t="s">
        <v>40</v>
      </c>
      <c r="B21" s="7"/>
      <c r="C21" s="10" t="s">
        <v>149</v>
      </c>
      <c r="D21" s="35" t="s">
        <v>150</v>
      </c>
      <c r="E21" s="7">
        <v>1</v>
      </c>
      <c r="F21" s="7" t="s">
        <v>5</v>
      </c>
      <c r="G21" s="7">
        <v>2843526</v>
      </c>
      <c r="H21" s="13" t="s">
        <v>147</v>
      </c>
      <c r="I21" s="12" t="s">
        <v>148</v>
      </c>
      <c r="J21" s="14">
        <v>0.14099999999999999</v>
      </c>
      <c r="K21" s="7">
        <v>10</v>
      </c>
      <c r="L21" s="7"/>
      <c r="M21" s="15">
        <f t="shared" si="2"/>
        <v>4</v>
      </c>
      <c r="N21" s="15">
        <v>10</v>
      </c>
      <c r="O21" s="17">
        <f t="shared" si="0"/>
        <v>1.41</v>
      </c>
      <c r="P21" s="16">
        <f>O21*1.2</f>
        <v>1.6919999999999999</v>
      </c>
    </row>
    <row r="22" spans="1:16" x14ac:dyDescent="0.25">
      <c r="A22" s="5" t="s">
        <v>94</v>
      </c>
      <c r="B22" s="7"/>
      <c r="C22" s="10" t="s">
        <v>199</v>
      </c>
      <c r="D22" s="35" t="s">
        <v>200</v>
      </c>
      <c r="E22" s="7">
        <v>1</v>
      </c>
      <c r="F22" s="7" t="s">
        <v>12</v>
      </c>
      <c r="G22" s="7" t="s">
        <v>203</v>
      </c>
      <c r="H22" s="13" t="s">
        <v>202</v>
      </c>
      <c r="I22" s="12" t="s">
        <v>201</v>
      </c>
      <c r="J22" s="14">
        <v>0.89</v>
      </c>
      <c r="K22" s="7">
        <v>1</v>
      </c>
      <c r="L22" s="7"/>
      <c r="M22" s="15">
        <f t="shared" si="2"/>
        <v>4</v>
      </c>
      <c r="N22" s="15">
        <v>5</v>
      </c>
      <c r="O22" s="17">
        <f t="shared" si="0"/>
        <v>4.45</v>
      </c>
      <c r="P22" s="16">
        <f>O22*1.2</f>
        <v>5.34</v>
      </c>
    </row>
    <row r="23" spans="1:16" x14ac:dyDescent="0.25">
      <c r="A23" s="5" t="s">
        <v>206</v>
      </c>
      <c r="B23" s="7"/>
      <c r="C23" s="10" t="s">
        <v>194</v>
      </c>
      <c r="D23" s="35" t="s">
        <v>150</v>
      </c>
      <c r="E23" s="7">
        <v>2</v>
      </c>
      <c r="F23" s="7" t="s">
        <v>5</v>
      </c>
      <c r="G23" s="7">
        <v>1022235</v>
      </c>
      <c r="H23" s="13" t="s">
        <v>192</v>
      </c>
      <c r="I23" s="12" t="s">
        <v>193</v>
      </c>
      <c r="J23" s="14">
        <v>0.34599999999999997</v>
      </c>
      <c r="K23" s="7">
        <v>10</v>
      </c>
      <c r="L23" s="7"/>
      <c r="M23" s="15">
        <f t="shared" si="2"/>
        <v>8</v>
      </c>
      <c r="N23" s="15">
        <v>10</v>
      </c>
      <c r="O23" s="17">
        <f t="shared" si="0"/>
        <v>3.46</v>
      </c>
      <c r="P23" s="16">
        <f t="shared" si="1"/>
        <v>4.1520000000000001</v>
      </c>
    </row>
    <row r="24" spans="1:16" x14ac:dyDescent="0.25">
      <c r="A24" s="5" t="s">
        <v>181</v>
      </c>
      <c r="B24" s="7"/>
      <c r="C24" s="10" t="s">
        <v>19</v>
      </c>
      <c r="D24" s="35" t="s">
        <v>200</v>
      </c>
      <c r="E24" s="7">
        <v>1</v>
      </c>
      <c r="F24" s="7" t="s">
        <v>5</v>
      </c>
      <c r="G24" s="7">
        <v>2320087</v>
      </c>
      <c r="H24" s="13" t="s">
        <v>8</v>
      </c>
      <c r="I24" s="12" t="s">
        <v>18</v>
      </c>
      <c r="J24" s="14">
        <v>0.17699999999999999</v>
      </c>
      <c r="K24" s="7">
        <v>10</v>
      </c>
      <c r="L24" s="7"/>
      <c r="M24" s="15">
        <f>E24*K35</f>
        <v>4</v>
      </c>
      <c r="N24" s="15">
        <v>10</v>
      </c>
      <c r="O24" s="17">
        <f t="shared" si="0"/>
        <v>1.77</v>
      </c>
      <c r="P24" s="16">
        <f>O24*1.2</f>
        <v>2.1240000000000001</v>
      </c>
    </row>
    <row r="25" spans="1:16" x14ac:dyDescent="0.25">
      <c r="A25" s="5" t="s">
        <v>188</v>
      </c>
      <c r="B25" s="7"/>
      <c r="C25" s="10" t="s">
        <v>171</v>
      </c>
      <c r="D25" s="35" t="s">
        <v>123</v>
      </c>
      <c r="E25" s="7">
        <v>1</v>
      </c>
      <c r="F25" s="7" t="s">
        <v>12</v>
      </c>
      <c r="G25" s="7" t="s">
        <v>261</v>
      </c>
      <c r="H25" s="13" t="s">
        <v>260</v>
      </c>
      <c r="I25" s="12" t="s">
        <v>259</v>
      </c>
      <c r="J25" s="14">
        <v>1.34</v>
      </c>
      <c r="K25" s="7">
        <v>1</v>
      </c>
      <c r="L25" s="7"/>
      <c r="M25" s="15">
        <f>E25*$K$35</f>
        <v>4</v>
      </c>
      <c r="N25" s="15">
        <v>4</v>
      </c>
      <c r="O25" s="17">
        <f t="shared" si="0"/>
        <v>5.36</v>
      </c>
      <c r="P25" s="16">
        <f t="shared" si="1"/>
        <v>6.4320000000000004</v>
      </c>
    </row>
    <row r="26" spans="1:16" ht="15" customHeight="1" x14ac:dyDescent="0.25">
      <c r="A26" s="5" t="s">
        <v>189</v>
      </c>
      <c r="B26" s="7"/>
      <c r="C26" s="10" t="s">
        <v>170</v>
      </c>
      <c r="D26" s="35" t="s">
        <v>169</v>
      </c>
      <c r="E26" s="7">
        <v>1</v>
      </c>
      <c r="F26" s="7" t="s">
        <v>5</v>
      </c>
      <c r="G26" s="7">
        <v>1842280</v>
      </c>
      <c r="H26" s="13" t="s">
        <v>168</v>
      </c>
      <c r="I26" s="12" t="s">
        <v>167</v>
      </c>
      <c r="J26" s="14">
        <v>0.41099999999999998</v>
      </c>
      <c r="K26" s="7">
        <v>1</v>
      </c>
      <c r="L26" s="7"/>
      <c r="M26" s="15">
        <f>E26*$K$35</f>
        <v>4</v>
      </c>
      <c r="N26" s="15">
        <v>5</v>
      </c>
      <c r="O26" s="17">
        <f t="shared" si="0"/>
        <v>2.0549999999999997</v>
      </c>
      <c r="P26" s="16">
        <f t="shared" si="1"/>
        <v>2.4659999999999997</v>
      </c>
    </row>
    <row r="27" spans="1:16" x14ac:dyDescent="0.25">
      <c r="A27" s="5" t="s">
        <v>190</v>
      </c>
      <c r="B27" s="7"/>
      <c r="C27" s="10" t="s">
        <v>166</v>
      </c>
      <c r="D27" s="39" t="s">
        <v>136</v>
      </c>
      <c r="E27" s="7">
        <v>2</v>
      </c>
      <c r="F27" s="7" t="s">
        <v>12</v>
      </c>
      <c r="G27" s="7" t="s">
        <v>164</v>
      </c>
      <c r="H27" s="13" t="s">
        <v>163</v>
      </c>
      <c r="I27" s="12" t="s">
        <v>165</v>
      </c>
      <c r="J27" s="14">
        <v>0.45800000000000002</v>
      </c>
      <c r="K27" s="7">
        <v>5</v>
      </c>
      <c r="L27" s="7"/>
      <c r="M27" s="15">
        <f>E27*$K$35</f>
        <v>8</v>
      </c>
      <c r="N27" s="15">
        <v>10</v>
      </c>
      <c r="O27" s="17">
        <f t="shared" si="0"/>
        <v>4.58</v>
      </c>
      <c r="P27" s="16">
        <f t="shared" si="1"/>
        <v>5.4959999999999996</v>
      </c>
    </row>
    <row r="28" spans="1:16" x14ac:dyDescent="0.25">
      <c r="A28" s="5" t="s">
        <v>191</v>
      </c>
      <c r="B28" s="7"/>
      <c r="C28" s="10" t="s">
        <v>160</v>
      </c>
      <c r="D28" s="39" t="s">
        <v>136</v>
      </c>
      <c r="E28" s="7">
        <v>3</v>
      </c>
      <c r="F28" s="7" t="s">
        <v>5</v>
      </c>
      <c r="G28" s="7">
        <v>1515723</v>
      </c>
      <c r="H28" s="13" t="s">
        <v>161</v>
      </c>
      <c r="I28" s="12" t="s">
        <v>162</v>
      </c>
      <c r="J28" s="14">
        <v>7.8899999999999998E-2</v>
      </c>
      <c r="K28" s="7">
        <v>10</v>
      </c>
      <c r="L28" s="7"/>
      <c r="M28" s="15">
        <f>E28*$K$35</f>
        <v>12</v>
      </c>
      <c r="N28" s="15">
        <v>20</v>
      </c>
      <c r="O28" s="17">
        <f t="shared" si="0"/>
        <v>1.5779999999999998</v>
      </c>
      <c r="P28" s="16">
        <f t="shared" si="1"/>
        <v>1.8935999999999997</v>
      </c>
    </row>
    <row r="29" spans="1:16" x14ac:dyDescent="0.25">
      <c r="A29" s="5" t="s">
        <v>32</v>
      </c>
      <c r="B29" s="7"/>
      <c r="C29" s="10" t="s">
        <v>153</v>
      </c>
      <c r="D29" s="35" t="s">
        <v>154</v>
      </c>
      <c r="E29" s="7" t="s">
        <v>32</v>
      </c>
      <c r="F29" s="7" t="s">
        <v>12</v>
      </c>
      <c r="G29" s="7" t="s">
        <v>152</v>
      </c>
      <c r="H29" s="13" t="s">
        <v>32</v>
      </c>
      <c r="I29" s="12" t="s">
        <v>151</v>
      </c>
      <c r="J29" s="14">
        <v>6.47</v>
      </c>
      <c r="K29" s="7">
        <v>1</v>
      </c>
      <c r="L29" s="7"/>
      <c r="M29" s="15" t="s">
        <v>32</v>
      </c>
      <c r="N29" s="15">
        <v>1</v>
      </c>
      <c r="O29" s="17">
        <f t="shared" si="0"/>
        <v>6.47</v>
      </c>
      <c r="P29" s="16">
        <f t="shared" si="1"/>
        <v>7.7639999999999993</v>
      </c>
    </row>
    <row r="30" spans="1:16" x14ac:dyDescent="0.25">
      <c r="A30" s="5" t="s">
        <v>32</v>
      </c>
      <c r="B30" s="7"/>
      <c r="C30" s="11" t="s">
        <v>159</v>
      </c>
      <c r="D30" s="8" t="s">
        <v>158</v>
      </c>
      <c r="E30" s="7" t="s">
        <v>32</v>
      </c>
      <c r="F30" s="7" t="s">
        <v>12</v>
      </c>
      <c r="G30" s="7" t="s">
        <v>157</v>
      </c>
      <c r="H30" s="13" t="s">
        <v>156</v>
      </c>
      <c r="I30" s="12" t="s">
        <v>155</v>
      </c>
      <c r="J30" s="14">
        <v>0.31</v>
      </c>
      <c r="K30" s="7">
        <v>1</v>
      </c>
      <c r="L30" s="7"/>
      <c r="M30" s="15" t="s">
        <v>32</v>
      </c>
      <c r="N30" s="15">
        <v>8</v>
      </c>
      <c r="O30" s="17">
        <f t="shared" si="0"/>
        <v>2.48</v>
      </c>
      <c r="P30" s="16">
        <f t="shared" si="1"/>
        <v>2.976</v>
      </c>
    </row>
    <row r="31" spans="1:16" x14ac:dyDescent="0.25">
      <c r="A31" s="5"/>
      <c r="B31" s="20"/>
      <c r="C31" s="19"/>
      <c r="D31" s="19"/>
      <c r="E31" s="20"/>
      <c r="F31" s="20"/>
      <c r="G31" s="20"/>
      <c r="H31" s="20"/>
      <c r="I31" s="32"/>
      <c r="J31" s="36"/>
      <c r="K31" s="20"/>
      <c r="L31" s="20"/>
      <c r="M31" s="37"/>
      <c r="N31" s="37"/>
      <c r="O31" s="38"/>
      <c r="P31" s="23"/>
    </row>
    <row r="32" spans="1:16" x14ac:dyDescent="0.25">
      <c r="A32" s="19"/>
      <c r="B32" s="20"/>
      <c r="C32" s="19"/>
      <c r="D32" s="19"/>
      <c r="E32" s="21"/>
      <c r="F32" s="20"/>
      <c r="G32" s="20"/>
      <c r="H32" s="20"/>
      <c r="I32" s="21"/>
      <c r="J32" s="21"/>
      <c r="K32" s="21"/>
      <c r="L32" s="21"/>
      <c r="M32" s="22"/>
      <c r="N32" s="21"/>
      <c r="O32" s="22" t="s">
        <v>113</v>
      </c>
      <c r="P32" s="23">
        <f>SUM(P2:P30)</f>
        <v>78.988799999999998</v>
      </c>
    </row>
    <row r="33" spans="1:16" x14ac:dyDescent="0.25">
      <c r="A33" s="19"/>
      <c r="B33" s="20"/>
      <c r="C33" s="19"/>
      <c r="D33" s="19"/>
      <c r="E33" s="20"/>
      <c r="F33" s="20"/>
      <c r="G33" s="20"/>
      <c r="H33" s="20"/>
      <c r="I33" s="21"/>
      <c r="J33" s="21"/>
      <c r="K33" s="21"/>
      <c r="L33" s="21"/>
      <c r="M33" s="21"/>
      <c r="N33" s="21"/>
      <c r="O33" s="22"/>
      <c r="P33" s="21"/>
    </row>
    <row r="34" spans="1:16" x14ac:dyDescent="0.25">
      <c r="A34" s="19"/>
      <c r="B34" s="20"/>
      <c r="C34" s="19"/>
      <c r="D34" s="19"/>
      <c r="E34" s="20"/>
      <c r="F34" s="20"/>
      <c r="G34" s="21"/>
      <c r="H34" s="20"/>
      <c r="I34" s="21"/>
      <c r="J34" s="21"/>
      <c r="K34" s="21"/>
      <c r="L34" s="21"/>
      <c r="M34" s="21"/>
      <c r="N34" s="24"/>
      <c r="O34" s="24" t="s">
        <v>114</v>
      </c>
      <c r="P34" s="25">
        <f>P32/K35</f>
        <v>19.747199999999999</v>
      </c>
    </row>
    <row r="35" spans="1:16" x14ac:dyDescent="0.25">
      <c r="A35" s="19"/>
      <c r="B35" s="20"/>
      <c r="C35" s="19"/>
      <c r="D35" s="19"/>
      <c r="E35" s="20">
        <f>SUM(E2:E28)</f>
        <v>53</v>
      </c>
      <c r="F35" s="20"/>
      <c r="G35" s="21"/>
      <c r="H35" s="20"/>
      <c r="I35" s="21"/>
      <c r="J35" s="21" t="s">
        <v>106</v>
      </c>
      <c r="K35" s="21">
        <v>4</v>
      </c>
      <c r="L35" s="21"/>
      <c r="M35" s="21"/>
      <c r="N35" s="21"/>
      <c r="O35" s="21"/>
      <c r="P35" s="25"/>
    </row>
    <row r="36" spans="1:16" x14ac:dyDescent="0.25">
      <c r="A36" s="19"/>
      <c r="B36" s="20"/>
      <c r="C36" s="19"/>
      <c r="D36" s="19"/>
      <c r="E36" s="20"/>
      <c r="F36" s="20"/>
      <c r="G36" s="20"/>
      <c r="H36" s="20"/>
      <c r="I36" s="26"/>
      <c r="J36" s="21"/>
      <c r="K36" s="21"/>
      <c r="L36" s="21"/>
      <c r="M36" s="21"/>
      <c r="N36" s="21"/>
      <c r="O36" s="21"/>
      <c r="P36" s="25"/>
    </row>
    <row r="37" spans="1:16" x14ac:dyDescent="0.25">
      <c r="A37" s="19"/>
      <c r="B37" s="20"/>
      <c r="C37" s="19"/>
      <c r="D37" s="19"/>
      <c r="E37" s="20"/>
      <c r="F37" s="20"/>
      <c r="G37" s="20"/>
      <c r="H37" s="20"/>
      <c r="I37" s="27"/>
      <c r="J37" s="21"/>
      <c r="K37" s="21"/>
      <c r="L37" s="21"/>
      <c r="M37" s="21"/>
      <c r="N37" s="21"/>
      <c r="O37" t="s">
        <v>262</v>
      </c>
      <c r="P37" s="42">
        <f>SUM(P2:P21)+P23+P24+P26+P28</f>
        <v>50.980800000000002</v>
      </c>
    </row>
    <row r="38" spans="1:16" x14ac:dyDescent="0.25">
      <c r="A38" s="19"/>
      <c r="B38" s="20"/>
      <c r="C38" s="19"/>
      <c r="D38" s="19"/>
      <c r="E38" s="20"/>
      <c r="F38" s="20"/>
      <c r="G38" s="20"/>
      <c r="H38" s="20"/>
      <c r="I38" s="26"/>
      <c r="J38" s="21"/>
      <c r="K38" s="21"/>
      <c r="L38" s="21"/>
      <c r="M38" s="21"/>
      <c r="N38" s="21"/>
      <c r="O38" t="s">
        <v>12</v>
      </c>
      <c r="P38" s="42">
        <f>P32-P37</f>
        <v>28.007999999999996</v>
      </c>
    </row>
    <row r="39" spans="1:16" x14ac:dyDescent="0.25">
      <c r="A39" s="19"/>
      <c r="B39" s="20"/>
      <c r="C39" s="19"/>
      <c r="D39" s="19"/>
      <c r="E39" s="20"/>
      <c r="F39" s="20"/>
      <c r="G39" s="20"/>
      <c r="H39" s="20"/>
      <c r="I39" s="27"/>
      <c r="J39" s="21"/>
      <c r="K39" s="21"/>
      <c r="L39" s="21"/>
      <c r="M39" s="21"/>
      <c r="N39" s="21"/>
      <c r="O39" s="21"/>
      <c r="P39" s="21"/>
    </row>
    <row r="40" spans="1:16" x14ac:dyDescent="0.25">
      <c r="A40" s="19"/>
      <c r="B40" s="20"/>
      <c r="C40" s="19"/>
      <c r="D40" s="19"/>
      <c r="E40" s="20"/>
      <c r="F40" s="20"/>
      <c r="G40" s="20"/>
      <c r="H40" s="20"/>
      <c r="I40" s="26"/>
      <c r="J40" s="21"/>
      <c r="K40" s="21"/>
      <c r="L40" s="21"/>
      <c r="M40" s="21"/>
      <c r="N40" s="21"/>
      <c r="O40" s="21"/>
      <c r="P40" s="21"/>
    </row>
    <row r="41" spans="1:16" x14ac:dyDescent="0.25">
      <c r="A41" s="19"/>
      <c r="B41" s="20"/>
      <c r="C41" s="19"/>
      <c r="D41" s="19"/>
      <c r="E41" s="20"/>
      <c r="F41" s="20"/>
      <c r="G41" s="20"/>
      <c r="H41" s="20"/>
      <c r="I41" s="26"/>
      <c r="J41" s="21"/>
      <c r="K41" s="21"/>
      <c r="L41" s="21"/>
      <c r="M41" s="21"/>
      <c r="N41" s="21"/>
      <c r="O41" s="21"/>
      <c r="P41" s="21"/>
    </row>
    <row r="42" spans="1:16" x14ac:dyDescent="0.25">
      <c r="A42" s="19"/>
      <c r="B42" s="20"/>
      <c r="C42" s="19"/>
      <c r="D42" s="19"/>
      <c r="E42" s="20"/>
      <c r="F42" s="20"/>
      <c r="G42" s="20"/>
      <c r="H42" s="20"/>
      <c r="I42" s="26"/>
      <c r="J42" s="21"/>
      <c r="K42" s="21"/>
      <c r="L42" s="21"/>
      <c r="M42" s="21"/>
      <c r="N42" s="21"/>
      <c r="O42" s="21"/>
      <c r="P42" s="21"/>
    </row>
    <row r="43" spans="1:16" x14ac:dyDescent="0.25">
      <c r="A43" s="19"/>
      <c r="B43" s="20"/>
      <c r="C43" s="19"/>
      <c r="D43" s="19"/>
      <c r="E43" s="20"/>
      <c r="F43" s="20"/>
      <c r="G43" s="20"/>
      <c r="H43" s="20"/>
      <c r="I43" s="26"/>
      <c r="J43" s="21"/>
      <c r="K43" s="21"/>
      <c r="L43" s="21"/>
      <c r="M43" s="21"/>
      <c r="N43" s="21"/>
      <c r="O43" s="21"/>
      <c r="P43" s="21"/>
    </row>
    <row r="44" spans="1:16" x14ac:dyDescent="0.25">
      <c r="A44" s="19"/>
      <c r="B44" s="20"/>
      <c r="C44" s="19"/>
      <c r="D44" s="19"/>
      <c r="E44" s="20"/>
      <c r="F44" s="20"/>
      <c r="G44" s="20"/>
      <c r="H44" s="20"/>
      <c r="I44" s="26"/>
      <c r="J44" s="21"/>
      <c r="K44" s="21"/>
      <c r="L44" s="21"/>
      <c r="M44" s="21"/>
      <c r="N44" s="21"/>
      <c r="O44" s="21"/>
      <c r="P44" s="21"/>
    </row>
    <row r="45" spans="1:16" x14ac:dyDescent="0.25">
      <c r="A45" s="19"/>
      <c r="B45" s="20"/>
      <c r="C45" s="19"/>
      <c r="D45" s="19"/>
      <c r="E45" s="20"/>
      <c r="F45" s="20"/>
      <c r="G45" s="20"/>
      <c r="H45" s="20"/>
      <c r="I45" s="27"/>
      <c r="J45" s="21"/>
      <c r="K45" s="21"/>
      <c r="L45" s="21"/>
      <c r="M45" s="21"/>
      <c r="N45" s="21"/>
      <c r="O45" s="21"/>
      <c r="P45" s="21"/>
    </row>
    <row r="46" spans="1:16" x14ac:dyDescent="0.25">
      <c r="A46" s="19"/>
      <c r="B46" s="20"/>
      <c r="C46" s="19"/>
      <c r="D46" s="19"/>
      <c r="E46" s="20"/>
      <c r="F46" s="20"/>
      <c r="G46" s="28"/>
      <c r="H46" s="20"/>
      <c r="I46" s="26"/>
      <c r="J46" s="21"/>
      <c r="K46" s="21"/>
      <c r="L46" s="21"/>
      <c r="M46" s="21"/>
      <c r="N46" s="21"/>
      <c r="O46" s="21"/>
      <c r="P46" s="21"/>
    </row>
    <row r="47" spans="1:16" x14ac:dyDescent="0.25">
      <c r="A47" s="19"/>
      <c r="B47" s="20"/>
      <c r="C47" s="19"/>
      <c r="D47" s="19"/>
      <c r="E47" s="20"/>
      <c r="F47" s="20"/>
      <c r="G47" s="28"/>
      <c r="H47" s="20"/>
      <c r="I47" s="26"/>
      <c r="J47" s="21"/>
      <c r="K47" s="21"/>
      <c r="L47" s="21"/>
      <c r="M47" s="21"/>
      <c r="N47" s="21"/>
      <c r="O47" s="21"/>
      <c r="P47" s="21"/>
    </row>
    <row r="48" spans="1:16" x14ac:dyDescent="0.25">
      <c r="A48" s="19"/>
      <c r="B48" s="20"/>
      <c r="C48" s="19"/>
      <c r="D48" s="19"/>
      <c r="E48" s="20"/>
      <c r="F48" s="20"/>
      <c r="G48" s="28"/>
      <c r="H48" s="20"/>
      <c r="I48" s="26"/>
      <c r="J48" s="21"/>
      <c r="K48" s="21"/>
      <c r="L48" s="21"/>
      <c r="M48" s="21"/>
      <c r="N48" s="21"/>
      <c r="O48" s="21"/>
      <c r="P48" s="21"/>
    </row>
    <row r="49" spans="1:16" x14ac:dyDescent="0.25">
      <c r="A49" s="19"/>
      <c r="B49" s="20"/>
      <c r="C49" s="19"/>
      <c r="D49" s="19"/>
      <c r="E49" s="20"/>
      <c r="F49" s="20"/>
      <c r="G49" s="28"/>
      <c r="H49" s="20"/>
      <c r="I49" s="26"/>
      <c r="J49" s="21"/>
      <c r="K49" s="21"/>
      <c r="L49" s="21"/>
      <c r="M49" s="21"/>
      <c r="N49" s="21"/>
      <c r="O49" s="21"/>
      <c r="P49" s="21"/>
    </row>
    <row r="50" spans="1:16" x14ac:dyDescent="0.25">
      <c r="A50" s="19"/>
      <c r="B50" s="20"/>
      <c r="C50" s="19"/>
      <c r="D50" s="19"/>
      <c r="E50" s="20"/>
      <c r="F50" s="20"/>
      <c r="G50" s="28"/>
      <c r="H50" s="20"/>
      <c r="I50" s="26"/>
      <c r="J50" s="21"/>
      <c r="K50" s="21"/>
      <c r="L50" s="21"/>
      <c r="M50" s="21"/>
      <c r="N50" s="21"/>
      <c r="O50" s="21"/>
      <c r="P50" s="21"/>
    </row>
    <row r="51" spans="1:16" x14ac:dyDescent="0.25">
      <c r="A51" s="19"/>
      <c r="B51" s="20"/>
      <c r="C51" s="19"/>
      <c r="D51" s="19"/>
      <c r="E51" s="20"/>
      <c r="F51" s="20"/>
      <c r="G51" s="28"/>
      <c r="H51" s="28"/>
      <c r="I51" s="26"/>
      <c r="J51" s="21"/>
      <c r="K51" s="21"/>
      <c r="L51" s="21"/>
      <c r="M51" s="21"/>
      <c r="N51" s="21"/>
      <c r="O51" s="21"/>
      <c r="P51" s="21"/>
    </row>
    <row r="52" spans="1:16" x14ac:dyDescent="0.25">
      <c r="A52" s="19"/>
      <c r="B52" s="20"/>
      <c r="C52" s="19"/>
      <c r="D52" s="19"/>
      <c r="E52" s="20"/>
      <c r="F52" s="20"/>
      <c r="G52" s="28"/>
      <c r="H52" s="20"/>
      <c r="I52" s="27"/>
      <c r="J52" s="21"/>
      <c r="K52" s="21"/>
      <c r="L52" s="21"/>
      <c r="M52" s="21"/>
      <c r="N52" s="21"/>
      <c r="O52" s="21"/>
      <c r="P52" s="21"/>
    </row>
    <row r="53" spans="1:16" x14ac:dyDescent="0.25">
      <c r="A53" s="19"/>
      <c r="B53" s="20"/>
      <c r="C53" s="19"/>
      <c r="D53" s="19"/>
      <c r="E53" s="20"/>
      <c r="F53" s="20"/>
      <c r="G53" s="28"/>
      <c r="H53" s="20"/>
      <c r="I53" s="26"/>
      <c r="J53" s="21"/>
      <c r="K53" s="21"/>
      <c r="L53" s="21"/>
      <c r="M53" s="21"/>
      <c r="N53" s="21"/>
      <c r="O53" s="21"/>
      <c r="P53" s="21"/>
    </row>
    <row r="54" spans="1:16" x14ac:dyDescent="0.25">
      <c r="A54" s="29"/>
      <c r="B54" s="30"/>
      <c r="C54" s="29"/>
      <c r="D54" s="29"/>
      <c r="E54" s="30"/>
      <c r="F54" s="30"/>
      <c r="G54" s="30"/>
      <c r="H54" s="3"/>
      <c r="I54" s="26"/>
      <c r="J54" s="21"/>
      <c r="K54" s="21"/>
      <c r="L54" s="21"/>
      <c r="M54" s="21"/>
      <c r="N54" s="21"/>
      <c r="O54" s="21"/>
      <c r="P54" s="21"/>
    </row>
    <row r="55" spans="1:16" x14ac:dyDescent="0.25">
      <c r="A55" s="19"/>
      <c r="B55" s="20"/>
      <c r="C55" s="19"/>
      <c r="D55" s="19"/>
      <c r="E55" s="20"/>
      <c r="F55" s="30"/>
      <c r="G55" s="20"/>
      <c r="H55" s="20"/>
      <c r="I55" s="26"/>
      <c r="J55" s="21"/>
      <c r="K55" s="21"/>
      <c r="L55" s="21"/>
      <c r="M55" s="21"/>
      <c r="N55" s="21"/>
      <c r="O55" s="21"/>
      <c r="P55" s="21"/>
    </row>
    <row r="56" spans="1:16" x14ac:dyDescent="0.25">
      <c r="A56" s="19"/>
      <c r="B56" s="20"/>
      <c r="C56" s="19"/>
      <c r="D56" s="19"/>
      <c r="E56" s="20"/>
      <c r="F56" s="20"/>
      <c r="G56" s="20"/>
      <c r="H56" s="31"/>
      <c r="I56" s="26"/>
      <c r="J56" s="21"/>
      <c r="K56" s="21"/>
      <c r="L56" s="21"/>
      <c r="M56" s="21"/>
      <c r="N56" s="21"/>
      <c r="O56" s="21"/>
      <c r="P56" s="21"/>
    </row>
    <row r="57" spans="1:16" x14ac:dyDescent="0.25">
      <c r="A57" s="19"/>
      <c r="B57" s="20"/>
      <c r="C57" s="19"/>
      <c r="D57" s="19"/>
      <c r="E57" s="20"/>
      <c r="F57" s="20"/>
      <c r="G57" s="20"/>
      <c r="H57" s="31"/>
      <c r="I57" s="26"/>
      <c r="J57" s="21"/>
      <c r="K57" s="21"/>
      <c r="L57" s="21"/>
      <c r="M57" s="21"/>
      <c r="N57" s="21"/>
      <c r="O57" s="21"/>
      <c r="P57" s="21"/>
    </row>
    <row r="58" spans="1:16" x14ac:dyDescent="0.25">
      <c r="A58" s="19"/>
      <c r="B58" s="20"/>
      <c r="C58" s="19"/>
      <c r="D58" s="19"/>
      <c r="E58" s="20"/>
      <c r="F58" s="20"/>
      <c r="G58" s="20"/>
      <c r="H58" s="20"/>
      <c r="I58" s="26"/>
      <c r="J58" s="21"/>
      <c r="K58" s="21"/>
      <c r="L58" s="21"/>
      <c r="M58" s="21"/>
      <c r="N58" s="21"/>
      <c r="O58" s="21"/>
      <c r="P58" s="21"/>
    </row>
    <row r="59" spans="1:16" x14ac:dyDescent="0.25">
      <c r="A59" s="19"/>
      <c r="B59" s="20"/>
      <c r="C59" s="19"/>
      <c r="D59" s="19"/>
      <c r="E59" s="20"/>
      <c r="F59" s="20"/>
      <c r="G59" s="20"/>
      <c r="H59" s="20"/>
      <c r="I59" s="32"/>
      <c r="J59" s="21"/>
      <c r="K59" s="21"/>
      <c r="L59" s="21"/>
      <c r="M59" s="21"/>
      <c r="N59" s="21"/>
      <c r="O59" s="21"/>
      <c r="P59" s="21"/>
    </row>
    <row r="60" spans="1:16" x14ac:dyDescent="0.25">
      <c r="A60" s="19"/>
      <c r="B60" s="20"/>
      <c r="C60" s="19"/>
      <c r="D60" s="19"/>
      <c r="E60" s="20"/>
      <c r="F60" s="19"/>
      <c r="G60" s="19"/>
      <c r="H60" s="19"/>
      <c r="I60" s="24"/>
      <c r="J60" s="21"/>
      <c r="K60" s="21"/>
      <c r="L60" s="21"/>
      <c r="M60" s="21"/>
      <c r="N60" s="21"/>
      <c r="O60" s="21"/>
      <c r="P60" s="21"/>
    </row>
    <row r="61" spans="1:16" x14ac:dyDescent="0.25">
      <c r="A61" s="19"/>
      <c r="B61" s="20"/>
      <c r="C61" s="19"/>
      <c r="D61" s="19"/>
      <c r="E61" s="20"/>
      <c r="F61" s="19"/>
      <c r="G61" s="19"/>
      <c r="H61" s="19"/>
      <c r="I61" s="24"/>
      <c r="J61" s="21"/>
      <c r="K61" s="21"/>
      <c r="L61" s="21"/>
      <c r="M61" s="21"/>
      <c r="N61" s="21"/>
      <c r="O61" s="21"/>
      <c r="P61" s="21"/>
    </row>
    <row r="62" spans="1:16" x14ac:dyDescent="0.25">
      <c r="A62" s="19"/>
      <c r="B62" s="20"/>
      <c r="C62" s="19"/>
      <c r="D62" s="19"/>
      <c r="E62" s="20"/>
      <c r="F62" s="19"/>
      <c r="G62" s="19"/>
      <c r="H62" s="19"/>
      <c r="I62" s="24"/>
      <c r="J62" s="21"/>
      <c r="K62" s="21"/>
      <c r="L62" s="21"/>
      <c r="M62" s="21"/>
      <c r="N62" s="21"/>
      <c r="O62" s="21"/>
      <c r="P62" s="21"/>
    </row>
    <row r="63" spans="1:16" x14ac:dyDescent="0.25">
      <c r="A63" s="19"/>
      <c r="B63" s="20"/>
      <c r="C63" s="19"/>
      <c r="D63" s="19"/>
      <c r="E63" s="20"/>
      <c r="F63" s="19"/>
      <c r="G63" s="19"/>
      <c r="H63" s="19"/>
      <c r="I63" s="24"/>
      <c r="J63" s="21"/>
      <c r="K63" s="21"/>
      <c r="L63" s="21"/>
      <c r="M63" s="21"/>
      <c r="N63" s="21"/>
      <c r="O63" s="21"/>
      <c r="P63" s="21"/>
    </row>
    <row r="64" spans="1:16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</row>
    <row r="65" spans="1:16" x14ac:dyDescent="0.25">
      <c r="A65" s="21"/>
      <c r="B65" s="19"/>
      <c r="C65" s="19"/>
      <c r="D65" s="19"/>
      <c r="E65" s="19"/>
      <c r="F65" s="19"/>
      <c r="G65" s="19"/>
      <c r="H65" s="19"/>
      <c r="I65" s="19"/>
      <c r="J65" s="21"/>
      <c r="K65" s="21"/>
      <c r="L65" s="21"/>
      <c r="M65" s="21"/>
      <c r="N65" s="21"/>
      <c r="O65" s="21"/>
      <c r="P65" s="21"/>
    </row>
    <row r="66" spans="1:16" x14ac:dyDescent="0.25">
      <c r="A66" s="19"/>
      <c r="B66" s="20"/>
      <c r="C66" s="19"/>
      <c r="D66" s="19"/>
      <c r="E66" s="20"/>
      <c r="F66" s="20"/>
      <c r="G66" s="20"/>
      <c r="H66" s="4"/>
      <c r="I66" s="32"/>
      <c r="J66" s="21"/>
      <c r="K66" s="21"/>
      <c r="L66" s="21"/>
      <c r="M66" s="21"/>
      <c r="N66" s="21"/>
      <c r="O66" s="21"/>
      <c r="P66" s="21"/>
    </row>
    <row r="67" spans="1:16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</row>
    <row r="68" spans="1:16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</row>
    <row r="69" spans="1:16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</row>
    <row r="70" spans="1:16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</row>
    <row r="71" spans="1:16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</row>
    <row r="72" spans="1:16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</row>
    <row r="73" spans="1:16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</row>
    <row r="74" spans="1:16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</row>
    <row r="75" spans="1:16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</row>
    <row r="76" spans="1:16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</row>
    <row r="77" spans="1:16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</row>
    <row r="78" spans="1:16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</row>
    <row r="79" spans="1:16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</row>
    <row r="80" spans="1:16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</row>
    <row r="81" spans="1:16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</row>
    <row r="82" spans="1:16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</row>
    <row r="83" spans="1:16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</row>
    <row r="84" spans="1:16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</row>
    <row r="85" spans="1:16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</row>
    <row r="86" spans="1:16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</row>
    <row r="87" spans="1:16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</row>
    <row r="88" spans="1:16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</row>
    <row r="89" spans="1:16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</row>
    <row r="90" spans="1:16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</row>
    <row r="91" spans="1:16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</row>
    <row r="92" spans="1:16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</row>
    <row r="93" spans="1:16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</row>
    <row r="94" spans="1:16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</row>
    <row r="95" spans="1:16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</row>
    <row r="96" spans="1:16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</row>
    <row r="97" spans="1:16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</row>
    <row r="98" spans="1:16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</row>
    <row r="99" spans="1:16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</row>
    <row r="100" spans="1:16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</row>
    <row r="101" spans="1:16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</row>
    <row r="102" spans="1:16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</row>
    <row r="103" spans="1:16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</row>
    <row r="104" spans="1:16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</row>
    <row r="105" spans="1:16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</row>
    <row r="106" spans="1:16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</row>
    <row r="107" spans="1:16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</row>
    <row r="108" spans="1:16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</row>
    <row r="109" spans="1:16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</row>
    <row r="110" spans="1:16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</row>
    <row r="111" spans="1:16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</row>
    <row r="112" spans="1:16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</row>
    <row r="113" spans="1:16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</row>
    <row r="114" spans="1:16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</row>
    <row r="115" spans="1:16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</row>
    <row r="116" spans="1:16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</row>
    <row r="117" spans="1:16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</row>
    <row r="118" spans="1:16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</row>
    <row r="119" spans="1:16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</row>
    <row r="120" spans="1:16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</row>
    <row r="121" spans="1:16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</row>
    <row r="122" spans="1:16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</row>
    <row r="123" spans="1:16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</row>
    <row r="124" spans="1:16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</row>
    <row r="125" spans="1:16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</row>
    <row r="126" spans="1:16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</row>
    <row r="127" spans="1:16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</row>
    <row r="128" spans="1:16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</row>
    <row r="129" spans="1:16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</row>
    <row r="130" spans="1:16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</row>
    <row r="131" spans="1:16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</row>
    <row r="132" spans="1:16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</row>
    <row r="133" spans="1:16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</row>
    <row r="134" spans="1:16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</row>
    <row r="135" spans="1:16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</row>
    <row r="136" spans="1:16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</row>
    <row r="137" spans="1:16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</row>
    <row r="138" spans="1:16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</row>
    <row r="139" spans="1:16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</row>
    <row r="140" spans="1:16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</row>
    <row r="141" spans="1:16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</row>
    <row r="142" spans="1:16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</row>
    <row r="143" spans="1:16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</row>
    <row r="144" spans="1:16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</row>
    <row r="145" spans="1:16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</row>
    <row r="146" spans="1:16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</row>
    <row r="147" spans="1:16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</row>
    <row r="148" spans="1:16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</row>
    <row r="149" spans="1:16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</row>
    <row r="150" spans="1:16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</row>
    <row r="151" spans="1:16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</row>
    <row r="152" spans="1:16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</row>
    <row r="153" spans="1:16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</row>
    <row r="154" spans="1:16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</row>
    <row r="155" spans="1:16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</row>
    <row r="156" spans="1:16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</row>
    <row r="157" spans="1:16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</row>
    <row r="158" spans="1:16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</row>
    <row r="159" spans="1:16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</row>
    <row r="160" spans="1:16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</row>
    <row r="161" spans="1:16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</row>
    <row r="162" spans="1:16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</row>
    <row r="163" spans="1:16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</row>
    <row r="164" spans="1:16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</row>
    <row r="165" spans="1:16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</row>
    <row r="166" spans="1:16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</row>
    <row r="167" spans="1:16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</row>
    <row r="168" spans="1:16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</row>
    <row r="169" spans="1:16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</row>
    <row r="170" spans="1:16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</row>
    <row r="171" spans="1:16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</row>
    <row r="172" spans="1:16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</row>
    <row r="173" spans="1:16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</row>
    <row r="174" spans="1:16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</row>
    <row r="175" spans="1:16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</row>
    <row r="176" spans="1:16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</row>
    <row r="177" spans="1:16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</row>
    <row r="178" spans="1:16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</row>
    <row r="179" spans="1:16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</row>
  </sheetData>
  <hyperlinks>
    <hyperlink ref="I24" r:id="rId1"/>
    <hyperlink ref="I30" r:id="rId2"/>
    <hyperlink ref="I28" r:id="rId3"/>
    <hyperlink ref="I26" r:id="rId4"/>
    <hyperlink ref="I4" r:id="rId5"/>
    <hyperlink ref="I5" r:id="rId6"/>
    <hyperlink ref="I6" r:id="rId7"/>
    <hyperlink ref="I23" r:id="rId8"/>
    <hyperlink ref="I2" r:id="rId9"/>
    <hyperlink ref="I22" r:id="rId10"/>
    <hyperlink ref="I9" r:id="rId11"/>
    <hyperlink ref="I14" r:id="rId12"/>
    <hyperlink ref="I15" r:id="rId13"/>
    <hyperlink ref="I19" r:id="rId14"/>
    <hyperlink ref="I17" r:id="rId15"/>
    <hyperlink ref="I16" r:id="rId16"/>
    <hyperlink ref="I11" r:id="rId17"/>
    <hyperlink ref="I13" r:id="rId18"/>
    <hyperlink ref="I8" r:id="rId19"/>
    <hyperlink ref="I7" r:id="rId20"/>
  </hyperlinks>
  <pageMargins left="0.7" right="0.7" top="0.75" bottom="0.75" header="0.3" footer="0.3"/>
  <pageSetup paperSize="9" orientation="landscape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6"/>
  <sheetViews>
    <sheetView topLeftCell="A17" workbookViewId="0">
      <selection activeCell="J27" sqref="J27"/>
    </sheetView>
  </sheetViews>
  <sheetFormatPr defaultRowHeight="15" x14ac:dyDescent="0.25"/>
  <sheetData>
    <row r="2" spans="2:10" ht="45" x14ac:dyDescent="0.25">
      <c r="B2" s="43">
        <v>4</v>
      </c>
      <c r="C2" s="44" t="s">
        <v>268</v>
      </c>
      <c r="D2" s="44">
        <v>1870924</v>
      </c>
      <c r="E2" s="44" t="s">
        <v>198</v>
      </c>
      <c r="F2" s="44">
        <v>519767151</v>
      </c>
      <c r="G2" s="44" t="s">
        <v>269</v>
      </c>
      <c r="H2" s="44" t="s">
        <v>270</v>
      </c>
      <c r="I2" s="44" t="s">
        <v>271</v>
      </c>
      <c r="J2" s="43">
        <v>16.847999999999999</v>
      </c>
    </row>
    <row r="3" spans="2:10" ht="75" x14ac:dyDescent="0.25">
      <c r="B3" s="43">
        <v>4</v>
      </c>
      <c r="C3" s="44" t="s">
        <v>268</v>
      </c>
      <c r="D3" s="44">
        <v>3007945</v>
      </c>
      <c r="E3" s="44" t="s">
        <v>70</v>
      </c>
      <c r="F3" s="44">
        <v>519767151</v>
      </c>
      <c r="G3" s="44" t="s">
        <v>269</v>
      </c>
      <c r="H3" s="44" t="s">
        <v>270</v>
      </c>
      <c r="I3" s="44" t="s">
        <v>271</v>
      </c>
      <c r="J3" s="43">
        <v>3.0335999999999999</v>
      </c>
    </row>
    <row r="4" spans="2:10" ht="45" x14ac:dyDescent="0.25">
      <c r="B4" s="43">
        <v>5</v>
      </c>
      <c r="C4" s="44" t="s">
        <v>268</v>
      </c>
      <c r="D4" s="44">
        <v>2851647</v>
      </c>
      <c r="E4" s="44" t="s">
        <v>175</v>
      </c>
      <c r="F4" s="44">
        <v>519767151</v>
      </c>
      <c r="G4" s="44" t="s">
        <v>269</v>
      </c>
      <c r="H4" s="44" t="s">
        <v>270</v>
      </c>
      <c r="I4" s="44" t="s">
        <v>271</v>
      </c>
      <c r="J4" s="43">
        <v>1.3320000000000001</v>
      </c>
    </row>
    <row r="5" spans="2:10" ht="75" x14ac:dyDescent="0.25">
      <c r="B5" s="43">
        <v>5</v>
      </c>
      <c r="C5" s="44" t="s">
        <v>268</v>
      </c>
      <c r="D5" s="44">
        <v>1102972</v>
      </c>
      <c r="E5" s="44" t="s">
        <v>179</v>
      </c>
      <c r="F5" s="44">
        <v>519767151</v>
      </c>
      <c r="G5" s="44" t="s">
        <v>269</v>
      </c>
      <c r="H5" s="44" t="s">
        <v>270</v>
      </c>
      <c r="I5" s="44" t="s">
        <v>271</v>
      </c>
      <c r="J5" s="43">
        <v>1.29</v>
      </c>
    </row>
    <row r="6" spans="2:10" ht="45" x14ac:dyDescent="0.25">
      <c r="B6" s="43">
        <v>5</v>
      </c>
      <c r="C6" s="44" t="s">
        <v>268</v>
      </c>
      <c r="D6" s="44">
        <v>1467346</v>
      </c>
      <c r="E6" s="44" t="s">
        <v>185</v>
      </c>
      <c r="F6" s="44">
        <v>519767151</v>
      </c>
      <c r="G6" s="44" t="s">
        <v>269</v>
      </c>
      <c r="H6" s="44" t="s">
        <v>270</v>
      </c>
      <c r="I6" s="44" t="s">
        <v>271</v>
      </c>
      <c r="J6" s="43">
        <v>1.272</v>
      </c>
    </row>
    <row r="7" spans="2:10" ht="60" x14ac:dyDescent="0.25">
      <c r="B7" s="43">
        <v>5</v>
      </c>
      <c r="C7" s="44" t="s">
        <v>268</v>
      </c>
      <c r="D7" s="44">
        <v>1318245</v>
      </c>
      <c r="E7" s="44" t="s">
        <v>172</v>
      </c>
      <c r="F7" s="44">
        <v>519767151</v>
      </c>
      <c r="G7" s="44" t="s">
        <v>269</v>
      </c>
      <c r="H7" s="44" t="s">
        <v>270</v>
      </c>
      <c r="I7" s="44" t="s">
        <v>271</v>
      </c>
      <c r="J7" s="43">
        <v>0.70799999999999996</v>
      </c>
    </row>
    <row r="8" spans="2:10" ht="60" x14ac:dyDescent="0.25">
      <c r="B8" s="43">
        <v>5</v>
      </c>
      <c r="C8" s="44" t="s">
        <v>268</v>
      </c>
      <c r="D8" s="44">
        <v>2290331</v>
      </c>
      <c r="E8" s="44" t="s">
        <v>21</v>
      </c>
      <c r="F8" s="44">
        <v>519767151</v>
      </c>
      <c r="G8" s="44" t="s">
        <v>269</v>
      </c>
      <c r="H8" s="44" t="s">
        <v>270</v>
      </c>
      <c r="I8" s="44" t="s">
        <v>271</v>
      </c>
      <c r="J8" s="43">
        <v>0.78</v>
      </c>
    </row>
    <row r="9" spans="2:10" ht="105" x14ac:dyDescent="0.25">
      <c r="B9" s="43">
        <v>10</v>
      </c>
      <c r="C9" s="44" t="s">
        <v>268</v>
      </c>
      <c r="D9" s="44">
        <v>2320838</v>
      </c>
      <c r="E9" s="44" t="s">
        <v>211</v>
      </c>
      <c r="F9" s="44">
        <v>519767151</v>
      </c>
      <c r="G9" s="44" t="s">
        <v>269</v>
      </c>
      <c r="H9" s="44" t="s">
        <v>270</v>
      </c>
      <c r="I9" s="44" t="s">
        <v>271</v>
      </c>
      <c r="J9" s="43">
        <v>0.41039999999999999</v>
      </c>
    </row>
    <row r="10" spans="2:10" ht="105" x14ac:dyDescent="0.25">
      <c r="B10" s="43">
        <v>10</v>
      </c>
      <c r="C10" s="44" t="s">
        <v>268</v>
      </c>
      <c r="D10" s="44">
        <v>1759196</v>
      </c>
      <c r="E10" s="44" t="s">
        <v>216</v>
      </c>
      <c r="F10" s="44">
        <v>519767151</v>
      </c>
      <c r="G10" s="44" t="s">
        <v>269</v>
      </c>
      <c r="H10" s="44" t="s">
        <v>270</v>
      </c>
      <c r="I10" s="44" t="s">
        <v>271</v>
      </c>
      <c r="J10" s="43">
        <v>0.58199999999999996</v>
      </c>
    </row>
    <row r="11" spans="2:10" ht="105" x14ac:dyDescent="0.25">
      <c r="B11" s="43">
        <v>50</v>
      </c>
      <c r="C11" s="44" t="s">
        <v>268</v>
      </c>
      <c r="D11" s="44">
        <v>2522443</v>
      </c>
      <c r="E11" s="44" t="s">
        <v>42</v>
      </c>
      <c r="F11" s="44">
        <v>519767151</v>
      </c>
      <c r="G11" s="44" t="s">
        <v>269</v>
      </c>
      <c r="H11" s="44" t="s">
        <v>270</v>
      </c>
      <c r="I11" s="44" t="s">
        <v>271</v>
      </c>
      <c r="J11" s="43">
        <v>4.4880000000000004</v>
      </c>
    </row>
    <row r="12" spans="2:10" ht="105" x14ac:dyDescent="0.25">
      <c r="B12" s="43">
        <v>50</v>
      </c>
      <c r="C12" s="44" t="s">
        <v>268</v>
      </c>
      <c r="D12" s="44">
        <v>1572631</v>
      </c>
      <c r="E12" s="44" t="s">
        <v>207</v>
      </c>
      <c r="F12" s="44">
        <v>519767151</v>
      </c>
      <c r="G12" s="44" t="s">
        <v>269</v>
      </c>
      <c r="H12" s="44" t="s">
        <v>270</v>
      </c>
      <c r="I12" s="44" t="s">
        <v>271</v>
      </c>
      <c r="J12" s="43">
        <v>5.4059999999999997</v>
      </c>
    </row>
    <row r="13" spans="2:10" ht="90" x14ac:dyDescent="0.25">
      <c r="B13" s="43">
        <v>20</v>
      </c>
      <c r="C13" s="44" t="s">
        <v>268</v>
      </c>
      <c r="D13" s="44">
        <v>9227792</v>
      </c>
      <c r="E13" s="44" t="s">
        <v>272</v>
      </c>
      <c r="F13" s="44">
        <v>519767151</v>
      </c>
      <c r="G13" s="44" t="s">
        <v>269</v>
      </c>
      <c r="H13" s="44" t="s">
        <v>270</v>
      </c>
      <c r="I13" s="44" t="s">
        <v>271</v>
      </c>
      <c r="J13" s="43">
        <v>1.512</v>
      </c>
    </row>
    <row r="14" spans="2:10" ht="45" x14ac:dyDescent="0.25">
      <c r="B14" s="43">
        <v>20</v>
      </c>
      <c r="C14" s="44" t="s">
        <v>268</v>
      </c>
      <c r="D14" s="44">
        <v>2309111</v>
      </c>
      <c r="E14" s="44" t="s">
        <v>219</v>
      </c>
      <c r="F14" s="44">
        <v>519767151</v>
      </c>
      <c r="G14" s="44" t="s">
        <v>269</v>
      </c>
      <c r="H14" s="44" t="s">
        <v>270</v>
      </c>
      <c r="I14" s="44" t="s">
        <v>271</v>
      </c>
      <c r="J14" s="43">
        <v>0.15359999999999999</v>
      </c>
    </row>
    <row r="15" spans="2:10" ht="45" x14ac:dyDescent="0.25">
      <c r="B15" s="43">
        <v>20</v>
      </c>
      <c r="C15" s="44" t="s">
        <v>268</v>
      </c>
      <c r="D15" s="44">
        <v>2447233</v>
      </c>
      <c r="E15" s="44" t="s">
        <v>220</v>
      </c>
      <c r="F15" s="44">
        <v>519767151</v>
      </c>
      <c r="G15" s="44" t="s">
        <v>269</v>
      </c>
      <c r="H15" s="44" t="s">
        <v>270</v>
      </c>
      <c r="I15" s="44" t="s">
        <v>271</v>
      </c>
      <c r="J15" s="43">
        <v>9.8400000000000001E-2</v>
      </c>
    </row>
    <row r="16" spans="2:10" ht="45" x14ac:dyDescent="0.25">
      <c r="B16" s="43">
        <v>10</v>
      </c>
      <c r="C16" s="44" t="s">
        <v>268</v>
      </c>
      <c r="D16" s="44">
        <v>2447243</v>
      </c>
      <c r="E16" s="44" t="s">
        <v>224</v>
      </c>
      <c r="F16" s="44">
        <v>519767151</v>
      </c>
      <c r="G16" s="44" t="s">
        <v>269</v>
      </c>
      <c r="H16" s="44" t="s">
        <v>270</v>
      </c>
      <c r="I16" s="44" t="s">
        <v>271</v>
      </c>
      <c r="J16" s="43">
        <v>5.04E-2</v>
      </c>
    </row>
    <row r="17" spans="2:10" ht="45" x14ac:dyDescent="0.25">
      <c r="B17" s="43">
        <v>20</v>
      </c>
      <c r="C17" s="44" t="s">
        <v>268</v>
      </c>
      <c r="D17" s="44">
        <v>2073349</v>
      </c>
      <c r="E17" s="44" t="s">
        <v>223</v>
      </c>
      <c r="F17" s="44">
        <v>519767151</v>
      </c>
      <c r="G17" s="44" t="s">
        <v>269</v>
      </c>
      <c r="H17" s="44" t="s">
        <v>270</v>
      </c>
      <c r="I17" s="44" t="s">
        <v>271</v>
      </c>
      <c r="J17" s="43">
        <v>0.17760000000000001</v>
      </c>
    </row>
    <row r="18" spans="2:10" ht="45" x14ac:dyDescent="0.25">
      <c r="B18" s="43">
        <v>10</v>
      </c>
      <c r="C18" s="44" t="s">
        <v>268</v>
      </c>
      <c r="D18" s="44">
        <v>2447354</v>
      </c>
      <c r="E18" s="44" t="s">
        <v>225</v>
      </c>
      <c r="F18" s="44">
        <v>519767151</v>
      </c>
      <c r="G18" s="44" t="s">
        <v>269</v>
      </c>
      <c r="H18" s="44" t="s">
        <v>270</v>
      </c>
      <c r="I18" s="44" t="s">
        <v>271</v>
      </c>
      <c r="J18" s="43">
        <v>4.9200000000000001E-2</v>
      </c>
    </row>
    <row r="19" spans="2:10" ht="60" x14ac:dyDescent="0.25">
      <c r="B19" s="43">
        <v>20</v>
      </c>
      <c r="C19" s="44" t="s">
        <v>268</v>
      </c>
      <c r="D19" s="44">
        <v>9233334</v>
      </c>
      <c r="E19" s="44" t="s">
        <v>221</v>
      </c>
      <c r="F19" s="44">
        <v>519767151</v>
      </c>
      <c r="G19" s="44" t="s">
        <v>269</v>
      </c>
      <c r="H19" s="44" t="s">
        <v>270</v>
      </c>
      <c r="I19" s="44" t="s">
        <v>271</v>
      </c>
      <c r="J19" s="43">
        <v>0.41039999999999999</v>
      </c>
    </row>
    <row r="20" spans="2:10" ht="45" x14ac:dyDescent="0.25">
      <c r="B20" s="43">
        <v>10</v>
      </c>
      <c r="C20" s="44" t="s">
        <v>268</v>
      </c>
      <c r="D20" s="44">
        <v>2447319</v>
      </c>
      <c r="E20" s="44" t="s">
        <v>222</v>
      </c>
      <c r="F20" s="44">
        <v>519767151</v>
      </c>
      <c r="G20" s="44" t="s">
        <v>269</v>
      </c>
      <c r="H20" s="44" t="s">
        <v>270</v>
      </c>
      <c r="I20" s="44" t="s">
        <v>271</v>
      </c>
      <c r="J20" s="43">
        <v>5.16E-2</v>
      </c>
    </row>
    <row r="21" spans="2:10" ht="90" x14ac:dyDescent="0.25">
      <c r="B21" s="43">
        <v>10</v>
      </c>
      <c r="C21" s="44" t="s">
        <v>268</v>
      </c>
      <c r="D21" s="44">
        <v>2843526</v>
      </c>
      <c r="E21" s="44" t="s">
        <v>149</v>
      </c>
      <c r="F21" s="44">
        <v>519767151</v>
      </c>
      <c r="G21" s="44" t="s">
        <v>269</v>
      </c>
      <c r="H21" s="44" t="s">
        <v>270</v>
      </c>
      <c r="I21" s="44" t="s">
        <v>271</v>
      </c>
      <c r="J21" s="43">
        <v>1.6919999999999999</v>
      </c>
    </row>
    <row r="22" spans="2:10" ht="60" x14ac:dyDescent="0.25">
      <c r="B22" s="43">
        <v>10</v>
      </c>
      <c r="C22" s="44" t="s">
        <v>268</v>
      </c>
      <c r="D22" s="44">
        <v>1022235</v>
      </c>
      <c r="E22" s="44" t="s">
        <v>194</v>
      </c>
      <c r="F22" s="44">
        <v>519767151</v>
      </c>
      <c r="G22" s="44" t="s">
        <v>269</v>
      </c>
      <c r="H22" s="44" t="s">
        <v>270</v>
      </c>
      <c r="I22" s="44" t="s">
        <v>271</v>
      </c>
      <c r="J22" s="43">
        <v>4.1520000000000001</v>
      </c>
    </row>
    <row r="23" spans="2:10" ht="45" x14ac:dyDescent="0.25">
      <c r="B23" s="43">
        <v>10</v>
      </c>
      <c r="C23" s="44" t="s">
        <v>268</v>
      </c>
      <c r="D23" s="44">
        <v>2320087</v>
      </c>
      <c r="E23" s="44" t="s">
        <v>19</v>
      </c>
      <c r="F23" s="44">
        <v>519767151</v>
      </c>
      <c r="G23" s="44" t="s">
        <v>269</v>
      </c>
      <c r="H23" s="44" t="s">
        <v>270</v>
      </c>
      <c r="I23" s="44" t="s">
        <v>271</v>
      </c>
      <c r="J23" s="43">
        <v>2.1240000000000001</v>
      </c>
    </row>
    <row r="24" spans="2:10" ht="60" x14ac:dyDescent="0.25">
      <c r="B24" s="43">
        <v>5</v>
      </c>
      <c r="C24" s="44" t="s">
        <v>268</v>
      </c>
      <c r="D24" s="44">
        <v>1842280</v>
      </c>
      <c r="E24" s="44" t="s">
        <v>170</v>
      </c>
      <c r="F24" s="44">
        <v>519767151</v>
      </c>
      <c r="G24" s="44" t="s">
        <v>269</v>
      </c>
      <c r="H24" s="44" t="s">
        <v>270</v>
      </c>
      <c r="I24" s="44" t="s">
        <v>271</v>
      </c>
      <c r="J24" s="43">
        <v>2.4660000000000002</v>
      </c>
    </row>
    <row r="25" spans="2:10" ht="75" x14ac:dyDescent="0.25">
      <c r="B25" s="43">
        <v>20</v>
      </c>
      <c r="C25" s="44" t="s">
        <v>268</v>
      </c>
      <c r="D25" s="44">
        <v>1515723</v>
      </c>
      <c r="E25" s="44" t="s">
        <v>160</v>
      </c>
      <c r="F25" s="44">
        <v>519767151</v>
      </c>
      <c r="G25" s="44" t="s">
        <v>269</v>
      </c>
      <c r="H25" s="44" t="s">
        <v>270</v>
      </c>
      <c r="I25" s="44" t="s">
        <v>271</v>
      </c>
      <c r="J25" s="43">
        <v>1.8935999999999999</v>
      </c>
    </row>
    <row r="26" spans="2:10" x14ac:dyDescent="0.25">
      <c r="J26">
        <f>SUM(J2:J25)</f>
        <v>50.980800000000002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 2B</vt:lpstr>
      <vt:lpstr>REV 3A</vt:lpstr>
      <vt:lpstr>Programmer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m.p. (mpo1g17)</dc:creator>
  <cp:lastModifiedBy>Sam</cp:lastModifiedBy>
  <cp:lastPrinted>2020-05-06T22:40:16Z</cp:lastPrinted>
  <dcterms:created xsi:type="dcterms:W3CDTF">2020-01-30T16:19:22Z</dcterms:created>
  <dcterms:modified xsi:type="dcterms:W3CDTF">2020-09-11T21:11:26Z</dcterms:modified>
</cp:coreProperties>
</file>