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amue\Documents\work\pcb\"/>
    </mc:Choice>
  </mc:AlternateContent>
  <xr:revisionPtr revIDLastSave="0" documentId="13_ncr:1_{2305864D-D54D-418F-948E-B14481FFAD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" i="1" l="1"/>
  <c r="N24" i="1" s="1"/>
  <c r="K24" i="1"/>
  <c r="D27" i="1" l="1"/>
  <c r="L29" i="1" l="1"/>
  <c r="N4" i="1"/>
  <c r="N7" i="1"/>
  <c r="N10" i="1"/>
  <c r="N12" i="1"/>
  <c r="N13" i="1"/>
  <c r="N14" i="1"/>
  <c r="N15" i="1"/>
  <c r="N16" i="1"/>
  <c r="N17" i="1"/>
  <c r="N18" i="1"/>
  <c r="N20" i="1"/>
  <c r="N21" i="1"/>
  <c r="N2" i="1"/>
  <c r="K23" i="1" l="1"/>
  <c r="M23" i="1"/>
  <c r="N23" i="1" s="1"/>
  <c r="M22" i="1" l="1"/>
  <c r="N22" i="1" s="1"/>
  <c r="K22" i="1"/>
  <c r="M21" i="1"/>
  <c r="K21" i="1"/>
  <c r="K20" i="1" l="1"/>
  <c r="K19" i="1"/>
  <c r="K18" i="1"/>
  <c r="M18" i="1" s="1"/>
  <c r="K17" i="1"/>
  <c r="K16" i="1"/>
  <c r="K15" i="1"/>
  <c r="K14" i="1"/>
  <c r="K13" i="1"/>
  <c r="K12" i="1"/>
  <c r="K11" i="1"/>
  <c r="K10" i="1"/>
  <c r="K9" i="1"/>
  <c r="M9" i="1" s="1"/>
  <c r="N9" i="1" s="1"/>
  <c r="K8" i="1"/>
  <c r="K7" i="1"/>
  <c r="M7" i="1" s="1"/>
  <c r="K6" i="1"/>
  <c r="M6" i="1" s="1"/>
  <c r="K5" i="1"/>
  <c r="K4" i="1"/>
  <c r="M4" i="1" s="1"/>
  <c r="M5" i="1"/>
  <c r="N5" i="1" s="1"/>
  <c r="M11" i="1"/>
  <c r="N11" i="1" s="1"/>
  <c r="M17" i="1"/>
  <c r="M19" i="1"/>
  <c r="N19" i="1" s="1"/>
  <c r="K3" i="1"/>
  <c r="M3" i="1" s="1"/>
  <c r="N3" i="1" s="1"/>
  <c r="K2" i="1"/>
  <c r="M8" i="1"/>
  <c r="N8" i="1" s="1"/>
  <c r="M20" i="1"/>
  <c r="M25" i="1" l="1"/>
  <c r="N25" i="1" s="1"/>
  <c r="N6" i="1"/>
  <c r="N28" i="1" l="1"/>
  <c r="N29" i="1" s="1"/>
  <c r="N31" i="1"/>
</calcChain>
</file>

<file path=xl/sharedStrings.xml><?xml version="1.0" encoding="utf-8"?>
<sst xmlns="http://schemas.openxmlformats.org/spreadsheetml/2006/main" count="159" uniqueCount="117">
  <si>
    <t>PART</t>
  </si>
  <si>
    <t>DESCRIPTION</t>
  </si>
  <si>
    <t>SUPPLIER</t>
  </si>
  <si>
    <t>ORDER NUMBER</t>
  </si>
  <si>
    <t>MANUF. PART NUM.</t>
  </si>
  <si>
    <t>ONECALL</t>
  </si>
  <si>
    <t>NO. REQUIRED (PER BOARD)</t>
  </si>
  <si>
    <t>KP-2012CGCK</t>
  </si>
  <si>
    <t>PTS645SM43SMTR92LFS</t>
  </si>
  <si>
    <t>U1</t>
  </si>
  <si>
    <t>NAME ON BOARD</t>
  </si>
  <si>
    <t>MOUSER</t>
  </si>
  <si>
    <t>RS</t>
  </si>
  <si>
    <t>URL</t>
  </si>
  <si>
    <t>https://www.mouser.co.uk/ProductDetail/Keystone-Electronics/1042P?qs=sGAEpiMZZMtqO%252BWUGLBzeAoSIwG%2FyfJm2NzM8DAiwxE%3D</t>
  </si>
  <si>
    <t>1042P</t>
  </si>
  <si>
    <t>534-1042P</t>
  </si>
  <si>
    <t>18650 Battery Holder SMT Polarised</t>
  </si>
  <si>
    <t>https://onecall.farnell.com/c-k-components/pts645sm43smtr92lfs/switch-spst-0-05a-12vdc-smd-4/dp/2320087</t>
  </si>
  <si>
    <t>SMT Tactile Switch</t>
  </si>
  <si>
    <t>https://onecall.farnell.com/kingbright/kp-2012cgck/led-0805-50mcd-green/dp/2290331</t>
  </si>
  <si>
    <t>Low Power Green SMD LED</t>
  </si>
  <si>
    <t>S1, S2</t>
  </si>
  <si>
    <t>LED1</t>
  </si>
  <si>
    <t>https://onecall.farnell.com/microchip/atsamr30m18a-i-rm100/mcu-32bit-48mhz/dp/3013705</t>
  </si>
  <si>
    <t>ATSAMR30M18A-I/RM100</t>
  </si>
  <si>
    <t>Castellated SAMR30 SoC</t>
  </si>
  <si>
    <t>IC1</t>
  </si>
  <si>
    <t>https://uk.rs-online.com/web/p/speciality-size-rechargeable-batteries/8182992/</t>
  </si>
  <si>
    <t>818-2992</t>
  </si>
  <si>
    <t>INR-18650 20R</t>
  </si>
  <si>
    <t>3.6V 18650 Li-ion 2Ah Battery</t>
  </si>
  <si>
    <t>-</t>
  </si>
  <si>
    <t>DS18B20U+</t>
  </si>
  <si>
    <t>1-Wire Temperature Sensor</t>
  </si>
  <si>
    <t>IC3</t>
  </si>
  <si>
    <t>https://onecall.farnell.com/maxim-integrated-products/ds18b20u/thermometer-dig-prog-smd-18b20/dp/2518694</t>
  </si>
  <si>
    <t>https://onecall.farnell.com/multicomp/19-46-1-tgg/rf-coaxial-sma-straight-jack-50ohm/dp/1169631</t>
  </si>
  <si>
    <t>19-46-1-TGG</t>
  </si>
  <si>
    <t>RF Coaxial Connector SMA 50ohm</t>
  </si>
  <si>
    <t>J1</t>
  </si>
  <si>
    <t>https://onecall.farnell.com/avx/08051c104jat2a/cap-0-1-f-100v-5-x7r-0805/dp/2332715</t>
  </si>
  <si>
    <t>100nF SMD Multilayer Ceramic Capacitor 0805</t>
  </si>
  <si>
    <t>08051C104JAT2A</t>
  </si>
  <si>
    <t>L1</t>
  </si>
  <si>
    <t>https://onecall.farnell.com/panasonic/era3aeb104v/res-100k-0-1-0-1w-0603-thin-film/dp/1577632</t>
  </si>
  <si>
    <t>100k SMD Resistor 0603</t>
  </si>
  <si>
    <t>ERA3AEB104V</t>
  </si>
  <si>
    <t>https://onecall.farnell.com/tdk/mlg1005s7n5j/inductor-7-5nh-hi-frequency/dp/1669587</t>
  </si>
  <si>
    <t>7.5nH Multilayer Inductor 0402</t>
  </si>
  <si>
    <t>MLG1005S7N5J</t>
  </si>
  <si>
    <t>https://onecall.farnell.com/yageo/rc0603fr-07100rl/res-100r-1-0-1w-0603-thick-film/dp/9238360</t>
  </si>
  <si>
    <t>100R SMD Resistor 0603</t>
  </si>
  <si>
    <t>RC0603FR-07100RL</t>
  </si>
  <si>
    <t>39R SMD Resistor 0603</t>
  </si>
  <si>
    <t>1k SMD Resistor 0603</t>
  </si>
  <si>
    <t>2k7 SMD Resistor 0603</t>
  </si>
  <si>
    <t>https://onecall.farnell.com/yageo/rc0603fr-072k7l/res-2k7-1-0-1w-0603-thick-film/dp/9238530</t>
  </si>
  <si>
    <t>RC0603FR-072K7L</t>
  </si>
  <si>
    <t>https://onecall.farnell.com/yageo/rc0603fr-071kl/res-1k-1-0-1w-0603-thick-film/dp/9238484</t>
  </si>
  <si>
    <t>RC0603FR-071KL</t>
  </si>
  <si>
    <t>https://onecall.farnell.com/yageo/rc0603fr-0739rl/res-39r-1-0-1w-0603-thick-film/dp/9238310</t>
  </si>
  <si>
    <t>RC0603FR-0739RL</t>
  </si>
  <si>
    <t>https://onecall.farnell.com/harwin/m20-9980445/connector-header-tht-2-54mm-8way/dp/1022232</t>
  </si>
  <si>
    <t>M20-9980445</t>
  </si>
  <si>
    <t>SV1</t>
  </si>
  <si>
    <t>High Side Power Load Switch 5.5V 1A</t>
  </si>
  <si>
    <t>SIP32431DR3-T1GE3</t>
  </si>
  <si>
    <t>LD39015M33R</t>
  </si>
  <si>
    <t>https://onecall.farnell.com/stmicroelectronics/ld39015m33r/v-reg-1-5-5-5v-0-15a-3-3v-5sot23/dp/2311333</t>
  </si>
  <si>
    <t>Linear Voltage Regulator 3.3V 0.15A</t>
  </si>
  <si>
    <t>https://onecall.farnell.com/tdk/c2012x7r1e105k125ab/cap-1-f-25v-10-x7r-0805/dp/2346940</t>
  </si>
  <si>
    <t>C2012X7R1E105K125AB</t>
  </si>
  <si>
    <t>1uF SMD Multilayer Ceramic Capacitor 0805</t>
  </si>
  <si>
    <t>R1, R2, R3, R4, R5, R6</t>
  </si>
  <si>
    <t>R7, R9</t>
  </si>
  <si>
    <t>R11</t>
  </si>
  <si>
    <t>R12, R13</t>
  </si>
  <si>
    <t>S3</t>
  </si>
  <si>
    <t>IC2</t>
  </si>
  <si>
    <t>Cost/unit</t>
  </si>
  <si>
    <t>Min Order</t>
  </si>
  <si>
    <t>Order required</t>
  </si>
  <si>
    <t>Cost</t>
  </si>
  <si>
    <t>Number Required N Boards</t>
  </si>
  <si>
    <t>2.54mm Pin Header 4 Contact 1 Row THT</t>
  </si>
  <si>
    <t>2.54mm Pin Header 2 Rows THT</t>
  </si>
  <si>
    <t>https://onecall.farnell.com/samtec/tsw-104-07-f-s/connector-header-4pos-1row-2-54mm/dp/2856691</t>
  </si>
  <si>
    <t>TSW-104-07-F-S</t>
  </si>
  <si>
    <t>R8, R10</t>
  </si>
  <si>
    <t>32Mbit SPI Flash WSOIC-8</t>
  </si>
  <si>
    <t>AT25DF321A-SH-T</t>
  </si>
  <si>
    <t>https://onecall.farnell.com/adesto-technologies/at25df321a-sh-t/flash-memory-32mbit-40-to-85deg/dp/2909992</t>
  </si>
  <si>
    <t>IC4</t>
  </si>
  <si>
    <t>J2</t>
  </si>
  <si>
    <t>With VAT</t>
  </si>
  <si>
    <t>10uF Tantalum Capacitor 6.3V SMD 0805</t>
  </si>
  <si>
    <t>https://onecall.farnell.com/avx/tajp106k006rnj/cap-10-f-6-3v-10-0805-smd/dp/1658203</t>
  </si>
  <si>
    <t>TAJP106K006RNJ</t>
  </si>
  <si>
    <t>https://uk.rs-online.com/web/p/mosfets/1807822/</t>
  </si>
  <si>
    <t>C3, C4, C5</t>
  </si>
  <si>
    <t>https://onecall.farnell.com/silicon-labs/si7006-a20-im1r/humidity-temp-sensor-dfn-6/dp/3105971</t>
  </si>
  <si>
    <t>HW1</t>
  </si>
  <si>
    <t>Low Power Temp/Humidity Sensor I2C 3V3</t>
  </si>
  <si>
    <t>SI7006-A20-IM1R</t>
  </si>
  <si>
    <t>180-7822</t>
  </si>
  <si>
    <t>N Boards</t>
  </si>
  <si>
    <t>C1, C8</t>
  </si>
  <si>
    <t>C2, C6, C7, C9, C10</t>
  </si>
  <si>
    <t>Done?</t>
  </si>
  <si>
    <t>Y</t>
  </si>
  <si>
    <t>SMA 868MHz Whip Antenna 50ohm</t>
  </si>
  <si>
    <t>532-4430</t>
  </si>
  <si>
    <t xml:space="preserve">ANT-900MS </t>
  </si>
  <si>
    <t>https://uk.rs-online.com/web/p/telemetry-antennas/5324430/</t>
  </si>
  <si>
    <t>Onecall</t>
  </si>
  <si>
    <t>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</si>
</sst>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44" fontId="6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1" applyAlignment="1">
      <alignment horizontal="left"/>
    </xf>
    <xf numFmtId="0" fontId="2" fillId="0" borderId="0" xfId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0" borderId="0" xfId="1"/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44" fontId="0" fillId="0" borderId="0" xfId="3" applyFont="1" applyAlignment="1">
      <alignment horizontal="center" vertical="center"/>
    </xf>
    <xf numFmtId="44" fontId="0" fillId="0" borderId="0" xfId="0" applyNumberFormat="1"/>
    <xf numFmtId="9" fontId="0" fillId="0" borderId="0" xfId="0" applyNumberFormat="1" applyAlignment="1">
      <alignment horizontal="center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00000000-0005-0000-0000-000002000000}"/>
  </cellStyles>
  <dxfs count="1"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necall.farnell.com/avx/08051c104jat2a/cap-0-1-f-100v-5-x7r-0805/dp/2332715" TargetMode="External"/><Relationship Id="rId13" Type="http://schemas.openxmlformats.org/officeDocument/2006/relationships/hyperlink" Target="https://onecall.farnell.com/yageo/rc0603fr-071kl/res-1k-1-0-1w-0603-thick-film/dp/9238484" TargetMode="External"/><Relationship Id="rId18" Type="http://schemas.openxmlformats.org/officeDocument/2006/relationships/hyperlink" Target="https://onecall.farnell.com/samtec/tsw-104-07-f-s/connector-header-4pos-1row-2-54mm/dp/2856691" TargetMode="External"/><Relationship Id="rId3" Type="http://schemas.openxmlformats.org/officeDocument/2006/relationships/hyperlink" Target="https://onecall.farnell.com/kingbright/kp-2012cgck/led-0805-50mcd-green/dp/2290331" TargetMode="External"/><Relationship Id="rId21" Type="http://schemas.openxmlformats.org/officeDocument/2006/relationships/hyperlink" Target="https://uk.rs-online.com/web/p/mosfets/1807822/" TargetMode="External"/><Relationship Id="rId7" Type="http://schemas.openxmlformats.org/officeDocument/2006/relationships/hyperlink" Target="https://onecall.farnell.com/maxim-integrated-products/ds18b20u/thermometer-dig-prog-smd-18b20/dp/2518694" TargetMode="External"/><Relationship Id="rId12" Type="http://schemas.openxmlformats.org/officeDocument/2006/relationships/hyperlink" Target="https://onecall.farnell.com/yageo/rc0603fr-072k7l/res-2k7-1-0-1w-0603-thick-film/dp/9238530" TargetMode="External"/><Relationship Id="rId17" Type="http://schemas.openxmlformats.org/officeDocument/2006/relationships/hyperlink" Target="https://onecall.farnell.com/tdk/c2012x7r1e105k125ab/cap-1-f-25v-10-x7r-0805/dp/2346940" TargetMode="External"/><Relationship Id="rId2" Type="http://schemas.openxmlformats.org/officeDocument/2006/relationships/hyperlink" Target="https://onecall.farnell.com/c-k-components/pts645sm43smtr92lfs/switch-spst-0-05a-12vdc-smd-4/dp/2320087" TargetMode="External"/><Relationship Id="rId16" Type="http://schemas.openxmlformats.org/officeDocument/2006/relationships/hyperlink" Target="https://onecall.farnell.com/stmicroelectronics/ld39015m33r/v-reg-1-5-5-5v-0-15a-3-3v-5sot23/dp/2311333" TargetMode="External"/><Relationship Id="rId20" Type="http://schemas.openxmlformats.org/officeDocument/2006/relationships/hyperlink" Target="https://onecall.farnell.com/silicon-labs/si7006-a20-im1r/humidity-temp-sensor-dfn-6/dp/3105971" TargetMode="External"/><Relationship Id="rId1" Type="http://schemas.openxmlformats.org/officeDocument/2006/relationships/hyperlink" Target="https://www.mouser.co.uk/ProductDetail/Keystone-Electronics/1042P?qs=sGAEpiMZZMtqO%252BWUGLBzeAoSIwG%2FyfJm2NzM8DAiwxE%3D" TargetMode="External"/><Relationship Id="rId6" Type="http://schemas.openxmlformats.org/officeDocument/2006/relationships/hyperlink" Target="https://onecall.farnell.com/multicomp/19-46-1-tgg/rf-coaxial-sma-straight-jack-50ohm/dp/1169631" TargetMode="External"/><Relationship Id="rId11" Type="http://schemas.openxmlformats.org/officeDocument/2006/relationships/hyperlink" Target="https://onecall.farnell.com/yageo/rc0603fr-07100rl/res-100r-1-0-1w-0603-thick-film/dp/9238360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uk.rs-online.com/web/p/speciality-size-rechargeable-batteries/8182992/" TargetMode="External"/><Relationship Id="rId15" Type="http://schemas.openxmlformats.org/officeDocument/2006/relationships/hyperlink" Target="https://onecall.farnell.com/harwin/m20-9980445/connector-header-tht-2-54mm-8way/dp/1022232" TargetMode="External"/><Relationship Id="rId23" Type="http://schemas.openxmlformats.org/officeDocument/2006/relationships/hyperlink" Target="https://uk.rs-online.com/web/p/telemetry-antennas/5324430/" TargetMode="External"/><Relationship Id="rId10" Type="http://schemas.openxmlformats.org/officeDocument/2006/relationships/hyperlink" Target="https://onecall.farnell.com/tdk/mlg1005s7n5j/inductor-7-5nh-hi-frequency/dp/1669587" TargetMode="External"/><Relationship Id="rId19" Type="http://schemas.openxmlformats.org/officeDocument/2006/relationships/hyperlink" Target="https://onecall.farnell.com/adesto-technologies/at25df321a-sh-t/flash-memory-32mbit-40-to-85deg/dp/2909992" TargetMode="External"/><Relationship Id="rId4" Type="http://schemas.openxmlformats.org/officeDocument/2006/relationships/hyperlink" Target="https://onecall.farnell.com/microchip/atsamr30m18a-i-rm100/mcu-32bit-48mhz/dp/3013705" TargetMode="External"/><Relationship Id="rId9" Type="http://schemas.openxmlformats.org/officeDocument/2006/relationships/hyperlink" Target="https://onecall.farnell.com/panasonic/era3aeb104v/res-100k-0-1-0-1w-0603-thin-film/dp/1577632" TargetMode="External"/><Relationship Id="rId14" Type="http://schemas.openxmlformats.org/officeDocument/2006/relationships/hyperlink" Target="https://onecall.farnell.com/yageo/rc0603fr-0739rl/res-39r-1-0-1w-0603-thick-film/dp/9238310" TargetMode="External"/><Relationship Id="rId22" Type="http://schemas.openxmlformats.org/officeDocument/2006/relationships/hyperlink" Target="https://onecall.farnell.com/avx/tajp106k006rnj/cap-10-f-6-3v-10-0805-smd/dp/16582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9"/>
  <sheetViews>
    <sheetView tabSelected="1" zoomScaleNormal="100" workbookViewId="0">
      <selection activeCell="L10" sqref="L10"/>
    </sheetView>
  </sheetViews>
  <sheetFormatPr defaultRowHeight="15" x14ac:dyDescent="0.25"/>
  <cols>
    <col min="1" max="1" width="41.42578125" customWidth="1"/>
    <col min="2" max="2" width="8.7109375" customWidth="1"/>
    <col min="3" max="3" width="43.7109375" customWidth="1"/>
    <col min="4" max="4" width="14.7109375" customWidth="1"/>
    <col min="5" max="5" width="11.5703125" customWidth="1"/>
    <col min="6" max="6" width="13.85546875" customWidth="1"/>
    <col min="7" max="7" width="25.85546875" customWidth="1"/>
    <col min="8" max="8" width="32.5703125" customWidth="1"/>
    <col min="9" max="9" width="10.42578125" customWidth="1"/>
    <col min="11" max="11" width="15.42578125" customWidth="1"/>
  </cols>
  <sheetData>
    <row r="1" spans="1:15" ht="47.25" customHeight="1" x14ac:dyDescent="0.25">
      <c r="A1" s="11" t="s">
        <v>10</v>
      </c>
      <c r="B1" s="7" t="s">
        <v>0</v>
      </c>
      <c r="C1" s="7" t="s">
        <v>1</v>
      </c>
      <c r="D1" s="7" t="s">
        <v>6</v>
      </c>
      <c r="E1" s="7" t="s">
        <v>2</v>
      </c>
      <c r="F1" s="7" t="s">
        <v>3</v>
      </c>
      <c r="G1" s="7" t="s">
        <v>4</v>
      </c>
      <c r="H1" s="7" t="s">
        <v>13</v>
      </c>
      <c r="I1" s="7" t="s">
        <v>80</v>
      </c>
      <c r="J1" s="7" t="s">
        <v>81</v>
      </c>
      <c r="K1" s="7" t="s">
        <v>84</v>
      </c>
      <c r="L1" s="7" t="s">
        <v>82</v>
      </c>
      <c r="M1" s="7" t="s">
        <v>83</v>
      </c>
      <c r="N1" s="7" t="s">
        <v>95</v>
      </c>
      <c r="O1" s="7" t="s">
        <v>109</v>
      </c>
    </row>
    <row r="2" spans="1:15" s="3" customFormat="1" ht="18" customHeight="1" x14ac:dyDescent="0.25">
      <c r="A2" s="10" t="s">
        <v>9</v>
      </c>
      <c r="B2" s="12">
        <v>1</v>
      </c>
      <c r="C2" s="10" t="s">
        <v>17</v>
      </c>
      <c r="D2" s="12">
        <v>1</v>
      </c>
      <c r="E2" s="12" t="s">
        <v>11</v>
      </c>
      <c r="F2" s="12" t="s">
        <v>16</v>
      </c>
      <c r="G2" s="12" t="s">
        <v>15</v>
      </c>
      <c r="H2" s="17" t="s">
        <v>14</v>
      </c>
      <c r="I2" s="18">
        <v>1.87</v>
      </c>
      <c r="J2" s="12">
        <v>1</v>
      </c>
      <c r="K2" s="3">
        <f>D2*J28</f>
        <v>5</v>
      </c>
      <c r="L2" s="3">
        <v>4</v>
      </c>
      <c r="M2" s="19">
        <v>0</v>
      </c>
      <c r="N2" s="21">
        <f>M2*1.2</f>
        <v>0</v>
      </c>
      <c r="O2" s="3" t="s">
        <v>110</v>
      </c>
    </row>
    <row r="3" spans="1:15" x14ac:dyDescent="0.25">
      <c r="A3" s="10" t="s">
        <v>22</v>
      </c>
      <c r="B3" s="12">
        <v>2</v>
      </c>
      <c r="C3" s="10" t="s">
        <v>19</v>
      </c>
      <c r="D3" s="12">
        <v>2</v>
      </c>
      <c r="E3" s="12" t="s">
        <v>5</v>
      </c>
      <c r="F3" s="12">
        <v>2320087</v>
      </c>
      <c r="G3" s="12" t="s">
        <v>8</v>
      </c>
      <c r="H3" s="17" t="s">
        <v>18</v>
      </c>
      <c r="I3" s="18">
        <v>0.192</v>
      </c>
      <c r="J3" s="12">
        <v>10</v>
      </c>
      <c r="K3" s="3">
        <f>D3*J28</f>
        <v>10</v>
      </c>
      <c r="L3" s="3">
        <v>10</v>
      </c>
      <c r="M3" s="19">
        <f t="shared" ref="M3:M20" si="0">L3*I3</f>
        <v>1.92</v>
      </c>
      <c r="N3" s="21">
        <f t="shared" ref="N3:N24" si="1">M3*1.2</f>
        <v>2.3039999999999998</v>
      </c>
      <c r="O3" s="3" t="s">
        <v>110</v>
      </c>
    </row>
    <row r="4" spans="1:15" x14ac:dyDescent="0.25">
      <c r="A4" s="10" t="s">
        <v>23</v>
      </c>
      <c r="B4" s="12">
        <v>3</v>
      </c>
      <c r="C4" s="10" t="s">
        <v>21</v>
      </c>
      <c r="D4" s="12">
        <v>1</v>
      </c>
      <c r="E4" s="12" t="s">
        <v>5</v>
      </c>
      <c r="F4" s="12">
        <v>2290331</v>
      </c>
      <c r="G4" s="12" t="s">
        <v>7</v>
      </c>
      <c r="H4" s="17" t="s">
        <v>20</v>
      </c>
      <c r="I4" s="18">
        <v>0.126</v>
      </c>
      <c r="J4" s="12">
        <v>5</v>
      </c>
      <c r="K4" s="3">
        <f>D4*J28</f>
        <v>5</v>
      </c>
      <c r="L4" s="3">
        <v>5</v>
      </c>
      <c r="M4" s="19">
        <f t="shared" si="0"/>
        <v>0.63</v>
      </c>
      <c r="N4" s="21">
        <f t="shared" si="1"/>
        <v>0.75600000000000001</v>
      </c>
      <c r="O4" s="3" t="s">
        <v>110</v>
      </c>
    </row>
    <row r="5" spans="1:15" x14ac:dyDescent="0.25">
      <c r="A5" s="10" t="s">
        <v>27</v>
      </c>
      <c r="B5" s="12">
        <v>4</v>
      </c>
      <c r="C5" s="10" t="s">
        <v>26</v>
      </c>
      <c r="D5" s="12">
        <v>1</v>
      </c>
      <c r="E5" s="12" t="s">
        <v>5</v>
      </c>
      <c r="F5" s="12">
        <v>3013705</v>
      </c>
      <c r="G5" s="12" t="s">
        <v>25</v>
      </c>
      <c r="H5" s="17" t="s">
        <v>24</v>
      </c>
      <c r="I5" s="18">
        <v>4.93</v>
      </c>
      <c r="J5" s="12">
        <v>1</v>
      </c>
      <c r="K5" s="3">
        <f>D5*J28</f>
        <v>5</v>
      </c>
      <c r="L5" s="3">
        <v>5</v>
      </c>
      <c r="M5" s="19">
        <f t="shared" si="0"/>
        <v>24.65</v>
      </c>
      <c r="N5" s="21">
        <f t="shared" si="1"/>
        <v>29.58</v>
      </c>
      <c r="O5" s="3" t="s">
        <v>110</v>
      </c>
    </row>
    <row r="6" spans="1:15" x14ac:dyDescent="0.25">
      <c r="A6" s="10" t="s">
        <v>32</v>
      </c>
      <c r="B6" s="12">
        <v>5</v>
      </c>
      <c r="C6" s="10" t="s">
        <v>31</v>
      </c>
      <c r="D6" s="12">
        <v>1</v>
      </c>
      <c r="E6" s="12" t="s">
        <v>12</v>
      </c>
      <c r="F6" s="12" t="s">
        <v>29</v>
      </c>
      <c r="G6" s="12" t="s">
        <v>30</v>
      </c>
      <c r="H6" s="17" t="s">
        <v>28</v>
      </c>
      <c r="I6" s="18">
        <v>5.67</v>
      </c>
      <c r="J6" s="12">
        <v>1</v>
      </c>
      <c r="K6" s="3">
        <f>D6*J28</f>
        <v>5</v>
      </c>
      <c r="L6" s="3">
        <v>0</v>
      </c>
      <c r="M6" s="19">
        <f t="shared" si="0"/>
        <v>0</v>
      </c>
      <c r="N6" s="21">
        <f t="shared" si="1"/>
        <v>0</v>
      </c>
      <c r="O6" s="3"/>
    </row>
    <row r="7" spans="1:15" x14ac:dyDescent="0.25">
      <c r="A7" s="10" t="s">
        <v>35</v>
      </c>
      <c r="B7" s="12">
        <v>6</v>
      </c>
      <c r="C7" s="10" t="s">
        <v>34</v>
      </c>
      <c r="D7" s="12">
        <v>1</v>
      </c>
      <c r="E7" s="12" t="s">
        <v>5</v>
      </c>
      <c r="F7" s="12">
        <v>2518694</v>
      </c>
      <c r="G7" s="12" t="s">
        <v>33</v>
      </c>
      <c r="H7" s="17" t="s">
        <v>36</v>
      </c>
      <c r="I7" s="18">
        <v>2.4900000000000002</v>
      </c>
      <c r="J7" s="12">
        <v>1</v>
      </c>
      <c r="K7" s="3">
        <f>D7*J28</f>
        <v>5</v>
      </c>
      <c r="L7" s="3">
        <v>4</v>
      </c>
      <c r="M7" s="19">
        <f t="shared" si="0"/>
        <v>9.9600000000000009</v>
      </c>
      <c r="N7" s="21">
        <f t="shared" si="1"/>
        <v>11.952</v>
      </c>
      <c r="O7" s="3" t="s">
        <v>110</v>
      </c>
    </row>
    <row r="8" spans="1:15" x14ac:dyDescent="0.25">
      <c r="A8" s="10" t="s">
        <v>40</v>
      </c>
      <c r="B8" s="12">
        <v>7</v>
      </c>
      <c r="C8" s="10" t="s">
        <v>39</v>
      </c>
      <c r="D8" s="12">
        <v>1</v>
      </c>
      <c r="E8" s="12" t="s">
        <v>5</v>
      </c>
      <c r="F8" s="12">
        <v>1169631</v>
      </c>
      <c r="G8" s="12" t="s">
        <v>38</v>
      </c>
      <c r="H8" s="17" t="s">
        <v>37</v>
      </c>
      <c r="I8" s="18">
        <v>3.53</v>
      </c>
      <c r="J8" s="12">
        <v>1</v>
      </c>
      <c r="K8" s="3">
        <f>D8*J28</f>
        <v>5</v>
      </c>
      <c r="L8" s="3">
        <v>5</v>
      </c>
      <c r="M8" s="19">
        <f t="shared" si="0"/>
        <v>17.649999999999999</v>
      </c>
      <c r="N8" s="21">
        <f t="shared" si="1"/>
        <v>21.179999999999996</v>
      </c>
      <c r="O8" s="3" t="s">
        <v>110</v>
      </c>
    </row>
    <row r="9" spans="1:15" x14ac:dyDescent="0.25">
      <c r="A9" s="10" t="s">
        <v>107</v>
      </c>
      <c r="B9" s="12">
        <v>8</v>
      </c>
      <c r="C9" s="10" t="s">
        <v>96</v>
      </c>
      <c r="D9" s="12">
        <v>2</v>
      </c>
      <c r="E9" s="12" t="s">
        <v>5</v>
      </c>
      <c r="F9" s="12">
        <v>1658203</v>
      </c>
      <c r="G9" s="12" t="s">
        <v>98</v>
      </c>
      <c r="H9" s="17" t="s">
        <v>97</v>
      </c>
      <c r="I9" s="18">
        <v>0.57999999999999996</v>
      </c>
      <c r="J9" s="12">
        <v>5</v>
      </c>
      <c r="K9" s="3">
        <f>D9*J28</f>
        <v>10</v>
      </c>
      <c r="L9" s="3">
        <v>10</v>
      </c>
      <c r="M9" s="19">
        <f t="shared" si="0"/>
        <v>5.8</v>
      </c>
      <c r="N9" s="21">
        <f t="shared" si="1"/>
        <v>6.96</v>
      </c>
      <c r="O9" s="3" t="s">
        <v>110</v>
      </c>
    </row>
    <row r="10" spans="1:15" x14ac:dyDescent="0.25">
      <c r="A10" s="10" t="s">
        <v>108</v>
      </c>
      <c r="B10" s="12">
        <v>9</v>
      </c>
      <c r="C10" s="10" t="s">
        <v>42</v>
      </c>
      <c r="D10" s="12">
        <v>5</v>
      </c>
      <c r="E10" s="12" t="s">
        <v>5</v>
      </c>
      <c r="F10" s="12">
        <v>2332715</v>
      </c>
      <c r="G10" s="12" t="s">
        <v>43</v>
      </c>
      <c r="H10" s="17" t="s">
        <v>41</v>
      </c>
      <c r="I10" s="18">
        <v>0.23400000000000001</v>
      </c>
      <c r="J10" s="12">
        <v>5</v>
      </c>
      <c r="K10" s="3">
        <f>D10*J28</f>
        <v>25</v>
      </c>
      <c r="L10" s="3">
        <v>20</v>
      </c>
      <c r="M10" s="19">
        <v>0</v>
      </c>
      <c r="N10" s="21">
        <f t="shared" si="1"/>
        <v>0</v>
      </c>
      <c r="O10" s="3" t="s">
        <v>110</v>
      </c>
    </row>
    <row r="11" spans="1:15" x14ac:dyDescent="0.25">
      <c r="A11" s="10" t="s">
        <v>44</v>
      </c>
      <c r="B11" s="12">
        <v>10</v>
      </c>
      <c r="C11" s="10" t="s">
        <v>49</v>
      </c>
      <c r="D11" s="12">
        <v>1</v>
      </c>
      <c r="E11" s="12" t="s">
        <v>5</v>
      </c>
      <c r="F11" s="12">
        <v>1669587</v>
      </c>
      <c r="G11" s="12" t="s">
        <v>50</v>
      </c>
      <c r="H11" s="17" t="s">
        <v>48</v>
      </c>
      <c r="I11" s="18">
        <v>4.7100000000000003E-2</v>
      </c>
      <c r="J11" s="12">
        <v>10</v>
      </c>
      <c r="K11" s="3">
        <f>D11*J28</f>
        <v>5</v>
      </c>
      <c r="L11" s="3">
        <v>10</v>
      </c>
      <c r="M11" s="19">
        <f t="shared" si="0"/>
        <v>0.47100000000000003</v>
      </c>
      <c r="N11" s="21">
        <f t="shared" si="1"/>
        <v>0.56520000000000004</v>
      </c>
      <c r="O11" s="3" t="s">
        <v>110</v>
      </c>
    </row>
    <row r="12" spans="1:15" x14ac:dyDescent="0.25">
      <c r="A12" s="10" t="s">
        <v>89</v>
      </c>
      <c r="B12" s="12">
        <v>11</v>
      </c>
      <c r="C12" s="10" t="s">
        <v>46</v>
      </c>
      <c r="D12" s="12">
        <v>2</v>
      </c>
      <c r="E12" s="12" t="s">
        <v>5</v>
      </c>
      <c r="F12" s="12">
        <v>1577632</v>
      </c>
      <c r="G12" s="12" t="s">
        <v>47</v>
      </c>
      <c r="H12" s="17" t="s">
        <v>45</v>
      </c>
      <c r="I12" s="18">
        <v>0.28100000000000003</v>
      </c>
      <c r="J12" s="12">
        <v>10</v>
      </c>
      <c r="K12" s="3">
        <f>D12*J28</f>
        <v>10</v>
      </c>
      <c r="L12" s="3">
        <v>10</v>
      </c>
      <c r="M12" s="19">
        <v>0</v>
      </c>
      <c r="N12" s="21">
        <f t="shared" si="1"/>
        <v>0</v>
      </c>
      <c r="O12" s="3" t="s">
        <v>110</v>
      </c>
    </row>
    <row r="13" spans="1:15" x14ac:dyDescent="0.25">
      <c r="A13" s="10" t="s">
        <v>74</v>
      </c>
      <c r="B13" s="12">
        <v>12</v>
      </c>
      <c r="C13" s="10" t="s">
        <v>52</v>
      </c>
      <c r="D13" s="12">
        <v>6</v>
      </c>
      <c r="E13" s="12" t="s">
        <v>5</v>
      </c>
      <c r="F13" s="12">
        <v>9238360</v>
      </c>
      <c r="G13" s="12" t="s">
        <v>53</v>
      </c>
      <c r="H13" s="17" t="s">
        <v>51</v>
      </c>
      <c r="I13" s="18">
        <v>0.02</v>
      </c>
      <c r="J13" s="12">
        <v>10</v>
      </c>
      <c r="K13" s="3">
        <f>D13*J28</f>
        <v>30</v>
      </c>
      <c r="L13" s="3">
        <v>30</v>
      </c>
      <c r="M13" s="19">
        <v>0</v>
      </c>
      <c r="N13" s="21">
        <f t="shared" si="1"/>
        <v>0</v>
      </c>
      <c r="O13" s="3" t="s">
        <v>110</v>
      </c>
    </row>
    <row r="14" spans="1:15" x14ac:dyDescent="0.25">
      <c r="A14" s="10" t="s">
        <v>75</v>
      </c>
      <c r="B14" s="12">
        <v>13</v>
      </c>
      <c r="C14" s="10" t="s">
        <v>54</v>
      </c>
      <c r="D14" s="12">
        <v>2</v>
      </c>
      <c r="E14" s="12" t="s">
        <v>5</v>
      </c>
      <c r="F14" s="12">
        <v>9238310</v>
      </c>
      <c r="G14" s="12" t="s">
        <v>62</v>
      </c>
      <c r="H14" s="17" t="s">
        <v>61</v>
      </c>
      <c r="I14" s="18">
        <v>2.06E-2</v>
      </c>
      <c r="J14" s="12">
        <v>10</v>
      </c>
      <c r="K14" s="3">
        <f>D14*J28</f>
        <v>10</v>
      </c>
      <c r="L14" s="3">
        <v>10</v>
      </c>
      <c r="M14" s="19">
        <v>0</v>
      </c>
      <c r="N14" s="21">
        <f t="shared" si="1"/>
        <v>0</v>
      </c>
      <c r="O14" s="3" t="s">
        <v>110</v>
      </c>
    </row>
    <row r="15" spans="1:15" x14ac:dyDescent="0.25">
      <c r="A15" s="10" t="s">
        <v>76</v>
      </c>
      <c r="B15" s="12">
        <v>14</v>
      </c>
      <c r="C15" s="10" t="s">
        <v>55</v>
      </c>
      <c r="D15" s="12">
        <v>1</v>
      </c>
      <c r="E15" s="12" t="s">
        <v>5</v>
      </c>
      <c r="F15" s="12">
        <v>9238484</v>
      </c>
      <c r="G15" s="12" t="s">
        <v>60</v>
      </c>
      <c r="H15" s="17" t="s">
        <v>59</v>
      </c>
      <c r="I15" s="18">
        <v>0.02</v>
      </c>
      <c r="J15" s="12">
        <v>10</v>
      </c>
      <c r="K15" s="3">
        <f>D15*J28</f>
        <v>5</v>
      </c>
      <c r="L15" s="3">
        <v>10</v>
      </c>
      <c r="M15" s="19">
        <v>0</v>
      </c>
      <c r="N15" s="21">
        <f t="shared" si="1"/>
        <v>0</v>
      </c>
      <c r="O15" s="3" t="s">
        <v>110</v>
      </c>
    </row>
    <row r="16" spans="1:15" x14ac:dyDescent="0.25">
      <c r="A16" s="10" t="s">
        <v>77</v>
      </c>
      <c r="B16" s="12">
        <v>15</v>
      </c>
      <c r="C16" s="10" t="s">
        <v>56</v>
      </c>
      <c r="D16" s="12">
        <v>2</v>
      </c>
      <c r="E16" s="12" t="s">
        <v>5</v>
      </c>
      <c r="F16" s="12">
        <v>9238530</v>
      </c>
      <c r="G16" s="12" t="s">
        <v>58</v>
      </c>
      <c r="H16" s="17" t="s">
        <v>57</v>
      </c>
      <c r="I16" s="18">
        <v>0.02</v>
      </c>
      <c r="J16" s="12">
        <v>10</v>
      </c>
      <c r="K16" s="3">
        <f>D16*J28</f>
        <v>10</v>
      </c>
      <c r="L16" s="3">
        <v>10</v>
      </c>
      <c r="M16" s="19">
        <v>0</v>
      </c>
      <c r="N16" s="21">
        <f t="shared" si="1"/>
        <v>0</v>
      </c>
      <c r="O16" s="3" t="s">
        <v>110</v>
      </c>
    </row>
    <row r="17" spans="1:19" x14ac:dyDescent="0.25">
      <c r="A17" s="10" t="s">
        <v>65</v>
      </c>
      <c r="B17" s="12">
        <v>16</v>
      </c>
      <c r="C17" s="10" t="s">
        <v>86</v>
      </c>
      <c r="D17" s="12">
        <v>1</v>
      </c>
      <c r="E17" s="12" t="s">
        <v>5</v>
      </c>
      <c r="F17" s="12">
        <v>1022232</v>
      </c>
      <c r="G17" s="12" t="s">
        <v>64</v>
      </c>
      <c r="H17" s="17" t="s">
        <v>63</v>
      </c>
      <c r="I17" s="18">
        <v>0.26</v>
      </c>
      <c r="J17" s="12">
        <v>10</v>
      </c>
      <c r="K17" s="3">
        <f>D17*J28</f>
        <v>5</v>
      </c>
      <c r="L17" s="3">
        <v>10</v>
      </c>
      <c r="M17" s="19">
        <f t="shared" si="0"/>
        <v>2.6</v>
      </c>
      <c r="N17" s="21">
        <f t="shared" si="1"/>
        <v>3.12</v>
      </c>
      <c r="O17" s="3" t="s">
        <v>110</v>
      </c>
    </row>
    <row r="18" spans="1:19" x14ac:dyDescent="0.25">
      <c r="A18" s="10" t="s">
        <v>78</v>
      </c>
      <c r="B18" s="12">
        <v>17</v>
      </c>
      <c r="C18" s="10" t="s">
        <v>66</v>
      </c>
      <c r="D18" s="12">
        <v>1</v>
      </c>
      <c r="E18" s="12" t="s">
        <v>12</v>
      </c>
      <c r="F18" s="12" t="s">
        <v>105</v>
      </c>
      <c r="G18" s="12" t="s">
        <v>67</v>
      </c>
      <c r="H18" s="17" t="s">
        <v>99</v>
      </c>
      <c r="I18" s="18">
        <v>0.35</v>
      </c>
      <c r="J18" s="12">
        <v>25</v>
      </c>
      <c r="K18" s="3">
        <f>D18*J28</f>
        <v>5</v>
      </c>
      <c r="L18" s="3">
        <v>25</v>
      </c>
      <c r="M18" s="19">
        <f t="shared" si="0"/>
        <v>8.75</v>
      </c>
      <c r="N18" s="21">
        <f t="shared" si="1"/>
        <v>10.5</v>
      </c>
      <c r="O18" s="3" t="s">
        <v>110</v>
      </c>
    </row>
    <row r="19" spans="1:19" x14ac:dyDescent="0.25">
      <c r="A19" s="10" t="s">
        <v>79</v>
      </c>
      <c r="B19" s="12">
        <v>18</v>
      </c>
      <c r="C19" s="10" t="s">
        <v>70</v>
      </c>
      <c r="D19" s="12">
        <v>1</v>
      </c>
      <c r="E19" s="12" t="s">
        <v>5</v>
      </c>
      <c r="F19" s="12">
        <v>2311333</v>
      </c>
      <c r="G19" s="12" t="s">
        <v>68</v>
      </c>
      <c r="H19" s="17" t="s">
        <v>69</v>
      </c>
      <c r="I19" s="18">
        <v>0.68600000000000005</v>
      </c>
      <c r="J19" s="12">
        <v>1</v>
      </c>
      <c r="K19" s="3">
        <f>D19*J28</f>
        <v>5</v>
      </c>
      <c r="L19" s="3">
        <v>5</v>
      </c>
      <c r="M19" s="19">
        <f t="shared" si="0"/>
        <v>3.43</v>
      </c>
      <c r="N19" s="21">
        <f t="shared" si="1"/>
        <v>4.1159999999999997</v>
      </c>
      <c r="O19" s="3" t="s">
        <v>110</v>
      </c>
    </row>
    <row r="20" spans="1:19" x14ac:dyDescent="0.25">
      <c r="A20" s="10" t="s">
        <v>100</v>
      </c>
      <c r="B20" s="12">
        <v>19</v>
      </c>
      <c r="C20" s="10" t="s">
        <v>73</v>
      </c>
      <c r="D20" s="12">
        <v>3</v>
      </c>
      <c r="E20" s="12" t="s">
        <v>5</v>
      </c>
      <c r="F20" s="12">
        <v>2346940</v>
      </c>
      <c r="G20" s="12" t="s">
        <v>72</v>
      </c>
      <c r="H20" s="17" t="s">
        <v>71</v>
      </c>
      <c r="I20" s="18">
        <v>0.185</v>
      </c>
      <c r="J20" s="12">
        <v>5</v>
      </c>
      <c r="K20" s="3">
        <f>D20*J28</f>
        <v>15</v>
      </c>
      <c r="L20" s="3">
        <v>15</v>
      </c>
      <c r="M20" s="19">
        <f t="shared" si="0"/>
        <v>2.7749999999999999</v>
      </c>
      <c r="N20" s="21">
        <f t="shared" si="1"/>
        <v>3.3299999999999996</v>
      </c>
      <c r="O20" s="3" t="s">
        <v>110</v>
      </c>
      <c r="P20" s="4"/>
      <c r="Q20" s="4"/>
      <c r="R20" s="4"/>
      <c r="S20" s="4"/>
    </row>
    <row r="21" spans="1:19" x14ac:dyDescent="0.25">
      <c r="A21" s="10" t="s">
        <v>94</v>
      </c>
      <c r="B21" s="12">
        <v>20</v>
      </c>
      <c r="C21" s="10" t="s">
        <v>85</v>
      </c>
      <c r="D21" s="12">
        <v>1</v>
      </c>
      <c r="E21" s="12" t="s">
        <v>5</v>
      </c>
      <c r="F21" s="12">
        <v>2856691</v>
      </c>
      <c r="G21" s="12" t="s">
        <v>88</v>
      </c>
      <c r="H21" s="17" t="s">
        <v>87</v>
      </c>
      <c r="I21" s="18">
        <v>0.23</v>
      </c>
      <c r="J21" s="12">
        <v>10</v>
      </c>
      <c r="K21" s="3">
        <f>D21*J28</f>
        <v>5</v>
      </c>
      <c r="L21" s="3">
        <v>10</v>
      </c>
      <c r="M21" s="20">
        <f>L21*I21</f>
        <v>2.3000000000000003</v>
      </c>
      <c r="N21" s="21">
        <f t="shared" si="1"/>
        <v>2.7600000000000002</v>
      </c>
      <c r="O21" s="3" t="s">
        <v>110</v>
      </c>
    </row>
    <row r="22" spans="1:19" x14ac:dyDescent="0.25">
      <c r="A22" s="10" t="s">
        <v>93</v>
      </c>
      <c r="B22" s="12">
        <v>21</v>
      </c>
      <c r="C22" s="10" t="s">
        <v>90</v>
      </c>
      <c r="D22" s="12">
        <v>1</v>
      </c>
      <c r="E22" s="12" t="s">
        <v>5</v>
      </c>
      <c r="F22" s="12">
        <v>2909992</v>
      </c>
      <c r="G22" s="12" t="s">
        <v>91</v>
      </c>
      <c r="H22" s="17" t="s">
        <v>92</v>
      </c>
      <c r="I22" s="18">
        <v>2.1800000000000002</v>
      </c>
      <c r="J22" s="3">
        <v>1</v>
      </c>
      <c r="K22" s="3">
        <f>J22*J28</f>
        <v>5</v>
      </c>
      <c r="L22" s="3">
        <v>1</v>
      </c>
      <c r="M22" s="19">
        <f>L22*I22</f>
        <v>2.1800000000000002</v>
      </c>
      <c r="N22" s="21">
        <f t="shared" si="1"/>
        <v>2.6160000000000001</v>
      </c>
      <c r="O22" s="3" t="s">
        <v>110</v>
      </c>
    </row>
    <row r="23" spans="1:19" x14ac:dyDescent="0.25">
      <c r="A23" s="10" t="s">
        <v>102</v>
      </c>
      <c r="B23" s="12">
        <v>22</v>
      </c>
      <c r="C23" s="10" t="s">
        <v>103</v>
      </c>
      <c r="D23" s="12">
        <v>1</v>
      </c>
      <c r="E23" s="12" t="s">
        <v>5</v>
      </c>
      <c r="F23" s="12">
        <v>3105971</v>
      </c>
      <c r="G23" s="12" t="s">
        <v>104</v>
      </c>
      <c r="H23" s="17" t="s">
        <v>101</v>
      </c>
      <c r="I23" s="18">
        <v>2.44</v>
      </c>
      <c r="J23" s="3">
        <v>1</v>
      </c>
      <c r="K23" s="3">
        <f>J23*J28</f>
        <v>5</v>
      </c>
      <c r="L23" s="3">
        <v>5</v>
      </c>
      <c r="M23" s="20">
        <f>L23*I23</f>
        <v>12.2</v>
      </c>
      <c r="N23" s="21">
        <f t="shared" si="1"/>
        <v>14.639999999999999</v>
      </c>
      <c r="O23" s="3" t="s">
        <v>110</v>
      </c>
    </row>
    <row r="24" spans="1:19" x14ac:dyDescent="0.25">
      <c r="A24" s="10" t="s">
        <v>32</v>
      </c>
      <c r="B24" s="12">
        <v>23</v>
      </c>
      <c r="C24" s="10" t="s">
        <v>111</v>
      </c>
      <c r="D24" s="12">
        <v>1</v>
      </c>
      <c r="E24" s="12" t="s">
        <v>12</v>
      </c>
      <c r="F24" s="12" t="s">
        <v>112</v>
      </c>
      <c r="G24" s="12" t="s">
        <v>113</v>
      </c>
      <c r="H24" s="17" t="s">
        <v>114</v>
      </c>
      <c r="I24" s="18">
        <v>3.56</v>
      </c>
      <c r="J24" s="12">
        <v>1</v>
      </c>
      <c r="K24" s="3">
        <f>J28*D24</f>
        <v>5</v>
      </c>
      <c r="L24" s="3">
        <v>2</v>
      </c>
      <c r="M24" s="19">
        <f>L24*I24</f>
        <v>7.12</v>
      </c>
      <c r="N24" s="21">
        <f t="shared" si="1"/>
        <v>8.5440000000000005</v>
      </c>
      <c r="O24" s="23">
        <v>0.4</v>
      </c>
    </row>
    <row r="25" spans="1:19" x14ac:dyDescent="0.25">
      <c r="A25" s="10"/>
      <c r="B25" s="12"/>
      <c r="C25" s="10"/>
      <c r="E25" s="12"/>
      <c r="F25" s="12"/>
      <c r="G25" s="12"/>
      <c r="M25" s="20">
        <f>SUM(M2:M24)</f>
        <v>102.43600000000001</v>
      </c>
      <c r="N25" s="21">
        <f>M25*1.2</f>
        <v>122.92320000000001</v>
      </c>
    </row>
    <row r="26" spans="1:19" x14ac:dyDescent="0.25">
      <c r="A26" s="10"/>
      <c r="B26" s="12"/>
      <c r="C26" s="10"/>
      <c r="D26" s="12"/>
      <c r="E26" s="12"/>
      <c r="F26" s="12"/>
      <c r="G26" s="12"/>
      <c r="M26" s="20"/>
    </row>
    <row r="27" spans="1:19" x14ac:dyDescent="0.25">
      <c r="A27" s="10"/>
      <c r="B27" s="12"/>
      <c r="C27" s="10"/>
      <c r="D27" s="12">
        <f>SUM(D2:D24)</f>
        <v>39</v>
      </c>
      <c r="E27" s="12"/>
      <c r="G27" s="12"/>
    </row>
    <row r="28" spans="1:19" x14ac:dyDescent="0.25">
      <c r="A28" s="10"/>
      <c r="B28" s="12"/>
      <c r="C28" s="10"/>
      <c r="D28" s="12"/>
      <c r="E28" s="12"/>
      <c r="G28" s="12"/>
      <c r="I28" t="s">
        <v>106</v>
      </c>
      <c r="J28">
        <v>5</v>
      </c>
      <c r="M28" t="s">
        <v>115</v>
      </c>
      <c r="N28" s="22">
        <f>N25-N18-N6-N24</f>
        <v>103.87920000000001</v>
      </c>
    </row>
    <row r="29" spans="1:19" x14ac:dyDescent="0.25">
      <c r="A29" s="10"/>
      <c r="B29" s="12"/>
      <c r="C29" s="10"/>
      <c r="D29" s="12"/>
      <c r="E29" s="12"/>
      <c r="F29" s="12"/>
      <c r="G29" s="12"/>
      <c r="H29" s="9"/>
      <c r="L29">
        <f>SUM(L23,L21,L20,L19,L17,L11,L9,L8,L6,L5,L4,L3)</f>
        <v>90</v>
      </c>
      <c r="M29" t="s">
        <v>12</v>
      </c>
      <c r="N29" s="22">
        <f>N25-N28</f>
        <v>19.043999999999997</v>
      </c>
    </row>
    <row r="30" spans="1:19" x14ac:dyDescent="0.25">
      <c r="A30" s="10"/>
      <c r="B30" s="12"/>
      <c r="C30" s="10"/>
      <c r="D30" s="12"/>
      <c r="E30" s="12"/>
      <c r="F30" s="12"/>
      <c r="G30" s="12"/>
      <c r="H30" s="1"/>
    </row>
    <row r="31" spans="1:19" x14ac:dyDescent="0.25">
      <c r="A31" s="10"/>
      <c r="B31" s="12"/>
      <c r="C31" s="10"/>
      <c r="D31" s="12"/>
      <c r="E31" s="12"/>
      <c r="F31" s="12"/>
      <c r="G31" s="12"/>
      <c r="H31" s="9"/>
      <c r="M31" t="s">
        <v>116</v>
      </c>
      <c r="N31" s="22">
        <f>150-21-N25</f>
        <v>6.0767999999999915</v>
      </c>
    </row>
    <row r="32" spans="1:19" x14ac:dyDescent="0.25">
      <c r="A32" s="10"/>
      <c r="B32" s="12"/>
      <c r="C32" s="10"/>
      <c r="D32" s="12"/>
      <c r="E32" s="12"/>
      <c r="F32" s="12"/>
      <c r="G32" s="12"/>
      <c r="H32" s="1"/>
    </row>
    <row r="33" spans="1:8" x14ac:dyDescent="0.25">
      <c r="A33" s="10"/>
      <c r="B33" s="12"/>
      <c r="C33" s="10"/>
      <c r="D33" s="12"/>
      <c r="E33" s="12"/>
      <c r="F33" s="12"/>
      <c r="G33" s="12"/>
      <c r="H33" s="9"/>
    </row>
    <row r="34" spans="1:8" x14ac:dyDescent="0.25">
      <c r="A34" s="10"/>
      <c r="B34" s="12"/>
      <c r="C34" s="10"/>
      <c r="D34" s="12"/>
      <c r="E34" s="12"/>
      <c r="F34" s="12"/>
      <c r="G34" s="12"/>
      <c r="H34" s="9"/>
    </row>
    <row r="35" spans="1:8" x14ac:dyDescent="0.25">
      <c r="A35" s="10"/>
      <c r="B35" s="12"/>
      <c r="C35" s="10"/>
      <c r="D35" s="12"/>
      <c r="E35" s="12"/>
      <c r="F35" s="12"/>
      <c r="G35" s="12"/>
      <c r="H35" s="9"/>
    </row>
    <row r="36" spans="1:8" x14ac:dyDescent="0.25">
      <c r="A36" s="10"/>
      <c r="B36" s="12"/>
      <c r="C36" s="10"/>
      <c r="D36" s="12"/>
      <c r="E36" s="12"/>
      <c r="F36" s="12"/>
      <c r="G36" s="12"/>
      <c r="H36" s="9"/>
    </row>
    <row r="37" spans="1:8" x14ac:dyDescent="0.25">
      <c r="A37" s="10"/>
      <c r="B37" s="12"/>
      <c r="C37" s="10"/>
      <c r="D37" s="12"/>
      <c r="E37" s="12"/>
      <c r="F37" s="12"/>
      <c r="G37" s="12"/>
      <c r="H37" s="9"/>
    </row>
    <row r="38" spans="1:8" x14ac:dyDescent="0.25">
      <c r="A38" s="10"/>
      <c r="B38" s="12"/>
      <c r="C38" s="10"/>
      <c r="D38" s="12"/>
      <c r="E38" s="12"/>
      <c r="F38" s="12"/>
      <c r="G38" s="12"/>
      <c r="H38" s="1"/>
    </row>
    <row r="39" spans="1:8" x14ac:dyDescent="0.25">
      <c r="A39" s="10"/>
      <c r="B39" s="12"/>
      <c r="C39" s="10"/>
      <c r="D39" s="12"/>
      <c r="E39" s="12"/>
      <c r="F39" s="13"/>
      <c r="G39" s="12"/>
      <c r="H39" s="9"/>
    </row>
    <row r="40" spans="1:8" x14ac:dyDescent="0.25">
      <c r="A40" s="10"/>
      <c r="B40" s="12"/>
      <c r="C40" s="10"/>
      <c r="D40" s="12"/>
      <c r="E40" s="12"/>
      <c r="F40" s="13"/>
      <c r="G40" s="12"/>
      <c r="H40" s="9"/>
    </row>
    <row r="41" spans="1:8" x14ac:dyDescent="0.25">
      <c r="A41" s="10"/>
      <c r="B41" s="12"/>
      <c r="C41" s="10"/>
      <c r="D41" s="12"/>
      <c r="E41" s="12"/>
      <c r="F41" s="13"/>
      <c r="G41" s="12"/>
      <c r="H41" s="9"/>
    </row>
    <row r="42" spans="1:8" x14ac:dyDescent="0.25">
      <c r="A42" s="10"/>
      <c r="B42" s="12"/>
      <c r="C42" s="10"/>
      <c r="D42" s="12"/>
      <c r="E42" s="12"/>
      <c r="F42" s="13"/>
      <c r="G42" s="12"/>
      <c r="H42" s="9"/>
    </row>
    <row r="43" spans="1:8" x14ac:dyDescent="0.25">
      <c r="A43" s="10"/>
      <c r="B43" s="12"/>
      <c r="C43" s="10"/>
      <c r="D43" s="12"/>
      <c r="E43" s="12"/>
      <c r="F43" s="13"/>
      <c r="G43" s="12"/>
      <c r="H43" s="9"/>
    </row>
    <row r="44" spans="1:8" x14ac:dyDescent="0.25">
      <c r="A44" s="10"/>
      <c r="B44" s="12"/>
      <c r="C44" s="10"/>
      <c r="D44" s="12"/>
      <c r="E44" s="12"/>
      <c r="F44" s="13"/>
      <c r="G44" s="13"/>
      <c r="H44" s="9"/>
    </row>
    <row r="45" spans="1:8" x14ac:dyDescent="0.25">
      <c r="A45" s="10"/>
      <c r="B45" s="12"/>
      <c r="C45" s="10"/>
      <c r="D45" s="12"/>
      <c r="E45" s="12"/>
      <c r="F45" s="13"/>
      <c r="G45" s="12"/>
      <c r="H45" s="1"/>
    </row>
    <row r="46" spans="1:8" x14ac:dyDescent="0.25">
      <c r="A46" s="10"/>
      <c r="B46" s="12"/>
      <c r="C46" s="10"/>
      <c r="D46" s="12"/>
      <c r="E46" s="12"/>
      <c r="F46" s="13"/>
      <c r="G46" s="12"/>
      <c r="H46" s="9"/>
    </row>
    <row r="47" spans="1:8" x14ac:dyDescent="0.25">
      <c r="A47" s="14"/>
      <c r="B47" s="15"/>
      <c r="C47" s="14"/>
      <c r="D47" s="15"/>
      <c r="E47" s="15"/>
      <c r="F47" s="15"/>
      <c r="G47" s="5"/>
      <c r="H47" s="9"/>
    </row>
    <row r="48" spans="1:8" x14ac:dyDescent="0.25">
      <c r="A48" s="10"/>
      <c r="B48" s="12"/>
      <c r="C48" s="10"/>
      <c r="D48" s="12"/>
      <c r="E48" s="15"/>
      <c r="F48" s="12"/>
      <c r="G48" s="12"/>
      <c r="H48" s="9"/>
    </row>
    <row r="49" spans="1:8" x14ac:dyDescent="0.25">
      <c r="A49" s="10"/>
      <c r="B49" s="12"/>
      <c r="C49" s="10"/>
      <c r="D49" s="12"/>
      <c r="E49" s="12"/>
      <c r="F49" s="12"/>
      <c r="G49" s="16"/>
      <c r="H49" s="9"/>
    </row>
    <row r="50" spans="1:8" x14ac:dyDescent="0.25">
      <c r="A50" s="10"/>
      <c r="B50" s="12"/>
      <c r="C50" s="10"/>
      <c r="D50" s="12"/>
      <c r="E50" s="12"/>
      <c r="F50" s="12"/>
      <c r="G50" s="16"/>
      <c r="H50" s="9"/>
    </row>
    <row r="51" spans="1:8" x14ac:dyDescent="0.25">
      <c r="A51" s="10"/>
      <c r="B51" s="12"/>
      <c r="C51" s="10"/>
      <c r="D51" s="12"/>
      <c r="E51" s="12"/>
      <c r="F51" s="12"/>
      <c r="G51" s="12"/>
      <c r="H51" s="9"/>
    </row>
    <row r="52" spans="1:8" x14ac:dyDescent="0.25">
      <c r="A52" s="10"/>
      <c r="B52" s="12"/>
      <c r="C52" s="10"/>
      <c r="D52" s="12"/>
      <c r="E52" s="12"/>
      <c r="F52" s="12"/>
      <c r="G52" s="12"/>
      <c r="H52" s="17"/>
    </row>
    <row r="53" spans="1:8" x14ac:dyDescent="0.25">
      <c r="A53" s="10"/>
      <c r="B53" s="12"/>
      <c r="C53" s="10"/>
      <c r="D53" s="12"/>
      <c r="E53" s="10"/>
      <c r="F53" s="10"/>
      <c r="G53" s="10"/>
      <c r="H53" s="8"/>
    </row>
    <row r="54" spans="1:8" x14ac:dyDescent="0.25">
      <c r="A54" s="10"/>
      <c r="B54" s="12"/>
      <c r="C54" s="10"/>
      <c r="D54" s="12"/>
      <c r="E54" s="10"/>
      <c r="F54" s="10"/>
      <c r="G54" s="10"/>
      <c r="H54" s="8"/>
    </row>
    <row r="55" spans="1:8" x14ac:dyDescent="0.25">
      <c r="A55" s="10"/>
      <c r="B55" s="12"/>
      <c r="C55" s="10"/>
      <c r="D55" s="12"/>
      <c r="E55" s="10"/>
      <c r="F55" s="10"/>
      <c r="G55" s="10"/>
      <c r="H55" s="8"/>
    </row>
    <row r="56" spans="1:8" x14ac:dyDescent="0.25">
      <c r="A56" s="10"/>
      <c r="B56" s="12"/>
      <c r="C56" s="10"/>
      <c r="D56" s="12"/>
      <c r="E56" s="10"/>
      <c r="F56" s="10"/>
      <c r="G56" s="10"/>
      <c r="H56" s="8"/>
    </row>
    <row r="58" spans="1:8" x14ac:dyDescent="0.25">
      <c r="B58" s="10"/>
      <c r="C58" s="10"/>
      <c r="D58" s="10"/>
      <c r="E58" s="10"/>
      <c r="F58" s="10"/>
      <c r="G58" s="10"/>
      <c r="H58" s="10"/>
    </row>
    <row r="59" spans="1:8" x14ac:dyDescent="0.25">
      <c r="A59" s="10"/>
      <c r="B59" s="12"/>
      <c r="C59" s="10"/>
      <c r="D59" s="12"/>
      <c r="E59" s="12"/>
      <c r="F59" s="12"/>
      <c r="G59" s="6"/>
      <c r="H59" s="2"/>
    </row>
  </sheetData>
  <conditionalFormatting sqref="O2:O24">
    <cfRule type="cellIs" dxfId="0" priority="1" operator="equal">
      <formula>"Y"</formula>
    </cfRule>
  </conditionalFormatting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8" r:id="rId6" xr:uid="{00000000-0004-0000-0000-000005000000}"/>
    <hyperlink ref="H7" r:id="rId7" xr:uid="{00000000-0004-0000-0000-000006000000}"/>
    <hyperlink ref="H10" r:id="rId8" xr:uid="{00000000-0004-0000-0000-000007000000}"/>
    <hyperlink ref="H12" r:id="rId9" xr:uid="{00000000-0004-0000-0000-000008000000}"/>
    <hyperlink ref="H11" r:id="rId10" xr:uid="{00000000-0004-0000-0000-000009000000}"/>
    <hyperlink ref="H13" r:id="rId11" xr:uid="{00000000-0004-0000-0000-00000A000000}"/>
    <hyperlink ref="H16" r:id="rId12" xr:uid="{00000000-0004-0000-0000-00000B000000}"/>
    <hyperlink ref="H15" r:id="rId13" xr:uid="{00000000-0004-0000-0000-00000C000000}"/>
    <hyperlink ref="H14" r:id="rId14" xr:uid="{00000000-0004-0000-0000-00000D000000}"/>
    <hyperlink ref="H17" r:id="rId15" xr:uid="{00000000-0004-0000-0000-00000E000000}"/>
    <hyperlink ref="H19" r:id="rId16" xr:uid="{00000000-0004-0000-0000-00000F000000}"/>
    <hyperlink ref="H20" r:id="rId17" xr:uid="{00000000-0004-0000-0000-000010000000}"/>
    <hyperlink ref="H21" r:id="rId18" xr:uid="{00000000-0004-0000-0000-000011000000}"/>
    <hyperlink ref="H22" r:id="rId19" xr:uid="{00000000-0004-0000-0000-000012000000}"/>
    <hyperlink ref="H23" r:id="rId20" xr:uid="{00000000-0004-0000-0000-000013000000}"/>
    <hyperlink ref="H18" r:id="rId21" xr:uid="{B2D838FA-5C57-4FC8-B5CD-90352BD7ADDE}"/>
    <hyperlink ref="H9" r:id="rId22" xr:uid="{FC047744-6697-401C-8D39-1AEC0EC47B63}"/>
    <hyperlink ref="H24" r:id="rId23" xr:uid="{C0B808FD-9304-4F3F-BFF0-96C27230F738}"/>
  </hyperlinks>
  <pageMargins left="0.7" right="0.7" top="0.75" bottom="0.75" header="0.3" footer="0.3"/>
  <pageSetup paperSize="9" orientation="landscape" verticalDpi="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m.p. (mpo1g17)</dc:creator>
  <cp:lastModifiedBy>Samuel Kendall</cp:lastModifiedBy>
  <cp:lastPrinted>2020-03-10T15:34:48Z</cp:lastPrinted>
  <dcterms:created xsi:type="dcterms:W3CDTF">2020-01-30T16:19:22Z</dcterms:created>
  <dcterms:modified xsi:type="dcterms:W3CDTF">2020-03-11T19:09:19Z</dcterms:modified>
</cp:coreProperties>
</file>