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AEEB8BC-D185-4953-9B9E-CBBEF554254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K3" i="1"/>
  <c r="K4" i="1"/>
  <c r="K5" i="1"/>
  <c r="K6" i="1"/>
  <c r="J2" i="1"/>
  <c r="J3" i="1"/>
  <c r="J4" i="1"/>
  <c r="J5" i="1"/>
  <c r="J6" i="1"/>
  <c r="K2" i="1"/>
  <c r="G4" i="1"/>
  <c r="G5" i="1"/>
  <c r="G6" i="1"/>
  <c r="G3" i="1"/>
  <c r="E5" i="1"/>
  <c r="E6" i="1" s="1"/>
  <c r="I6" i="1" s="1"/>
  <c r="E4" i="1"/>
  <c r="I4" i="1" s="1"/>
  <c r="E3" i="1"/>
  <c r="I3" i="1" s="1"/>
  <c r="E2" i="1"/>
  <c r="I2" i="1" s="1"/>
  <c r="I5" i="1" l="1"/>
  <c r="I7" i="1" s="1"/>
  <c r="D2" i="1" l="1"/>
  <c r="H2" i="1" s="1"/>
  <c r="A3" i="1" l="1"/>
  <c r="A4" i="1" l="1"/>
  <c r="D3" i="1"/>
  <c r="H3" i="1" s="1"/>
  <c r="A5" i="1" l="1"/>
  <c r="D4" i="1"/>
  <c r="H4" i="1" s="1"/>
  <c r="A6" i="1" l="1"/>
  <c r="D6" i="1" s="1"/>
  <c r="H6" i="1" s="1"/>
  <c r="D5" i="1"/>
  <c r="H5" i="1" s="1"/>
  <c r="H7" i="1" s="1"/>
</calcChain>
</file>

<file path=xl/sharedStrings.xml><?xml version="1.0" encoding="utf-8"?>
<sst xmlns="http://schemas.openxmlformats.org/spreadsheetml/2006/main" count="72" uniqueCount="18">
  <si>
    <t>t</t>
  </si>
  <si>
    <t>y</t>
  </si>
  <si>
    <t>année</t>
  </si>
  <si>
    <t>ExpoMod</t>
  </si>
  <si>
    <t>DA-N</t>
  </si>
  <si>
    <t>SPSS</t>
  </si>
  <si>
    <t>Naïve</t>
  </si>
  <si>
    <t>β</t>
  </si>
  <si>
    <t>α</t>
  </si>
  <si>
    <t>γ</t>
  </si>
  <si>
    <t>St</t>
  </si>
  <si>
    <t>Tt</t>
  </si>
  <si>
    <t>phi</t>
  </si>
  <si>
    <t>MAPE</t>
  </si>
  <si>
    <t>MAPE ExpMod</t>
  </si>
  <si>
    <t>MAPE DA-N</t>
  </si>
  <si>
    <t>MAPE SPSS</t>
  </si>
  <si>
    <t xml:space="preserve">MAPE Naïve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</si>
</sst>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2"/>
    <xf numFmtId="164" fontId="5" fillId="0" borderId="1" xfId="2" applyNumberFormat="1" applyFont="1" applyBorder="1" applyAlignment="1">
      <alignment horizontal="right" vertical="top"/>
    </xf>
    <xf numFmtId="164" fontId="5" fillId="0" borderId="2" xfId="2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center" vertical="center" wrapText="1"/>
    </xf>
    <xf numFmtId="0" fontId="6" fillId="2" borderId="0" xfId="0" applyFont="1" applyFill="1"/>
    <xf numFmtId="0" fontId="0" fillId="0" borderId="0" xfId="0" applyFill="1"/>
    <xf numFmtId="0" fontId="7" fillId="3" borderId="0" xfId="0" applyFont="1" applyFill="1"/>
    <xf numFmtId="0" fontId="8" fillId="4" borderId="0" xfId="0" applyFont="1" applyFill="1"/>
  </cellXfs>
  <cellStyles count="3">
    <cellStyle name="Normal" xfId="0" builtinId="0"/>
    <cellStyle name="Normal 2" xfId="1" xr:uid="{E00D3B50-9DD6-4B05-B312-394968615E5E}"/>
    <cellStyle name="Normal_Sheet1" xfId="2" xr:uid="{B1BE84A6-FF34-47AB-966E-95F587FBE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9"/>
  <sheetViews>
    <sheetView tabSelected="1" workbookViewId="0">
      <selection activeCell="K8" sqref="K8"/>
    </sheetView>
  </sheetViews>
  <sheetFormatPr defaultRowHeight="15" x14ac:dyDescent="0.25"/>
  <cols>
    <col min="4" max="4" width="11" customWidth="1"/>
    <col min="5" max="5" width="11.7109375" customWidth="1"/>
    <col min="8" max="8" width="14" customWidth="1"/>
    <col min="9" max="9" width="11.5703125" customWidth="1"/>
    <col min="10" max="10" width="10.5703125" customWidth="1"/>
    <col min="11" max="11" width="11.42578125" customWidth="1"/>
  </cols>
  <sheetData>
    <row r="1" spans="1:87" ht="15.75" x14ac:dyDescent="0.25">
      <c r="A1" t="s">
        <v>0</v>
      </c>
      <c r="B1" t="s">
        <v>2</v>
      </c>
      <c r="C1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14</v>
      </c>
      <c r="I1" s="10" t="s">
        <v>15</v>
      </c>
      <c r="J1" s="10" t="s">
        <v>16</v>
      </c>
      <c r="K1" s="10" t="s">
        <v>17</v>
      </c>
      <c r="M1" s="2" t="s">
        <v>7</v>
      </c>
      <c r="N1">
        <v>0.96634128390982299</v>
      </c>
    </row>
    <row r="2" spans="1:87" ht="15.75" x14ac:dyDescent="0.25">
      <c r="A2">
        <v>43</v>
      </c>
      <c r="B2">
        <v>1989</v>
      </c>
      <c r="C2" s="1">
        <v>5761</v>
      </c>
      <c r="D2">
        <f>$N$2*$N$1^A2+$N$3</f>
        <v>5668.4004965682861</v>
      </c>
      <c r="E2">
        <f>M6+O6*N6</f>
        <v>5187.8003685018657</v>
      </c>
      <c r="F2" s="4">
        <v>5815.5629230671675</v>
      </c>
      <c r="G2" s="1">
        <v>5712.5</v>
      </c>
      <c r="H2">
        <f>100*ABS(D2-C2)/C2</f>
        <v>1.6073512138815111</v>
      </c>
      <c r="I2">
        <f>100*ABS(E2-C2)/C2</f>
        <v>9.9496551206063923</v>
      </c>
      <c r="J2">
        <f>100*ABS(C2-F2)/C2</f>
        <v>0.94710854134989586</v>
      </c>
      <c r="K2">
        <f>100*ABS(C2-G2)/C2</f>
        <v>0.84186773129664993</v>
      </c>
      <c r="M2" s="2" t="s">
        <v>8</v>
      </c>
      <c r="N2">
        <v>-5756.7879559410148</v>
      </c>
    </row>
    <row r="3" spans="1:87" ht="15.75" x14ac:dyDescent="0.25">
      <c r="A3">
        <f>A2+1</f>
        <v>44</v>
      </c>
      <c r="B3">
        <v>1990</v>
      </c>
      <c r="C3" s="1">
        <v>5512.5</v>
      </c>
      <c r="D3">
        <f t="shared" ref="D3:D6" si="0">$N$2*$N$1^A3+$N$3</f>
        <v>5712.8524379199334</v>
      </c>
      <c r="E3">
        <f>M6+O6*N6+N6*O6^2</f>
        <v>5199.720218595452</v>
      </c>
      <c r="F3" s="5">
        <v>5918.6340669105821</v>
      </c>
      <c r="G3">
        <f>C2</f>
        <v>5761</v>
      </c>
      <c r="H3">
        <f t="shared" ref="H3:H6" si="1">100*ABS(D3-C3)/C3</f>
        <v>3.6345113454863207</v>
      </c>
      <c r="I3">
        <f t="shared" ref="I3:I6" si="2">100*ABS(E3-C3)/C3</f>
        <v>5.6740096399917999</v>
      </c>
      <c r="J3">
        <f t="shared" ref="J3:J6" si="3">100*ABS(C3-F3)/C3</f>
        <v>7.3675114178790393</v>
      </c>
      <c r="K3">
        <f t="shared" ref="K3:K6" si="4">100*ABS(C3-G3)/C3</f>
        <v>4.5079365079365079</v>
      </c>
      <c r="M3" s="2" t="s">
        <v>9</v>
      </c>
      <c r="N3">
        <v>6989.0670731707305</v>
      </c>
    </row>
    <row r="4" spans="1:87" x14ac:dyDescent="0.25">
      <c r="A4">
        <f t="shared" ref="A4:A6" si="5">A3+1</f>
        <v>45</v>
      </c>
      <c r="B4">
        <v>1991</v>
      </c>
      <c r="C4" s="1">
        <v>5330.5</v>
      </c>
      <c r="D4">
        <f t="shared" si="0"/>
        <v>5755.8081839979695</v>
      </c>
      <c r="E4">
        <f>M6+O6*N6+N6*O6^2+N6*O6^3</f>
        <v>5210.4480836796802</v>
      </c>
      <c r="F4" s="5">
        <v>6021.7052107539957</v>
      </c>
      <c r="G4">
        <f t="shared" ref="G4:G6" si="6">C3</f>
        <v>5512.5</v>
      </c>
      <c r="H4">
        <f t="shared" si="1"/>
        <v>7.9787671700210021</v>
      </c>
      <c r="I4">
        <f t="shared" si="2"/>
        <v>2.2521698962633869</v>
      </c>
      <c r="J4">
        <f t="shared" si="3"/>
        <v>12.966986413169417</v>
      </c>
      <c r="K4">
        <f t="shared" si="4"/>
        <v>3.4143138542350622</v>
      </c>
    </row>
    <row r="5" spans="1:87" ht="15.75" x14ac:dyDescent="0.25">
      <c r="A5">
        <f t="shared" si="5"/>
        <v>46</v>
      </c>
      <c r="B5">
        <v>1992</v>
      </c>
      <c r="C5" s="1">
        <v>5451.5</v>
      </c>
      <c r="D5">
        <f t="shared" si="0"/>
        <v>5797.3180948143226</v>
      </c>
      <c r="E5">
        <f>M6+O6*N6+N6*O6^2+N6*O6^3+N6*O6^4</f>
        <v>5220.1031622554847</v>
      </c>
      <c r="F5" s="5">
        <v>6124.7763545974103</v>
      </c>
      <c r="G5">
        <f t="shared" si="6"/>
        <v>5330.5</v>
      </c>
      <c r="H5">
        <f t="shared" si="1"/>
        <v>6.3435402148825588</v>
      </c>
      <c r="I5">
        <f t="shared" si="2"/>
        <v>4.2446452856005745</v>
      </c>
      <c r="J5">
        <f t="shared" si="3"/>
        <v>12.350295415893061</v>
      </c>
      <c r="K5">
        <f t="shared" si="4"/>
        <v>2.2195725946987066</v>
      </c>
      <c r="M5" s="2" t="s">
        <v>10</v>
      </c>
      <c r="N5" t="s">
        <v>11</v>
      </c>
      <c r="O5" s="8" t="s">
        <v>12</v>
      </c>
    </row>
    <row r="6" spans="1:87" x14ac:dyDescent="0.25">
      <c r="A6">
        <f t="shared" si="5"/>
        <v>47</v>
      </c>
      <c r="B6">
        <v>1993</v>
      </c>
      <c r="C6" s="1">
        <v>5637</v>
      </c>
      <c r="D6">
        <f t="shared" si="0"/>
        <v>5837.4308353275792</v>
      </c>
      <c r="E6">
        <f>E5+N6*O6^5</f>
        <v>5228.7927329737095</v>
      </c>
      <c r="F6" s="5">
        <v>6227.847498440824</v>
      </c>
      <c r="G6">
        <f t="shared" si="6"/>
        <v>5451.5</v>
      </c>
      <c r="H6">
        <f t="shared" si="1"/>
        <v>3.5556295073191269</v>
      </c>
      <c r="I6">
        <f t="shared" si="2"/>
        <v>7.2415693990826773</v>
      </c>
      <c r="J6">
        <f t="shared" si="3"/>
        <v>10.481594792280006</v>
      </c>
      <c r="K6">
        <f t="shared" si="4"/>
        <v>3.2907574951215186</v>
      </c>
      <c r="M6">
        <v>5174.5560906201035</v>
      </c>
      <c r="N6">
        <v>14.715864313069575</v>
      </c>
      <c r="O6" s="8">
        <v>0.9</v>
      </c>
    </row>
    <row r="7" spans="1:87" ht="15.75" x14ac:dyDescent="0.25">
      <c r="G7" s="7" t="s">
        <v>13</v>
      </c>
      <c r="H7" s="7">
        <f>AVERAGE(H2:H6)</f>
        <v>4.6239598903181029</v>
      </c>
      <c r="I7" s="7">
        <f t="shared" ref="I7:K7" si="7">AVERAGE(I2:I6)</f>
        <v>5.8724098683089663</v>
      </c>
      <c r="J7" s="7">
        <f t="shared" si="7"/>
        <v>8.822699316114285</v>
      </c>
      <c r="K7" s="7">
        <f t="shared" si="7"/>
        <v>2.8548896366576892</v>
      </c>
    </row>
    <row r="13" spans="1:87" x14ac:dyDescent="0.25">
      <c r="G13" s="6"/>
      <c r="H13" s="6"/>
    </row>
    <row r="14" spans="1:87" ht="15" customHeight="1" x14ac:dyDescent="0.25">
      <c r="F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3"/>
    </row>
    <row r="15" spans="1:87" x14ac:dyDescent="0.25">
      <c r="F15" s="3"/>
    </row>
    <row r="16" spans="1:8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2019-04-11T01:35:02Z</dcterms:modified>
</cp:coreProperties>
</file>