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E309493-B248-4DA9-A69A-2505D3E8575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5" i="1"/>
  <c r="G14" i="1"/>
  <c r="H14" i="1"/>
  <c r="I1" i="1" s="1"/>
  <c r="F14" i="1"/>
  <c r="D3" i="1"/>
  <c r="D14" i="1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D15" i="1"/>
  <c r="E15" i="1" s="1"/>
  <c r="D16" i="1" s="1"/>
  <c r="E4" i="1"/>
  <c r="D13" i="1"/>
  <c r="E13" i="1"/>
  <c r="D5" i="1"/>
  <c r="E5" i="1" s="1"/>
  <c r="D4" i="1"/>
  <c r="E3" i="1"/>
  <c r="E16" i="1" l="1"/>
  <c r="F16" i="1"/>
  <c r="D17" i="1"/>
  <c r="F15" i="1"/>
  <c r="E14" i="1"/>
  <c r="D6" i="1"/>
  <c r="F17" i="1" l="1"/>
  <c r="E17" i="1"/>
  <c r="D18" i="1" s="1"/>
  <c r="E6" i="1"/>
  <c r="D7" i="1" s="1"/>
  <c r="E18" i="1" l="1"/>
  <c r="D19" i="1" s="1"/>
  <c r="F18" i="1"/>
  <c r="E7" i="1"/>
  <c r="D8" i="1"/>
  <c r="E19" i="1" l="1"/>
  <c r="F19" i="1"/>
  <c r="D20" i="1"/>
  <c r="E8" i="1"/>
  <c r="D9" i="1" s="1"/>
  <c r="E20" i="1" l="1"/>
  <c r="D21" i="1" s="1"/>
  <c r="F20" i="1"/>
  <c r="E9" i="1"/>
  <c r="D10" i="1"/>
  <c r="F21" i="1" l="1"/>
  <c r="E21" i="1"/>
  <c r="D22" i="1" s="1"/>
  <c r="E10" i="1"/>
  <c r="D11" i="1" s="1"/>
  <c r="E22" i="1" l="1"/>
  <c r="D23" i="1" s="1"/>
  <c r="F22" i="1"/>
  <c r="E11" i="1"/>
  <c r="D12" i="1"/>
  <c r="E23" i="1" l="1"/>
  <c r="F23" i="1"/>
  <c r="D24" i="1"/>
  <c r="E12" i="1"/>
  <c r="E24" i="1" l="1"/>
  <c r="F24" i="1"/>
  <c r="D25" i="1"/>
  <c r="F25" i="1" l="1"/>
  <c r="E25" i="1"/>
  <c r="D26" i="1" s="1"/>
  <c r="E26" i="1" l="1"/>
  <c r="F26" i="1"/>
  <c r="D27" i="1"/>
  <c r="E27" i="1" l="1"/>
  <c r="D28" i="1" s="1"/>
  <c r="F27" i="1"/>
  <c r="E28" i="1" l="1"/>
  <c r="F28" i="1"/>
  <c r="D29" i="1"/>
  <c r="F29" i="1" l="1"/>
  <c r="E29" i="1"/>
  <c r="D30" i="1"/>
  <c r="E30" i="1" l="1"/>
  <c r="F30" i="1"/>
  <c r="D31" i="1"/>
  <c r="E31" i="1" l="1"/>
  <c r="F31" i="1"/>
  <c r="D32" i="1"/>
  <c r="E32" i="1" l="1"/>
  <c r="D33" i="1" s="1"/>
  <c r="F32" i="1"/>
  <c r="F33" i="1" l="1"/>
  <c r="E33" i="1"/>
  <c r="D34" i="1" s="1"/>
  <c r="E34" i="1" l="1"/>
  <c r="F34" i="1"/>
  <c r="D35" i="1"/>
  <c r="E35" i="1" l="1"/>
  <c r="F35" i="1"/>
  <c r="D36" i="1"/>
  <c r="E36" i="1" l="1"/>
  <c r="D37" i="1" s="1"/>
  <c r="F36" i="1"/>
  <c r="F37" i="1" l="1"/>
  <c r="E37" i="1"/>
  <c r="D38" i="1" s="1"/>
  <c r="E38" i="1" l="1"/>
  <c r="F38" i="1"/>
  <c r="D39" i="1"/>
  <c r="E39" i="1" l="1"/>
  <c r="F39" i="1"/>
  <c r="D40" i="1"/>
  <c r="E40" i="1" l="1"/>
  <c r="F40" i="1"/>
  <c r="D41" i="1"/>
  <c r="F41" i="1" l="1"/>
  <c r="E41" i="1"/>
  <c r="D42" i="1"/>
  <c r="E42" i="1" l="1"/>
  <c r="F42" i="1"/>
  <c r="D43" i="1"/>
  <c r="E43" i="1" l="1"/>
  <c r="F43" i="1"/>
  <c r="D44" i="1"/>
  <c r="E44" i="1" l="1"/>
  <c r="F44" i="1"/>
  <c r="D45" i="1"/>
  <c r="F45" i="1" l="1"/>
  <c r="E45" i="1"/>
  <c r="D46" i="1"/>
  <c r="E46" i="1" l="1"/>
  <c r="F46" i="1"/>
  <c r="D47" i="1"/>
  <c r="E47" i="1" l="1"/>
  <c r="F47" i="1"/>
  <c r="D48" i="1"/>
  <c r="E48" i="1" l="1"/>
  <c r="F48" i="1"/>
  <c r="D49" i="1"/>
  <c r="F49" i="1" l="1"/>
  <c r="E49" i="1"/>
  <c r="D50" i="1" s="1"/>
  <c r="E50" i="1" l="1"/>
  <c r="F50" i="1"/>
  <c r="D51" i="1"/>
  <c r="E51" i="1" l="1"/>
  <c r="F51" i="1"/>
  <c r="D52" i="1"/>
  <c r="E52" i="1" l="1"/>
  <c r="D53" i="1" s="1"/>
  <c r="F52" i="1"/>
  <c r="F53" i="1" l="1"/>
  <c r="E53" i="1"/>
  <c r="D54" i="1"/>
  <c r="E54" i="1" l="1"/>
  <c r="F54" i="1"/>
  <c r="D55" i="1"/>
  <c r="E55" i="1" l="1"/>
  <c r="F55" i="1"/>
  <c r="D56" i="1"/>
  <c r="E56" i="1" l="1"/>
  <c r="F56" i="1"/>
  <c r="D57" i="1"/>
  <c r="F57" i="1" l="1"/>
  <c r="E57" i="1"/>
  <c r="D58" i="1"/>
  <c r="E58" i="1" l="1"/>
  <c r="D59" i="1" s="1"/>
  <c r="F58" i="1"/>
  <c r="E59" i="1" l="1"/>
  <c r="F59" i="1"/>
  <c r="D60" i="1"/>
  <c r="E60" i="1" l="1"/>
  <c r="D61" i="1" s="1"/>
  <c r="F60" i="1"/>
  <c r="F61" i="1" l="1"/>
  <c r="E61" i="1"/>
  <c r="D62" i="1" s="1"/>
  <c r="E62" i="1" l="1"/>
  <c r="F62" i="1"/>
  <c r="D63" i="1"/>
  <c r="E63" i="1" l="1"/>
  <c r="F63" i="1"/>
  <c r="D64" i="1"/>
  <c r="E64" i="1" l="1"/>
  <c r="F64" i="1"/>
  <c r="D65" i="1"/>
  <c r="F65" i="1" l="1"/>
  <c r="E65" i="1"/>
  <c r="D66" i="1" s="1"/>
  <c r="E66" i="1" l="1"/>
  <c r="F66" i="1"/>
  <c r="D67" i="1"/>
  <c r="S30" i="2"/>
  <c r="R25" i="2"/>
  <c r="R26" i="2"/>
  <c r="R27" i="2"/>
  <c r="R28" i="2"/>
  <c r="R29" i="2"/>
  <c r="R24" i="2"/>
  <c r="R22" i="2"/>
  <c r="R23" i="2"/>
  <c r="R21" i="2"/>
  <c r="R19" i="2"/>
  <c r="R20" i="2"/>
  <c r="R18" i="2"/>
  <c r="D100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E41" i="2" s="1"/>
  <c r="F41" i="2" s="1"/>
  <c r="D42" i="2"/>
  <c r="D43" i="2"/>
  <c r="D44" i="2"/>
  <c r="D45" i="2"/>
  <c r="D46" i="2"/>
  <c r="D47" i="2"/>
  <c r="D48" i="2"/>
  <c r="D49" i="2"/>
  <c r="E49" i="2" s="1"/>
  <c r="F49" i="2" s="1"/>
  <c r="D50" i="2"/>
  <c r="D51" i="2"/>
  <c r="D52" i="2"/>
  <c r="D53" i="2"/>
  <c r="D54" i="2"/>
  <c r="D55" i="2"/>
  <c r="D56" i="2"/>
  <c r="D57" i="2"/>
  <c r="E57" i="2" s="1"/>
  <c r="F57" i="2" s="1"/>
  <c r="D58" i="2"/>
  <c r="D59" i="2"/>
  <c r="D60" i="2"/>
  <c r="D61" i="2"/>
  <c r="D62" i="2"/>
  <c r="D63" i="2"/>
  <c r="D64" i="2"/>
  <c r="D65" i="2"/>
  <c r="E65" i="2" s="1"/>
  <c r="F65" i="2" s="1"/>
  <c r="D66" i="2"/>
  <c r="D67" i="2"/>
  <c r="D68" i="2"/>
  <c r="D69" i="2"/>
  <c r="D70" i="2"/>
  <c r="D71" i="2"/>
  <c r="D72" i="2"/>
  <c r="D73" i="2"/>
  <c r="E73" i="2" s="1"/>
  <c r="F73" i="2" s="1"/>
  <c r="D74" i="2"/>
  <c r="D75" i="2"/>
  <c r="D76" i="2"/>
  <c r="D77" i="2"/>
  <c r="D78" i="2"/>
  <c r="D79" i="2"/>
  <c r="D80" i="2"/>
  <c r="D81" i="2"/>
  <c r="E81" i="2" s="1"/>
  <c r="F81" i="2" s="1"/>
  <c r="D82" i="2"/>
  <c r="D83" i="2"/>
  <c r="D84" i="2"/>
  <c r="D85" i="2"/>
  <c r="D86" i="2"/>
  <c r="D87" i="2"/>
  <c r="D88" i="2"/>
  <c r="D89" i="2"/>
  <c r="E89" i="2" s="1"/>
  <c r="F89" i="2" s="1"/>
  <c r="D90" i="2"/>
  <c r="D91" i="2"/>
  <c r="D92" i="2"/>
  <c r="D93" i="2"/>
  <c r="D94" i="2"/>
  <c r="D95" i="2"/>
  <c r="D96" i="2"/>
  <c r="D97" i="2"/>
  <c r="E97" i="2" s="1"/>
  <c r="F97" i="2" s="1"/>
  <c r="D98" i="2"/>
  <c r="D99" i="2"/>
  <c r="E100" i="2" s="1"/>
  <c r="F100" i="2" s="1"/>
  <c r="D7" i="2"/>
  <c r="E8" i="2" s="1"/>
  <c r="F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E67" i="1" l="1"/>
  <c r="F67" i="1"/>
  <c r="D68" i="1"/>
  <c r="E98" i="2"/>
  <c r="F98" i="2" s="1"/>
  <c r="E90" i="2"/>
  <c r="F90" i="2" s="1"/>
  <c r="E82" i="2"/>
  <c r="F82" i="2" s="1"/>
  <c r="E74" i="2"/>
  <c r="F74" i="2" s="1"/>
  <c r="E66" i="2"/>
  <c r="F66" i="2" s="1"/>
  <c r="E58" i="2"/>
  <c r="F58" i="2" s="1"/>
  <c r="E50" i="2"/>
  <c r="F50" i="2" s="1"/>
  <c r="E42" i="2"/>
  <c r="F42" i="2" s="1"/>
  <c r="E10" i="2"/>
  <c r="F1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36" i="2"/>
  <c r="F36" i="2" s="1"/>
  <c r="E16" i="2"/>
  <c r="F16" i="2" s="1"/>
  <c r="R30" i="2"/>
  <c r="R32" i="2" s="1"/>
  <c r="R33" i="2" s="1"/>
  <c r="E94" i="2"/>
  <c r="F94" i="2" s="1"/>
  <c r="E86" i="2"/>
  <c r="F86" i="2" s="1"/>
  <c r="E78" i="2"/>
  <c r="F78" i="2" s="1"/>
  <c r="E70" i="2"/>
  <c r="F70" i="2" s="1"/>
  <c r="E62" i="2"/>
  <c r="F62" i="2" s="1"/>
  <c r="E54" i="2"/>
  <c r="F54" i="2" s="1"/>
  <c r="E46" i="2"/>
  <c r="F46" i="2" s="1"/>
  <c r="E38" i="2"/>
  <c r="F38" i="2" s="1"/>
  <c r="E93" i="2"/>
  <c r="F93" i="2" s="1"/>
  <c r="E85" i="2"/>
  <c r="F85" i="2" s="1"/>
  <c r="E77" i="2"/>
  <c r="F77" i="2" s="1"/>
  <c r="E69" i="2"/>
  <c r="F69" i="2" s="1"/>
  <c r="E61" i="2"/>
  <c r="F61" i="2" s="1"/>
  <c r="E53" i="2"/>
  <c r="F53" i="2" s="1"/>
  <c r="E45" i="2"/>
  <c r="F45" i="2" s="1"/>
  <c r="E37" i="2"/>
  <c r="F37" i="2" s="1"/>
  <c r="E29" i="2"/>
  <c r="F29" i="2" s="1"/>
  <c r="E25" i="2"/>
  <c r="F25" i="2" s="1"/>
  <c r="E21" i="2"/>
  <c r="F21" i="2" s="1"/>
  <c r="E17" i="2"/>
  <c r="F17" i="2" s="1"/>
  <c r="E13" i="2"/>
  <c r="F13" i="2" s="1"/>
  <c r="E9" i="2"/>
  <c r="F9" i="2" s="1"/>
  <c r="E11" i="2"/>
  <c r="F11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4" i="2"/>
  <c r="F34" i="2" s="1"/>
  <c r="E30" i="2"/>
  <c r="F30" i="2" s="1"/>
  <c r="E26" i="2"/>
  <c r="F26" i="2" s="1"/>
  <c r="E22" i="2"/>
  <c r="F22" i="2" s="1"/>
  <c r="E18" i="2"/>
  <c r="F18" i="2" s="1"/>
  <c r="E14" i="2"/>
  <c r="F14" i="2" s="1"/>
  <c r="E28" i="2"/>
  <c r="F28" i="2" s="1"/>
  <c r="E24" i="2"/>
  <c r="F24" i="2" s="1"/>
  <c r="E20" i="2"/>
  <c r="F20" i="2" s="1"/>
  <c r="E32" i="2"/>
  <c r="F32" i="2" s="1"/>
  <c r="E35" i="2"/>
  <c r="F35" i="2" s="1"/>
  <c r="E31" i="2"/>
  <c r="F31" i="2" s="1"/>
  <c r="E12" i="2"/>
  <c r="F12" i="2" s="1"/>
  <c r="E33" i="2"/>
  <c r="F33" i="2" s="1"/>
  <c r="E27" i="2"/>
  <c r="F27" i="2" s="1"/>
  <c r="E23" i="2"/>
  <c r="F23" i="2" s="1"/>
  <c r="E19" i="2"/>
  <c r="F19" i="2" s="1"/>
  <c r="E15" i="2"/>
  <c r="F15" i="2" s="1"/>
  <c r="E68" i="1" l="1"/>
  <c r="F68" i="1"/>
  <c r="D69" i="1"/>
  <c r="S18" i="2"/>
  <c r="S19" i="2"/>
  <c r="S23" i="2"/>
  <c r="S27" i="2"/>
  <c r="S20" i="2"/>
  <c r="S24" i="2"/>
  <c r="S28" i="2"/>
  <c r="S21" i="2"/>
  <c r="S25" i="2"/>
  <c r="S29" i="2"/>
  <c r="S22" i="2"/>
  <c r="S26" i="2"/>
  <c r="F69" i="1" l="1"/>
  <c r="E69" i="1"/>
  <c r="D70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3" i="1"/>
  <c r="E70" i="1" l="1"/>
  <c r="F70" i="1"/>
  <c r="D71" i="1"/>
  <c r="E71" i="1" l="1"/>
  <c r="F71" i="1"/>
  <c r="D72" i="1"/>
  <c r="E72" i="1" l="1"/>
  <c r="F72" i="1"/>
  <c r="D73" i="1"/>
  <c r="F73" i="1" l="1"/>
  <c r="E73" i="1"/>
  <c r="D74" i="1"/>
  <c r="E74" i="1" l="1"/>
  <c r="F74" i="1"/>
  <c r="D75" i="1"/>
  <c r="E75" i="1" l="1"/>
  <c r="F75" i="1"/>
  <c r="D76" i="1"/>
  <c r="E76" i="1" l="1"/>
  <c r="F76" i="1"/>
  <c r="D77" i="1"/>
  <c r="F77" i="1" l="1"/>
  <c r="E77" i="1"/>
  <c r="D78" i="1" s="1"/>
  <c r="E78" i="1" l="1"/>
  <c r="F78" i="1"/>
  <c r="D79" i="1"/>
  <c r="E79" i="1" l="1"/>
  <c r="F79" i="1"/>
  <c r="D80" i="1"/>
  <c r="E80" i="1" l="1"/>
  <c r="D81" i="1" s="1"/>
  <c r="F80" i="1"/>
  <c r="F81" i="1" l="1"/>
  <c r="E81" i="1"/>
  <c r="D82" i="1"/>
  <c r="E82" i="1" l="1"/>
  <c r="D83" i="1" s="1"/>
  <c r="F82" i="1"/>
  <c r="E83" i="1" l="1"/>
  <c r="F83" i="1"/>
  <c r="D84" i="1"/>
  <c r="E84" i="1" l="1"/>
  <c r="D85" i="1" s="1"/>
  <c r="F84" i="1"/>
  <c r="F85" i="1" l="1"/>
  <c r="E85" i="1"/>
  <c r="D86" i="1" s="1"/>
  <c r="E86" i="1" l="1"/>
  <c r="D87" i="1" s="1"/>
  <c r="F86" i="1"/>
  <c r="F87" i="1" l="1"/>
  <c r="E87" i="1"/>
  <c r="D88" i="1"/>
  <c r="E88" i="1" l="1"/>
  <c r="D89" i="1" s="1"/>
  <c r="F88" i="1"/>
  <c r="F89" i="1" l="1"/>
  <c r="E89" i="1"/>
  <c r="D90" i="1"/>
  <c r="E90" i="1" l="1"/>
  <c r="D91" i="1" s="1"/>
  <c r="F90" i="1"/>
  <c r="F91" i="1" l="1"/>
  <c r="E91" i="1"/>
  <c r="D92" i="1"/>
  <c r="E92" i="1" l="1"/>
  <c r="F92" i="1"/>
  <c r="D93" i="1"/>
  <c r="F93" i="1" l="1"/>
  <c r="E93" i="1"/>
  <c r="D94" i="1"/>
  <c r="E94" i="1" l="1"/>
  <c r="D95" i="1" s="1"/>
  <c r="F94" i="1"/>
  <c r="F95" i="1" l="1"/>
  <c r="E95" i="1"/>
  <c r="D96" i="1"/>
  <c r="E96" i="1" l="1"/>
  <c r="F96" i="1"/>
  <c r="D97" i="1"/>
  <c r="F97" i="1" l="1"/>
  <c r="E97" i="1"/>
  <c r="D98" i="1"/>
  <c r="E98" i="1" l="1"/>
  <c r="F98" i="1"/>
  <c r="D99" i="1"/>
  <c r="F99" i="1" l="1"/>
  <c r="E99" i="1"/>
  <c r="D100" i="1"/>
  <c r="E100" i="1" l="1"/>
  <c r="F100" i="1"/>
  <c r="D101" i="1"/>
  <c r="F101" i="1" l="1"/>
  <c r="E101" i="1"/>
  <c r="D102" i="1"/>
  <c r="E102" i="1" l="1"/>
  <c r="F102" i="1"/>
  <c r="D103" i="1"/>
  <c r="F103" i="1" l="1"/>
  <c r="E103" i="1"/>
  <c r="D104" i="1"/>
  <c r="E104" i="1" l="1"/>
  <c r="D105" i="1" s="1"/>
  <c r="F104" i="1"/>
  <c r="F105" i="1" l="1"/>
  <c r="E105" i="1"/>
  <c r="D106" i="1" s="1"/>
  <c r="E106" i="1" l="1"/>
  <c r="F106" i="1"/>
</calcChain>
</file>

<file path=xl/sharedStrings.xml><?xml version="1.0" encoding="utf-8"?>
<sst xmlns="http://schemas.openxmlformats.org/spreadsheetml/2006/main" count="51" uniqueCount="48">
  <si>
    <t>mois</t>
  </si>
  <si>
    <t>ventes</t>
  </si>
  <si>
    <t>t</t>
  </si>
  <si>
    <t>Dans ce fichier Excel nous allons traiter le modèle multiplicatif.</t>
  </si>
  <si>
    <t>Les valeurs initiales de la composante saisonnière doivent être calculé</t>
  </si>
  <si>
    <t>à l'aide de la décomposition saisonnière et on utilise</t>
  </si>
  <si>
    <t xml:space="preserve"> le modelé multiplicatif puisque c'est HW multiplicatif.</t>
  </si>
  <si>
    <t>MM(12)</t>
  </si>
  <si>
    <t>MMC(12)</t>
  </si>
  <si>
    <t>CompSai &amp; Res</t>
  </si>
  <si>
    <t>Mois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</si>
  <si>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</si>
  <si>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</si>
  <si>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</si>
  <si>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</si>
  <si>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</si>
  <si>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</si>
  <si>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</si>
  <si>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</si>
  <si>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</si>
  <si>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Mediane</t>
  </si>
  <si>
    <t>Adjust</t>
  </si>
  <si>
    <t>Jan</t>
  </si>
  <si>
    <t>Fev</t>
  </si>
  <si>
    <t>Mar</t>
  </si>
  <si>
    <t>Avr</t>
  </si>
  <si>
    <t>Mai</t>
  </si>
  <si>
    <t>Jui</t>
  </si>
  <si>
    <t>Jul</t>
  </si>
  <si>
    <t>Aut</t>
  </si>
  <si>
    <t>Sep</t>
  </si>
  <si>
    <t>Oct</t>
  </si>
  <si>
    <t>Nov</t>
  </si>
  <si>
    <t>Dec</t>
  </si>
  <si>
    <t>CompSai ajust</t>
  </si>
  <si>
    <t>S</t>
  </si>
  <si>
    <t>T</t>
  </si>
  <si>
    <t>I</t>
  </si>
  <si>
    <t>F</t>
  </si>
  <si>
    <t>Mape</t>
  </si>
  <si>
    <t xml:space="preserve">Dans la feuille 2 je vais effectuer une decomposition saisoniere </t>
  </si>
  <si>
    <t>afin d'avoir les valeurs initiales de: I.</t>
  </si>
  <si>
    <t>Pour initialiser S et T nous avons:</t>
  </si>
  <si>
    <t>alpha</t>
  </si>
  <si>
    <t>gamma</t>
  </si>
  <si>
    <t>delta</t>
  </si>
  <si>
    <t>Et finalement:</t>
  </si>
  <si>
    <t>On ne peut prédire qu'à partir de la deuxième année.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</si>
</sst>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2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0" borderId="1" xfId="0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Sheet1!$C$2:$C$106</c:f>
              <c:numCache>
                <c:formatCode>General</c:formatCode>
                <c:ptCount val="105"/>
                <c:pt idx="0">
                  <c:v>2.8149999999999999</c:v>
                </c:pt>
                <c:pt idx="1">
                  <c:v>2.6720000000000002</c:v>
                </c:pt>
                <c:pt idx="2">
                  <c:v>2.7549999999999999</c:v>
                </c:pt>
                <c:pt idx="3">
                  <c:v>2.7210000000000001</c:v>
                </c:pt>
                <c:pt idx="4">
                  <c:v>2.9460000000000002</c:v>
                </c:pt>
                <c:pt idx="5">
                  <c:v>3.036</c:v>
                </c:pt>
                <c:pt idx="6">
                  <c:v>2.282</c:v>
                </c:pt>
                <c:pt idx="7">
                  <c:v>2.2120000000000002</c:v>
                </c:pt>
                <c:pt idx="8">
                  <c:v>2.9220000000000002</c:v>
                </c:pt>
                <c:pt idx="9">
                  <c:v>4.3010000000000002</c:v>
                </c:pt>
                <c:pt idx="10">
                  <c:v>5.7640000000000002</c:v>
                </c:pt>
                <c:pt idx="11">
                  <c:v>7.3120000000000003</c:v>
                </c:pt>
                <c:pt idx="12">
                  <c:v>2.5409999999999999</c:v>
                </c:pt>
                <c:pt idx="13">
                  <c:v>2.4750000000000001</c:v>
                </c:pt>
                <c:pt idx="14">
                  <c:v>3.0310000000000001</c:v>
                </c:pt>
                <c:pt idx="15">
                  <c:v>3.266</c:v>
                </c:pt>
                <c:pt idx="16">
                  <c:v>3.7759999999999998</c:v>
                </c:pt>
                <c:pt idx="17">
                  <c:v>3.23</c:v>
                </c:pt>
                <c:pt idx="18">
                  <c:v>3.028</c:v>
                </c:pt>
                <c:pt idx="19">
                  <c:v>1.7589999999999999</c:v>
                </c:pt>
                <c:pt idx="20">
                  <c:v>3.5950000000000002</c:v>
                </c:pt>
                <c:pt idx="21">
                  <c:v>4.4740000000000002</c:v>
                </c:pt>
                <c:pt idx="22">
                  <c:v>6.8380000000000001</c:v>
                </c:pt>
                <c:pt idx="23">
                  <c:v>8.3569999999999993</c:v>
                </c:pt>
                <c:pt idx="24">
                  <c:v>3.113</c:v>
                </c:pt>
                <c:pt idx="25">
                  <c:v>3.0059999999999998</c:v>
                </c:pt>
                <c:pt idx="26">
                  <c:v>4.0469999999999997</c:v>
                </c:pt>
                <c:pt idx="27">
                  <c:v>3.5230000000000001</c:v>
                </c:pt>
                <c:pt idx="28">
                  <c:v>3.9369999999999998</c:v>
                </c:pt>
                <c:pt idx="29">
                  <c:v>3.9860000000000002</c:v>
                </c:pt>
                <c:pt idx="30">
                  <c:v>3.26</c:v>
                </c:pt>
                <c:pt idx="31">
                  <c:v>1.573</c:v>
                </c:pt>
                <c:pt idx="32">
                  <c:v>3.528</c:v>
                </c:pt>
                <c:pt idx="33">
                  <c:v>5.2110000000000003</c:v>
                </c:pt>
                <c:pt idx="34">
                  <c:v>7.6139999999999999</c:v>
                </c:pt>
                <c:pt idx="35">
                  <c:v>9.2539999999999996</c:v>
                </c:pt>
                <c:pt idx="36">
                  <c:v>5.375</c:v>
                </c:pt>
                <c:pt idx="37">
                  <c:v>3.0880000000000001</c:v>
                </c:pt>
                <c:pt idx="38">
                  <c:v>3.718</c:v>
                </c:pt>
                <c:pt idx="39">
                  <c:v>4.5140000000000002</c:v>
                </c:pt>
                <c:pt idx="40">
                  <c:v>4.5199999999999996</c:v>
                </c:pt>
                <c:pt idx="41">
                  <c:v>4.5389999999999997</c:v>
                </c:pt>
                <c:pt idx="42">
                  <c:v>3.6629999999999998</c:v>
                </c:pt>
                <c:pt idx="43">
                  <c:v>1.643</c:v>
                </c:pt>
                <c:pt idx="44">
                  <c:v>4.7389999999999999</c:v>
                </c:pt>
                <c:pt idx="45">
                  <c:v>5.4279999999999999</c:v>
                </c:pt>
                <c:pt idx="46">
                  <c:v>8.3140000000000001</c:v>
                </c:pt>
                <c:pt idx="47">
                  <c:v>10.651</c:v>
                </c:pt>
                <c:pt idx="48">
                  <c:v>3.633</c:v>
                </c:pt>
                <c:pt idx="49">
                  <c:v>4.2919999999999998</c:v>
                </c:pt>
                <c:pt idx="50">
                  <c:v>4.1539999999999999</c:v>
                </c:pt>
                <c:pt idx="51">
                  <c:v>4.1210000000000004</c:v>
                </c:pt>
                <c:pt idx="52">
                  <c:v>4.6470000000000002</c:v>
                </c:pt>
                <c:pt idx="53">
                  <c:v>4.7530000000000001</c:v>
                </c:pt>
                <c:pt idx="54">
                  <c:v>3.9649999999999999</c:v>
                </c:pt>
                <c:pt idx="55">
                  <c:v>1.7230000000000001</c:v>
                </c:pt>
                <c:pt idx="56">
                  <c:v>5.048</c:v>
                </c:pt>
                <c:pt idx="57">
                  <c:v>6.9219999999999997</c:v>
                </c:pt>
                <c:pt idx="58">
                  <c:v>9.8580000000000005</c:v>
                </c:pt>
                <c:pt idx="59">
                  <c:v>11.331</c:v>
                </c:pt>
                <c:pt idx="60">
                  <c:v>4.016</c:v>
                </c:pt>
                <c:pt idx="61">
                  <c:v>3.9569999999999999</c:v>
                </c:pt>
                <c:pt idx="62">
                  <c:v>4.51</c:v>
                </c:pt>
                <c:pt idx="63">
                  <c:v>4.2759999999999998</c:v>
                </c:pt>
                <c:pt idx="64">
                  <c:v>4.968</c:v>
                </c:pt>
                <c:pt idx="65">
                  <c:v>4.6769999999999996</c:v>
                </c:pt>
                <c:pt idx="66">
                  <c:v>3.5230000000000001</c:v>
                </c:pt>
                <c:pt idx="67">
                  <c:v>1.821</c:v>
                </c:pt>
                <c:pt idx="68">
                  <c:v>5.2220000000000004</c:v>
                </c:pt>
                <c:pt idx="69">
                  <c:v>6.8719999999999999</c:v>
                </c:pt>
                <c:pt idx="70">
                  <c:v>10.803000000000001</c:v>
                </c:pt>
                <c:pt idx="71">
                  <c:v>13.916</c:v>
                </c:pt>
                <c:pt idx="72">
                  <c:v>2.6389999999999998</c:v>
                </c:pt>
                <c:pt idx="73">
                  <c:v>2.899</c:v>
                </c:pt>
                <c:pt idx="74">
                  <c:v>3.37</c:v>
                </c:pt>
                <c:pt idx="75">
                  <c:v>3.74</c:v>
                </c:pt>
                <c:pt idx="76">
                  <c:v>2.927</c:v>
                </c:pt>
                <c:pt idx="77">
                  <c:v>3.9860000000000002</c:v>
                </c:pt>
                <c:pt idx="78">
                  <c:v>4.2169999999999996</c:v>
                </c:pt>
                <c:pt idx="79">
                  <c:v>1.738</c:v>
                </c:pt>
                <c:pt idx="80">
                  <c:v>5.2210000000000001</c:v>
                </c:pt>
                <c:pt idx="81">
                  <c:v>6.4240000000000004</c:v>
                </c:pt>
                <c:pt idx="82">
                  <c:v>9.8420000000000005</c:v>
                </c:pt>
                <c:pt idx="83">
                  <c:v>13.076000000000001</c:v>
                </c:pt>
                <c:pt idx="84">
                  <c:v>3.9340000000000002</c:v>
                </c:pt>
                <c:pt idx="85">
                  <c:v>3.1619999999999999</c:v>
                </c:pt>
                <c:pt idx="86">
                  <c:v>4.2859999999999996</c:v>
                </c:pt>
                <c:pt idx="87">
                  <c:v>4.6760000000000002</c:v>
                </c:pt>
                <c:pt idx="88">
                  <c:v>5.01</c:v>
                </c:pt>
                <c:pt idx="89">
                  <c:v>4.8739999999999997</c:v>
                </c:pt>
                <c:pt idx="90">
                  <c:v>4.633</c:v>
                </c:pt>
                <c:pt idx="91">
                  <c:v>1.659</c:v>
                </c:pt>
                <c:pt idx="92">
                  <c:v>5.9509999999999996</c:v>
                </c:pt>
                <c:pt idx="93">
                  <c:v>6.9809999999999999</c:v>
                </c:pt>
                <c:pt idx="94">
                  <c:v>9.8510000000000009</c:v>
                </c:pt>
                <c:pt idx="95">
                  <c:v>12.67</c:v>
                </c:pt>
                <c:pt idx="96">
                  <c:v>4.3479999999999999</c:v>
                </c:pt>
                <c:pt idx="97">
                  <c:v>3.5640000000000001</c:v>
                </c:pt>
                <c:pt idx="98">
                  <c:v>4.577</c:v>
                </c:pt>
                <c:pt idx="99">
                  <c:v>4.7880000000000003</c:v>
                </c:pt>
                <c:pt idx="100">
                  <c:v>4.6180000000000003</c:v>
                </c:pt>
                <c:pt idx="101">
                  <c:v>5.3120000000000003</c:v>
                </c:pt>
                <c:pt idx="102">
                  <c:v>4.298</c:v>
                </c:pt>
                <c:pt idx="103">
                  <c:v>1.431</c:v>
                </c:pt>
                <c:pt idx="104">
                  <c:v>5.8769999999999998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9-430A-BA46-AAE3FE828D9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Sheet1!$A$14:$A$106</c:f>
              <c:numCache>
                <c:formatCode>General</c:formatCode>
                <c:ptCount val="9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</c:numCache>
            </c:numRef>
          </c:xVal>
          <c:yVal>
            <c:numRef>
              <c:f>Sheet1!$G$14:$G$106</c:f>
              <c:numCache>
                <c:formatCode>General</c:formatCode>
                <c:ptCount val="93"/>
                <c:pt idx="0">
                  <c:v>2.1709008649443446</c:v>
                </c:pt>
                <c:pt idx="1">
                  <c:v>1.9457706630986538</c:v>
                </c:pt>
                <c:pt idx="2">
                  <c:v>2.4138901702058755</c:v>
                </c:pt>
                <c:pt idx="3">
                  <c:v>2.4908326608906632</c:v>
                </c:pt>
                <c:pt idx="4">
                  <c:v>2.834405748376378</c:v>
                </c:pt>
                <c:pt idx="5">
                  <c:v>2.8028856752398124</c:v>
                </c:pt>
                <c:pt idx="6">
                  <c:v>2.3660097746846311</c:v>
                </c:pt>
                <c:pt idx="7">
                  <c:v>1.1086221750057317</c:v>
                </c:pt>
                <c:pt idx="8">
                  <c:v>3.5374496721582811</c:v>
                </c:pt>
                <c:pt idx="9">
                  <c:v>4.329579849500286</c:v>
                </c:pt>
                <c:pt idx="10">
                  <c:v>5.7267752389070923</c:v>
                </c:pt>
                <c:pt idx="11">
                  <c:v>7.1122274993027865</c:v>
                </c:pt>
                <c:pt idx="12">
                  <c:v>2.5824969223592928</c:v>
                </c:pt>
                <c:pt idx="13">
                  <c:v>2.4271449348702778</c:v>
                </c:pt>
                <c:pt idx="14">
                  <c:v>2.9987328087034619</c:v>
                </c:pt>
                <c:pt idx="15">
                  <c:v>3.271901729245934</c:v>
                </c:pt>
                <c:pt idx="16">
                  <c:v>3.4932259183747174</c:v>
                </c:pt>
                <c:pt idx="17">
                  <c:v>3.1072183698789821</c:v>
                </c:pt>
                <c:pt idx="18">
                  <c:v>2.8467470653676412</c:v>
                </c:pt>
                <c:pt idx="19">
                  <c:v>1.3673798383159805</c:v>
                </c:pt>
                <c:pt idx="20">
                  <c:v>3.3214093269594662</c:v>
                </c:pt>
                <c:pt idx="21">
                  <c:v>4.1405437516955432</c:v>
                </c:pt>
                <c:pt idx="22">
                  <c:v>6.183497032900668</c:v>
                </c:pt>
                <c:pt idx="23">
                  <c:v>7.7594500347573083</c:v>
                </c:pt>
                <c:pt idx="24">
                  <c:v>2.8663066722136921</c:v>
                </c:pt>
                <c:pt idx="25">
                  <c:v>3.3618227858893985</c:v>
                </c:pt>
                <c:pt idx="26">
                  <c:v>3.8581399371424316</c:v>
                </c:pt>
                <c:pt idx="27">
                  <c:v>3.4665056092956079</c:v>
                </c:pt>
                <c:pt idx="28">
                  <c:v>4.0715256704607716</c:v>
                </c:pt>
                <c:pt idx="29">
                  <c:v>3.7732118278197606</c:v>
                </c:pt>
                <c:pt idx="30">
                  <c:v>3.2752820661380206</c:v>
                </c:pt>
                <c:pt idx="31">
                  <c:v>1.5708684692805439</c:v>
                </c:pt>
                <c:pt idx="32">
                  <c:v>3.6104373513658539</c:v>
                </c:pt>
                <c:pt idx="33">
                  <c:v>5.1968520080878049</c:v>
                </c:pt>
                <c:pt idx="34">
                  <c:v>7.2223059763821595</c:v>
                </c:pt>
                <c:pt idx="35">
                  <c:v>8.7835993409346003</c:v>
                </c:pt>
                <c:pt idx="36">
                  <c:v>3.7487881596259363</c:v>
                </c:pt>
                <c:pt idx="37">
                  <c:v>2.6632685226370731</c:v>
                </c:pt>
                <c:pt idx="38">
                  <c:v>3.8841842344476474</c:v>
                </c:pt>
                <c:pt idx="39">
                  <c:v>3.9833247374973006</c:v>
                </c:pt>
                <c:pt idx="40">
                  <c:v>4.0751210007789176</c:v>
                </c:pt>
                <c:pt idx="41">
                  <c:v>3.9072439573004307</c:v>
                </c:pt>
                <c:pt idx="42">
                  <c:v>3.3310436705852227</c:v>
                </c:pt>
                <c:pt idx="43">
                  <c:v>1.604919432809127</c:v>
                </c:pt>
                <c:pt idx="44">
                  <c:v>3.9962319616399196</c:v>
                </c:pt>
                <c:pt idx="45">
                  <c:v>5.2876153374964634</c:v>
                </c:pt>
                <c:pt idx="46">
                  <c:v>8.3092697350880655</c:v>
                </c:pt>
                <c:pt idx="47">
                  <c:v>10.456147037948188</c:v>
                </c:pt>
                <c:pt idx="48">
                  <c:v>4.011077830791506</c:v>
                </c:pt>
                <c:pt idx="49">
                  <c:v>3.3775043546579329</c:v>
                </c:pt>
                <c:pt idx="50">
                  <c:v>3.7971962806620358</c:v>
                </c:pt>
                <c:pt idx="51">
                  <c:v>4.012883910353473</c:v>
                </c:pt>
                <c:pt idx="52">
                  <c:v>4.2792582043439307</c:v>
                </c:pt>
                <c:pt idx="53">
                  <c:v>4.2196546511334985</c:v>
                </c:pt>
                <c:pt idx="54">
                  <c:v>3.4464514779868822</c:v>
                </c:pt>
                <c:pt idx="55">
                  <c:v>1.5145454664150193</c:v>
                </c:pt>
                <c:pt idx="56">
                  <c:v>4.1306899482985795</c:v>
                </c:pt>
                <c:pt idx="57">
                  <c:v>5.518279503347407</c:v>
                </c:pt>
                <c:pt idx="58">
                  <c:v>8.2267845867012639</c:v>
                </c:pt>
                <c:pt idx="59">
                  <c:v>10.486483203303646</c:v>
                </c:pt>
                <c:pt idx="60">
                  <c:v>4.2676681577367752</c:v>
                </c:pt>
                <c:pt idx="61">
                  <c:v>3.2502070350749297</c:v>
                </c:pt>
                <c:pt idx="62">
                  <c:v>3.2950797835860506</c:v>
                </c:pt>
                <c:pt idx="63">
                  <c:v>3.1393062336453457</c:v>
                </c:pt>
                <c:pt idx="64">
                  <c:v>3.5372859142210658</c:v>
                </c:pt>
                <c:pt idx="65">
                  <c:v>2.9883758960065094</c:v>
                </c:pt>
                <c:pt idx="66">
                  <c:v>2.5134322291097551</c:v>
                </c:pt>
                <c:pt idx="67">
                  <c:v>1.4160426638316277</c:v>
                </c:pt>
                <c:pt idx="68">
                  <c:v>3.9277777913458327</c:v>
                </c:pt>
                <c:pt idx="69">
                  <c:v>5.304275740638964</c:v>
                </c:pt>
                <c:pt idx="70">
                  <c:v>7.8972574222196013</c:v>
                </c:pt>
                <c:pt idx="71">
                  <c:v>9.8110784977366379</c:v>
                </c:pt>
                <c:pt idx="72">
                  <c:v>3.1531642174274066</c:v>
                </c:pt>
                <c:pt idx="73">
                  <c:v>3.3791124903810985</c:v>
                </c:pt>
                <c:pt idx="74">
                  <c:v>3.652323928541183</c:v>
                </c:pt>
                <c:pt idx="75">
                  <c:v>3.8762294608728518</c:v>
                </c:pt>
                <c:pt idx="76">
                  <c:v>3.971628806668682</c:v>
                </c:pt>
                <c:pt idx="77">
                  <c:v>4.6123966686996294</c:v>
                </c:pt>
                <c:pt idx="78">
                  <c:v>3.8573356630874565</c:v>
                </c:pt>
                <c:pt idx="79">
                  <c:v>1.7285863877193828</c:v>
                </c:pt>
                <c:pt idx="80">
                  <c:v>4.5005249889893211</c:v>
                </c:pt>
                <c:pt idx="81">
                  <c:v>5.9180260883582081</c:v>
                </c:pt>
                <c:pt idx="82">
                  <c:v>8.8239700655339597</c:v>
                </c:pt>
                <c:pt idx="83">
                  <c:v>10.72478487879334</c:v>
                </c:pt>
                <c:pt idx="84">
                  <c:v>3.2117678633379652</c:v>
                </c:pt>
                <c:pt idx="85">
                  <c:v>3.260616815224942</c:v>
                </c:pt>
                <c:pt idx="86">
                  <c:v>4.0014878525103681</c:v>
                </c:pt>
                <c:pt idx="87">
                  <c:v>4.2513547325176981</c:v>
                </c:pt>
                <c:pt idx="88">
                  <c:v>4.3045248638566207</c:v>
                </c:pt>
                <c:pt idx="89">
                  <c:v>4.4394535400405575</c:v>
                </c:pt>
                <c:pt idx="90">
                  <c:v>4.0468870825554895</c:v>
                </c:pt>
                <c:pt idx="91">
                  <c:v>1.6123840263414522</c:v>
                </c:pt>
                <c:pt idx="92">
                  <c:v>4.48765215246737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9-430A-BA46-AAE3FE82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33584"/>
        <c:axId val="439432272"/>
      </c:scatterChart>
      <c:valAx>
        <c:axId val="4394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272"/>
        <c:crosses val="autoZero"/>
        <c:crossBetween val="midCat"/>
      </c:valAx>
      <c:valAx>
        <c:axId val="4394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Sheet2!$C$2:$C$106</c:f>
              <c:numCache>
                <c:formatCode>General</c:formatCode>
                <c:ptCount val="105"/>
                <c:pt idx="0">
                  <c:v>2.8149999999999999</c:v>
                </c:pt>
                <c:pt idx="1">
                  <c:v>2.6720000000000002</c:v>
                </c:pt>
                <c:pt idx="2">
                  <c:v>2.7549999999999999</c:v>
                </c:pt>
                <c:pt idx="3">
                  <c:v>2.7210000000000001</c:v>
                </c:pt>
                <c:pt idx="4">
                  <c:v>2.9460000000000002</c:v>
                </c:pt>
                <c:pt idx="5">
                  <c:v>3.036</c:v>
                </c:pt>
                <c:pt idx="6">
                  <c:v>2.282</c:v>
                </c:pt>
                <c:pt idx="7">
                  <c:v>2.2120000000000002</c:v>
                </c:pt>
                <c:pt idx="8">
                  <c:v>2.9220000000000002</c:v>
                </c:pt>
                <c:pt idx="9">
                  <c:v>4.3010000000000002</c:v>
                </c:pt>
                <c:pt idx="10">
                  <c:v>5.7640000000000002</c:v>
                </c:pt>
                <c:pt idx="11">
                  <c:v>7.3120000000000003</c:v>
                </c:pt>
                <c:pt idx="12">
                  <c:v>2.5409999999999999</c:v>
                </c:pt>
                <c:pt idx="13">
                  <c:v>2.4750000000000001</c:v>
                </c:pt>
                <c:pt idx="14">
                  <c:v>3.0310000000000001</c:v>
                </c:pt>
                <c:pt idx="15">
                  <c:v>3.266</c:v>
                </c:pt>
                <c:pt idx="16">
                  <c:v>3.7759999999999998</c:v>
                </c:pt>
                <c:pt idx="17">
                  <c:v>3.23</c:v>
                </c:pt>
                <c:pt idx="18">
                  <c:v>3.028</c:v>
                </c:pt>
                <c:pt idx="19">
                  <c:v>1.7589999999999999</c:v>
                </c:pt>
                <c:pt idx="20">
                  <c:v>3.5950000000000002</c:v>
                </c:pt>
                <c:pt idx="21">
                  <c:v>4.4740000000000002</c:v>
                </c:pt>
                <c:pt idx="22">
                  <c:v>6.8380000000000001</c:v>
                </c:pt>
                <c:pt idx="23">
                  <c:v>8.3569999999999993</c:v>
                </c:pt>
                <c:pt idx="24">
                  <c:v>3.113</c:v>
                </c:pt>
                <c:pt idx="25">
                  <c:v>3.0059999999999998</c:v>
                </c:pt>
                <c:pt idx="26">
                  <c:v>4.0469999999999997</c:v>
                </c:pt>
                <c:pt idx="27">
                  <c:v>3.5230000000000001</c:v>
                </c:pt>
                <c:pt idx="28">
                  <c:v>3.9369999999999998</c:v>
                </c:pt>
                <c:pt idx="29">
                  <c:v>3.9860000000000002</c:v>
                </c:pt>
                <c:pt idx="30">
                  <c:v>3.26</c:v>
                </c:pt>
                <c:pt idx="31">
                  <c:v>1.573</c:v>
                </c:pt>
                <c:pt idx="32">
                  <c:v>3.528</c:v>
                </c:pt>
                <c:pt idx="33">
                  <c:v>5.2110000000000003</c:v>
                </c:pt>
                <c:pt idx="34">
                  <c:v>7.6139999999999999</c:v>
                </c:pt>
                <c:pt idx="35">
                  <c:v>9.2539999999999996</c:v>
                </c:pt>
                <c:pt idx="36">
                  <c:v>5.375</c:v>
                </c:pt>
                <c:pt idx="37">
                  <c:v>3.0880000000000001</c:v>
                </c:pt>
                <c:pt idx="38">
                  <c:v>3.718</c:v>
                </c:pt>
                <c:pt idx="39">
                  <c:v>4.5140000000000002</c:v>
                </c:pt>
                <c:pt idx="40">
                  <c:v>4.5199999999999996</c:v>
                </c:pt>
                <c:pt idx="41">
                  <c:v>4.5389999999999997</c:v>
                </c:pt>
                <c:pt idx="42">
                  <c:v>3.6629999999999998</c:v>
                </c:pt>
                <c:pt idx="43">
                  <c:v>1.643</c:v>
                </c:pt>
                <c:pt idx="44">
                  <c:v>4.7389999999999999</c:v>
                </c:pt>
                <c:pt idx="45">
                  <c:v>5.4279999999999999</c:v>
                </c:pt>
                <c:pt idx="46">
                  <c:v>8.3140000000000001</c:v>
                </c:pt>
                <c:pt idx="47">
                  <c:v>10.651</c:v>
                </c:pt>
                <c:pt idx="48">
                  <c:v>3.633</c:v>
                </c:pt>
                <c:pt idx="49">
                  <c:v>4.2919999999999998</c:v>
                </c:pt>
                <c:pt idx="50">
                  <c:v>4.1539999999999999</c:v>
                </c:pt>
                <c:pt idx="51">
                  <c:v>4.1210000000000004</c:v>
                </c:pt>
                <c:pt idx="52">
                  <c:v>4.6470000000000002</c:v>
                </c:pt>
                <c:pt idx="53">
                  <c:v>4.7530000000000001</c:v>
                </c:pt>
                <c:pt idx="54">
                  <c:v>3.9649999999999999</c:v>
                </c:pt>
                <c:pt idx="55">
                  <c:v>1.7230000000000001</c:v>
                </c:pt>
                <c:pt idx="56">
                  <c:v>5.048</c:v>
                </c:pt>
                <c:pt idx="57">
                  <c:v>6.9219999999999997</c:v>
                </c:pt>
                <c:pt idx="58">
                  <c:v>9.8580000000000005</c:v>
                </c:pt>
                <c:pt idx="59">
                  <c:v>11.331</c:v>
                </c:pt>
                <c:pt idx="60">
                  <c:v>4.016</c:v>
                </c:pt>
                <c:pt idx="61">
                  <c:v>3.9569999999999999</c:v>
                </c:pt>
                <c:pt idx="62">
                  <c:v>4.51</c:v>
                </c:pt>
                <c:pt idx="63">
                  <c:v>4.2759999999999998</c:v>
                </c:pt>
                <c:pt idx="64">
                  <c:v>4.968</c:v>
                </c:pt>
                <c:pt idx="65">
                  <c:v>4.6769999999999996</c:v>
                </c:pt>
                <c:pt idx="66">
                  <c:v>3.5230000000000001</c:v>
                </c:pt>
                <c:pt idx="67">
                  <c:v>1.821</c:v>
                </c:pt>
                <c:pt idx="68">
                  <c:v>5.2220000000000004</c:v>
                </c:pt>
                <c:pt idx="69">
                  <c:v>6.8719999999999999</c:v>
                </c:pt>
                <c:pt idx="70">
                  <c:v>10.803000000000001</c:v>
                </c:pt>
                <c:pt idx="71">
                  <c:v>13.916</c:v>
                </c:pt>
                <c:pt idx="72">
                  <c:v>2.6389999999999998</c:v>
                </c:pt>
                <c:pt idx="73">
                  <c:v>2.899</c:v>
                </c:pt>
                <c:pt idx="74">
                  <c:v>3.37</c:v>
                </c:pt>
                <c:pt idx="75">
                  <c:v>3.74</c:v>
                </c:pt>
                <c:pt idx="76">
                  <c:v>2.927</c:v>
                </c:pt>
                <c:pt idx="77">
                  <c:v>3.9860000000000002</c:v>
                </c:pt>
                <c:pt idx="78">
                  <c:v>4.2169999999999996</c:v>
                </c:pt>
                <c:pt idx="79">
                  <c:v>1.738</c:v>
                </c:pt>
                <c:pt idx="80">
                  <c:v>5.2210000000000001</c:v>
                </c:pt>
                <c:pt idx="81">
                  <c:v>6.4240000000000004</c:v>
                </c:pt>
                <c:pt idx="82">
                  <c:v>9.8420000000000005</c:v>
                </c:pt>
                <c:pt idx="83">
                  <c:v>13.076000000000001</c:v>
                </c:pt>
                <c:pt idx="84">
                  <c:v>3.9340000000000002</c:v>
                </c:pt>
                <c:pt idx="85">
                  <c:v>3.1619999999999999</c:v>
                </c:pt>
                <c:pt idx="86">
                  <c:v>4.2859999999999996</c:v>
                </c:pt>
                <c:pt idx="87">
                  <c:v>4.6760000000000002</c:v>
                </c:pt>
                <c:pt idx="88">
                  <c:v>5.01</c:v>
                </c:pt>
                <c:pt idx="89">
                  <c:v>4.8739999999999997</c:v>
                </c:pt>
                <c:pt idx="90">
                  <c:v>4.633</c:v>
                </c:pt>
                <c:pt idx="91">
                  <c:v>1.659</c:v>
                </c:pt>
                <c:pt idx="92">
                  <c:v>5.9509999999999996</c:v>
                </c:pt>
                <c:pt idx="93">
                  <c:v>6.9809999999999999</c:v>
                </c:pt>
                <c:pt idx="94">
                  <c:v>9.8510000000000009</c:v>
                </c:pt>
                <c:pt idx="95">
                  <c:v>12.67</c:v>
                </c:pt>
                <c:pt idx="96">
                  <c:v>4.3479999999999999</c:v>
                </c:pt>
                <c:pt idx="97">
                  <c:v>3.5640000000000001</c:v>
                </c:pt>
                <c:pt idx="98">
                  <c:v>4.577</c:v>
                </c:pt>
                <c:pt idx="99">
                  <c:v>4.7880000000000003</c:v>
                </c:pt>
                <c:pt idx="100">
                  <c:v>4.6180000000000003</c:v>
                </c:pt>
                <c:pt idx="101">
                  <c:v>5.3120000000000003</c:v>
                </c:pt>
                <c:pt idx="102">
                  <c:v>4.298</c:v>
                </c:pt>
                <c:pt idx="103">
                  <c:v>1.431</c:v>
                </c:pt>
                <c:pt idx="104">
                  <c:v>5.8769999999999998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9-436C-9A9A-06D07552568E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MMC(12)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Sheet2!$A$8:$A$100</c:f>
              <c:numCache>
                <c:formatCode>General</c:formatCode>
                <c:ptCount val="9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xVal>
          <c:yVal>
            <c:numRef>
              <c:f>Sheet2!$E$8:$E$100</c:f>
              <c:numCache>
                <c:formatCode>General</c:formatCode>
                <c:ptCount val="93"/>
                <c:pt idx="0">
                  <c:v>3.4667500000000002</c:v>
                </c:pt>
                <c:pt idx="1">
                  <c:v>3.4471249999999998</c:v>
                </c:pt>
                <c:pt idx="2">
                  <c:v>3.4504166666666665</c:v>
                </c:pt>
                <c:pt idx="3">
                  <c:v>3.4846249999999999</c:v>
                </c:pt>
                <c:pt idx="4">
                  <c:v>3.5419166666666664</c:v>
                </c:pt>
                <c:pt idx="5">
                  <c:v>3.5845833333333328</c:v>
                </c:pt>
                <c:pt idx="6">
                  <c:v>3.6237500000000002</c:v>
                </c:pt>
                <c:pt idx="7">
                  <c:v>3.6359583333333338</c:v>
                </c:pt>
                <c:pt idx="8">
                  <c:v>3.6451250000000002</c:v>
                </c:pt>
                <c:pt idx="9">
                  <c:v>3.6803750000000006</c:v>
                </c:pt>
                <c:pt idx="10">
                  <c:v>3.7323333333333335</c:v>
                </c:pt>
                <c:pt idx="11">
                  <c:v>3.8206249999999997</c:v>
                </c:pt>
                <c:pt idx="12">
                  <c:v>3.8879999999999999</c:v>
                </c:pt>
                <c:pt idx="13">
                  <c:v>3.9339583333333334</c:v>
                </c:pt>
                <c:pt idx="14">
                  <c:v>3.9984166666666665</c:v>
                </c:pt>
                <c:pt idx="15">
                  <c:v>4.0514583333333336</c:v>
                </c:pt>
                <c:pt idx="16">
                  <c:v>4.0688750000000002</c:v>
                </c:pt>
                <c:pt idx="17">
                  <c:v>4.1070833333333328</c:v>
                </c:pt>
                <c:pt idx="18">
                  <c:v>4.1482499999999991</c:v>
                </c:pt>
                <c:pt idx="19">
                  <c:v>4.1501666666666663</c:v>
                </c:pt>
                <c:pt idx="20">
                  <c:v>4.1396249999999997</c:v>
                </c:pt>
                <c:pt idx="21">
                  <c:v>4.1675416666666658</c:v>
                </c:pt>
                <c:pt idx="22">
                  <c:v>4.2305833333333327</c:v>
                </c:pt>
                <c:pt idx="23">
                  <c:v>4.3002916666666664</c:v>
                </c:pt>
                <c:pt idx="24">
                  <c:v>4.4319166666666661</c:v>
                </c:pt>
                <c:pt idx="25">
                  <c:v>4.5295833333333331</c:v>
                </c:pt>
                <c:pt idx="26">
                  <c:v>4.5192916666666658</c:v>
                </c:pt>
                <c:pt idx="27">
                  <c:v>4.546875</c:v>
                </c:pt>
                <c:pt idx="28">
                  <c:v>4.6124583333333335</c:v>
                </c:pt>
                <c:pt idx="29">
                  <c:v>4.659791666666667</c:v>
                </c:pt>
                <c:pt idx="30">
                  <c:v>4.6996250000000011</c:v>
                </c:pt>
                <c:pt idx="31">
                  <c:v>4.7193333333333332</c:v>
                </c:pt>
                <c:pt idx="32">
                  <c:v>4.772708333333334</c:v>
                </c:pt>
                <c:pt idx="33">
                  <c:v>4.8322083333333339</c:v>
                </c:pt>
                <c:pt idx="34">
                  <c:v>4.8704166666666655</c:v>
                </c:pt>
                <c:pt idx="35">
                  <c:v>4.9577916666666653</c:v>
                </c:pt>
                <c:pt idx="36">
                  <c:v>4.9434166666666659</c:v>
                </c:pt>
                <c:pt idx="37">
                  <c:v>4.9209999999999994</c:v>
                </c:pt>
                <c:pt idx="38">
                  <c:v>4.9893333333333336</c:v>
                </c:pt>
                <c:pt idx="39">
                  <c:v>4.9911250000000003</c:v>
                </c:pt>
                <c:pt idx="40">
                  <c:v>4.9800416666666676</c:v>
                </c:pt>
                <c:pt idx="41">
                  <c:v>4.994250000000001</c:v>
                </c:pt>
                <c:pt idx="42">
                  <c:v>5.0157500000000006</c:v>
                </c:pt>
                <c:pt idx="43">
                  <c:v>5.0316666666666663</c:v>
                </c:pt>
                <c:pt idx="44">
                  <c:v>5.0478749999999994</c:v>
                </c:pt>
                <c:pt idx="45">
                  <c:v>5.1229999999999993</c:v>
                </c:pt>
                <c:pt idx="46">
                  <c:v>5.2495833333333337</c:v>
                </c:pt>
                <c:pt idx="47">
                  <c:v>5.3422499999999999</c:v>
                </c:pt>
                <c:pt idx="48">
                  <c:v>5.3865416666666661</c:v>
                </c:pt>
                <c:pt idx="49">
                  <c:v>5.3885416666666668</c:v>
                </c:pt>
                <c:pt idx="50">
                  <c:v>5.3894166666666674</c:v>
                </c:pt>
                <c:pt idx="51">
                  <c:v>5.4107083333333339</c:v>
                </c:pt>
                <c:pt idx="52">
                  <c:v>5.4305416666666666</c:v>
                </c:pt>
                <c:pt idx="53">
                  <c:v>5.4407500000000004</c:v>
                </c:pt>
                <c:pt idx="54">
                  <c:v>5.4191666666666674</c:v>
                </c:pt>
                <c:pt idx="55">
                  <c:v>5.4048333333333343</c:v>
                </c:pt>
                <c:pt idx="56">
                  <c:v>5.4161666666666672</c:v>
                </c:pt>
                <c:pt idx="57">
                  <c:v>5.421333333333334</c:v>
                </c:pt>
                <c:pt idx="58">
                  <c:v>5.4586250000000005</c:v>
                </c:pt>
                <c:pt idx="59">
                  <c:v>5.6057083333333333</c:v>
                </c:pt>
                <c:pt idx="60">
                  <c:v>5.6560416666666669</c:v>
                </c:pt>
                <c:pt idx="61">
                  <c:v>5.5545833333333334</c:v>
                </c:pt>
                <c:pt idx="62">
                  <c:v>5.4630000000000001</c:v>
                </c:pt>
                <c:pt idx="63">
                  <c:v>5.3931666666666667</c:v>
                </c:pt>
                <c:pt idx="64">
                  <c:v>5.2857916666666664</c:v>
                </c:pt>
                <c:pt idx="65">
                  <c:v>5.1719583333333334</c:v>
                </c:pt>
                <c:pt idx="66">
                  <c:v>5.1720833333333331</c:v>
                </c:pt>
                <c:pt idx="67">
                  <c:v>5.1975416666666661</c:v>
                </c:pt>
                <c:pt idx="68">
                  <c:v>5.1940416666666671</c:v>
                </c:pt>
                <c:pt idx="69">
                  <c:v>5.1753333333333336</c:v>
                </c:pt>
                <c:pt idx="70">
                  <c:v>5.116625</c:v>
                </c:pt>
                <c:pt idx="71">
                  <c:v>5.0415833333333335</c:v>
                </c:pt>
                <c:pt idx="72">
                  <c:v>5.0605416666666665</c:v>
                </c:pt>
                <c:pt idx="73">
                  <c:v>5.1254583333333326</c:v>
                </c:pt>
                <c:pt idx="74">
                  <c:v>5.1745833333333326</c:v>
                </c:pt>
                <c:pt idx="75">
                  <c:v>5.2517499999999995</c:v>
                </c:pt>
                <c:pt idx="76">
                  <c:v>5.3775416666666667</c:v>
                </c:pt>
                <c:pt idx="77">
                  <c:v>5.5013333333333332</c:v>
                </c:pt>
                <c:pt idx="78">
                  <c:v>5.5556666666666672</c:v>
                </c:pt>
                <c:pt idx="79">
                  <c:v>5.5697083333333346</c:v>
                </c:pt>
                <c:pt idx="80">
                  <c:v>5.5968333333333344</c:v>
                </c:pt>
                <c:pt idx="81">
                  <c:v>5.6504583333333329</c:v>
                </c:pt>
                <c:pt idx="82">
                  <c:v>5.6740416666666667</c:v>
                </c:pt>
                <c:pt idx="83">
                  <c:v>5.6574999999999998</c:v>
                </c:pt>
                <c:pt idx="84">
                  <c:v>5.6578333333333326</c:v>
                </c:pt>
                <c:pt idx="85">
                  <c:v>5.6918333333333333</c:v>
                </c:pt>
                <c:pt idx="86">
                  <c:v>5.7207083333333335</c:v>
                </c:pt>
                <c:pt idx="87">
                  <c:v>5.7374999999999989</c:v>
                </c:pt>
                <c:pt idx="88">
                  <c:v>5.7258333333333322</c:v>
                </c:pt>
                <c:pt idx="89">
                  <c:v>5.7277499999999995</c:v>
                </c:pt>
                <c:pt idx="90">
                  <c:v>5.7320416666666665</c:v>
                </c:pt>
                <c:pt idx="91">
                  <c:v>5.7085833333333333</c:v>
                </c:pt>
                <c:pt idx="92">
                  <c:v>5.6959999999999997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9-436C-9A9A-06D07552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27296"/>
        <c:axId val="433321392"/>
      </c:scatterChart>
      <c:valAx>
        <c:axId val="4333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21392"/>
        <c:crosses val="autoZero"/>
        <c:crossBetween val="midCat"/>
      </c:valAx>
      <c:valAx>
        <c:axId val="4333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2</xdr:row>
      <xdr:rowOff>114300</xdr:rowOff>
    </xdr:from>
    <xdr:to>
      <xdr:col>19</xdr:col>
      <xdr:colOff>475736</xdr:colOff>
      <xdr:row>11</xdr:row>
      <xdr:rowOff>180750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9229C6-2ED2-45DE-8877-B9B41380A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504825"/>
          <a:ext cx="4114286" cy="18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21</xdr:row>
      <xdr:rowOff>152400</xdr:rowOff>
    </xdr:from>
    <xdr:to>
      <xdr:col>18</xdr:col>
      <xdr:colOff>390098</xdr:colOff>
      <xdr:row>25</xdr:row>
      <xdr:rowOff>18971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81D6DC-635F-4D1E-A1F7-B9DAB11ED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4229100"/>
          <a:ext cx="3419048" cy="6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27</xdr:row>
      <xdr:rowOff>123825</xdr:rowOff>
    </xdr:from>
    <xdr:to>
      <xdr:col>17</xdr:col>
      <xdr:colOff>285413</xdr:colOff>
      <xdr:row>30</xdr:row>
      <xdr:rowOff>9468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3C5B50-71AC-4EC1-87B3-55A68A697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5343525"/>
          <a:ext cx="2695238" cy="457143"/>
        </a:xfrm>
        <a:prstGeom prst="rect">
          <a:avLst/>
        </a:prstGeom>
      </xdr:spPr>
    </xdr:pic>
    <xdr:clientData/>
  </xdr:twoCellAnchor>
  <xdr:twoCellAnchor>
    <xdr:from>
      <xdr:col>11</xdr:col>
      <xdr:colOff>447675</xdr:colOff>
      <xdr:row>33</xdr:row>
      <xdr:rowOff>4762</xdr:rowOff>
    </xdr:from>
    <xdr:to>
      <xdr:col>19</xdr:col>
      <xdr:colOff>142875</xdr:colOff>
      <xdr:row>47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12D630-8EDC-4A55-A6A2-9723462B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166687</xdr:rowOff>
    </xdr:from>
    <xdr:to>
      <xdr:col>15</xdr:col>
      <xdr:colOff>95249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77226-4E46-4878-AD7E-524E07452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04FD49-467B-4EE6-929D-5AC681922F03}" name="Table1" displayName="Table1" ref="H17:S32" totalsRowCount="1">
  <autoFilter ref="H17:S31" xr:uid="{5975087B-521A-45D0-8854-A286ECE464C9}"/>
  <tableColumns count="12">
    <tableColumn id="1" xr3:uid="{4463E4B6-86C2-499A-BB0F-3E619562AC63}" name="Mois"/>
    <tableColumn id="2" xr3:uid="{46CD31D7-2BAB-40DD-9DBC-544107CEB55F}" name="62"/>
    <tableColumn id="3" xr3:uid="{1A87F8BC-1A2B-4797-950B-5AD39829DB7D}" name="63"/>
    <tableColumn id="4" xr3:uid="{61809106-0001-46B1-A2BF-16BF3708BCFF}" name="64"/>
    <tableColumn id="5" xr3:uid="{5762F4C3-2696-4731-8622-C3AFF3DC4240}" name="65"/>
    <tableColumn id="6" xr3:uid="{59AE03D7-141E-48DA-A3E0-AEC2B1491D43}" name="66"/>
    <tableColumn id="7" xr3:uid="{02AA5444-16B1-49E4-B6D6-36224FEFD88B}" name="67"/>
    <tableColumn id="8" xr3:uid="{9657FCD2-E4E0-4F8D-B647-50AC0CFB46D8}" name="68"/>
    <tableColumn id="9" xr3:uid="{6B6B4605-DA30-49AD-B0E4-4C940EE75B79}" name="69"/>
    <tableColumn id="10" xr3:uid="{531873B7-B6F0-475D-84C3-28BE163ADB98}" name="70"/>
    <tableColumn id="11" xr3:uid="{8F244C92-0440-4E93-9F0F-137964414E64}" name="Mediane" totalsRowFunction="custom">
      <totalsRowFormula>12/R30</totalsRowFormula>
    </tableColumn>
    <tableColumn id="12" xr3:uid="{840A2AAD-CF03-4F36-97C6-FC420B327A71}" name="Adjus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"/>
  <sheetViews>
    <sheetView tabSelected="1" topLeftCell="A35" workbookViewId="0">
      <selection activeCell="K44" sqref="K44"/>
    </sheetView>
  </sheetViews>
  <sheetFormatPr defaultRowHeight="15" x14ac:dyDescent="0.25"/>
  <cols>
    <col min="4" max="4" width="11.42578125" customWidth="1"/>
    <col min="5" max="5" width="11.28515625" customWidth="1"/>
    <col min="6" max="6" width="9.85546875" customWidth="1"/>
    <col min="7" max="7" width="9.5703125" customWidth="1"/>
    <col min="8" max="8" width="12.28515625" customWidth="1"/>
  </cols>
  <sheetData>
    <row r="1" spans="1:21" ht="15.75" x14ac:dyDescent="0.25">
      <c r="A1" t="s">
        <v>2</v>
      </c>
      <c r="B1" t="s">
        <v>0</v>
      </c>
      <c r="C1" t="s">
        <v>1</v>
      </c>
      <c r="D1" t="s">
        <v>35</v>
      </c>
      <c r="E1" t="s">
        <v>36</v>
      </c>
      <c r="F1" t="s">
        <v>37</v>
      </c>
      <c r="G1" t="s">
        <v>38</v>
      </c>
      <c r="H1" s="10" t="s">
        <v>39</v>
      </c>
      <c r="I1" s="10">
        <f>AVERAGE(H14:H106)</f>
        <v>16.179241719056307</v>
      </c>
      <c r="K1" s="10" t="s">
        <v>43</v>
      </c>
      <c r="L1" s="10">
        <v>0.35099999999999998</v>
      </c>
    </row>
    <row r="2" spans="1:21" ht="15.75" x14ac:dyDescent="0.25">
      <c r="A2">
        <v>1</v>
      </c>
      <c r="B2" s="1">
        <v>22647</v>
      </c>
      <c r="C2">
        <v>2.8149999999999999</v>
      </c>
      <c r="F2" s="8">
        <v>0.74140789351252767</v>
      </c>
      <c r="K2" s="10" t="s">
        <v>44</v>
      </c>
      <c r="L2" s="10">
        <v>1E-3</v>
      </c>
      <c r="N2" s="3" t="s">
        <v>3</v>
      </c>
      <c r="O2" s="3"/>
      <c r="P2" s="3"/>
      <c r="Q2" s="3"/>
      <c r="R2" s="3"/>
      <c r="S2" s="3"/>
      <c r="T2" s="4"/>
    </row>
    <row r="3" spans="1:21" ht="15.75" x14ac:dyDescent="0.25">
      <c r="A3">
        <f>A2+1</f>
        <v>2</v>
      </c>
      <c r="B3" s="2">
        <v>22678</v>
      </c>
      <c r="C3">
        <v>2.6720000000000002</v>
      </c>
      <c r="D3">
        <f>(C4/F4+C3/F3+C2/F2)/3</f>
        <v>3.7002005314026398</v>
      </c>
      <c r="E3">
        <f>(C4/F4-C2/F2)/2</f>
        <v>-0.22446349756902251</v>
      </c>
      <c r="F3" s="9">
        <v>0.67545228750046837</v>
      </c>
      <c r="K3" s="10" t="s">
        <v>45</v>
      </c>
      <c r="L3" s="10">
        <v>0.47099999999999997</v>
      </c>
    </row>
    <row r="4" spans="1:21" x14ac:dyDescent="0.25">
      <c r="A4">
        <f t="shared" ref="A4:A67" si="0">A3+1</f>
        <v>3</v>
      </c>
      <c r="B4" s="1">
        <v>22706</v>
      </c>
      <c r="C4">
        <v>2.7549999999999999</v>
      </c>
      <c r="D4">
        <f>$L$1*(C4/F4)+(1-$L$1)*(D3+E3)</f>
        <v>3.4308674163881472</v>
      </c>
      <c r="E4">
        <f>$L$2*(D4-D3)+(1-$L$2)*E3</f>
        <v>-0.22450836718646797</v>
      </c>
      <c r="F4" s="8">
        <v>0.82290308258679179</v>
      </c>
    </row>
    <row r="5" spans="1:21" x14ac:dyDescent="0.25">
      <c r="A5">
        <f t="shared" si="0"/>
        <v>4</v>
      </c>
      <c r="B5" s="2">
        <v>22737</v>
      </c>
      <c r="C5">
        <v>2.7210000000000001</v>
      </c>
      <c r="D5">
        <f t="shared" ref="D5:D12" si="1">$L$1*(C5/F5)+(1-$L$1)*(D4+E4)</f>
        <v>3.2214692599786678</v>
      </c>
      <c r="E5">
        <f t="shared" ref="E5:E12" si="2">$L$2*(D5-D4)+(1-$L$2)*E4</f>
        <v>-0.22449325697569097</v>
      </c>
      <c r="F5" s="9">
        <v>0.83738328049382749</v>
      </c>
    </row>
    <row r="6" spans="1:21" x14ac:dyDescent="0.25">
      <c r="A6">
        <f t="shared" si="0"/>
        <v>5</v>
      </c>
      <c r="B6" s="1">
        <v>22767</v>
      </c>
      <c r="C6">
        <v>2.9460000000000002</v>
      </c>
      <c r="D6">
        <f t="shared" si="1"/>
        <v>3.0678520800386115</v>
      </c>
      <c r="E6">
        <f t="shared" si="2"/>
        <v>-0.22442238089865535</v>
      </c>
      <c r="F6" s="8">
        <v>0.92094095515555208</v>
      </c>
    </row>
    <row r="7" spans="1:21" x14ac:dyDescent="0.25">
      <c r="A7">
        <f t="shared" si="0"/>
        <v>6</v>
      </c>
      <c r="B7" s="2">
        <v>22798</v>
      </c>
      <c r="C7">
        <v>3.036</v>
      </c>
      <c r="D7">
        <f t="shared" si="1"/>
        <v>3.0677890288765708</v>
      </c>
      <c r="E7">
        <f t="shared" si="2"/>
        <v>-0.22419802156891874</v>
      </c>
      <c r="F7" s="9">
        <v>0.87175494958068533</v>
      </c>
    </row>
    <row r="8" spans="1:21" ht="15.75" x14ac:dyDescent="0.25">
      <c r="A8">
        <f t="shared" si="0"/>
        <v>7</v>
      </c>
      <c r="B8" s="1">
        <v>22828</v>
      </c>
      <c r="C8">
        <v>2.282</v>
      </c>
      <c r="D8">
        <f t="shared" si="1"/>
        <v>2.9172948283194033</v>
      </c>
      <c r="E8">
        <f t="shared" si="2"/>
        <v>-0.22412431774790698</v>
      </c>
      <c r="F8" s="8">
        <v>0.74732115412538846</v>
      </c>
      <c r="H8" s="7"/>
    </row>
    <row r="9" spans="1:21" x14ac:dyDescent="0.25">
      <c r="A9">
        <f t="shared" si="0"/>
        <v>8</v>
      </c>
      <c r="B9" s="2">
        <v>22859</v>
      </c>
      <c r="C9">
        <v>2.2120000000000002</v>
      </c>
      <c r="D9">
        <f t="shared" si="1"/>
        <v>4.0281840080683811</v>
      </c>
      <c r="E9">
        <f t="shared" si="2"/>
        <v>-0.2227893042504101</v>
      </c>
      <c r="F9" s="9">
        <v>0.34048433723726607</v>
      </c>
    </row>
    <row r="10" spans="1:21" x14ac:dyDescent="0.25">
      <c r="A10">
        <f t="shared" si="0"/>
        <v>9</v>
      </c>
      <c r="B10" s="1">
        <v>22890</v>
      </c>
      <c r="C10">
        <v>2.9220000000000002</v>
      </c>
      <c r="D10">
        <f t="shared" si="1"/>
        <v>3.544265414559804</v>
      </c>
      <c r="E10">
        <f t="shared" si="2"/>
        <v>-0.22305043353966827</v>
      </c>
      <c r="F10" s="8">
        <v>0.95445386192516579</v>
      </c>
    </row>
    <row r="11" spans="1:21" x14ac:dyDescent="0.25">
      <c r="A11">
        <f t="shared" si="0"/>
        <v>10</v>
      </c>
      <c r="B11" s="2">
        <v>22920</v>
      </c>
      <c r="C11">
        <v>4.3010000000000002</v>
      </c>
      <c r="D11">
        <f t="shared" si="1"/>
        <v>3.3783753069156468</v>
      </c>
      <c r="E11">
        <f t="shared" si="2"/>
        <v>-0.22299327321377274</v>
      </c>
      <c r="F11" s="9">
        <v>1.2344775738128972</v>
      </c>
    </row>
    <row r="12" spans="1:21" x14ac:dyDescent="0.25">
      <c r="A12">
        <f t="shared" si="0"/>
        <v>11</v>
      </c>
      <c r="B12" s="1">
        <v>22951</v>
      </c>
      <c r="C12">
        <v>5.7640000000000002</v>
      </c>
      <c r="D12">
        <f t="shared" si="1"/>
        <v>3.2236053708835097</v>
      </c>
      <c r="E12">
        <f t="shared" si="2"/>
        <v>-0.22292504987659112</v>
      </c>
      <c r="F12" s="8">
        <v>1.7207251623615483</v>
      </c>
    </row>
    <row r="13" spans="1:21" x14ac:dyDescent="0.25">
      <c r="A13">
        <f t="shared" si="0"/>
        <v>12</v>
      </c>
      <c r="B13" s="2">
        <v>22981</v>
      </c>
      <c r="C13">
        <v>7.3120000000000003</v>
      </c>
      <c r="D13">
        <f>$L$1*(C13/F13)+(1-$L$1)*(D12+E12)</f>
        <v>3.1508538514153397</v>
      </c>
      <c r="E13">
        <f>$L$2*(D13-D12)+(1-$L$2)*E12</f>
        <v>-0.2227748763461827</v>
      </c>
      <c r="F13" s="9">
        <v>2.1326954617078822</v>
      </c>
    </row>
    <row r="14" spans="1:21" ht="15.75" x14ac:dyDescent="0.25">
      <c r="A14">
        <f t="shared" si="0"/>
        <v>13</v>
      </c>
      <c r="B14" s="1">
        <v>23012</v>
      </c>
      <c r="C14">
        <v>2.5409999999999999</v>
      </c>
      <c r="D14">
        <f>$L$1*(C14/F2)+(1-$L$1)*(D13+E13)</f>
        <v>3.1032926429316507</v>
      </c>
      <c r="E14">
        <f>$L$2*(D14-D13)+(1-$L$2)*E13</f>
        <v>-0.22259966267832021</v>
      </c>
      <c r="F14">
        <f>$L$3*(C14/D14)+(1-$L$3)*F2</f>
        <v>0.77786321581748541</v>
      </c>
      <c r="G14">
        <f>(D13+E13)*F2</f>
        <v>2.1709008649443446</v>
      </c>
      <c r="H14">
        <f>100*ABS(G14-C14)/C14</f>
        <v>14.565097798333541</v>
      </c>
      <c r="N14" s="5" t="s">
        <v>4</v>
      </c>
      <c r="O14" s="5"/>
      <c r="P14" s="5"/>
      <c r="Q14" s="5"/>
      <c r="R14" s="5"/>
      <c r="S14" s="5"/>
      <c r="T14" s="5"/>
      <c r="U14" s="6"/>
    </row>
    <row r="15" spans="1:21" ht="15.75" x14ac:dyDescent="0.25">
      <c r="A15">
        <f t="shared" si="0"/>
        <v>14</v>
      </c>
      <c r="B15" s="2">
        <v>23043</v>
      </c>
      <c r="C15">
        <v>2.4750000000000001</v>
      </c>
      <c r="D15">
        <f t="shared" ref="D15:D78" si="3">$L$1*(C15/F3)+(1-$L$1)*(D14+E14)</f>
        <v>3.1557079601267146</v>
      </c>
      <c r="E15">
        <f t="shared" ref="E15:E78" si="4">$L$2*(D15-D14)+(1-$L$2)*E14</f>
        <v>-0.22232464769844681</v>
      </c>
      <c r="F15">
        <f t="shared" ref="F15:F78" si="5">$L$3*(C15/D15)+(1-$L$3)*F3</f>
        <v>0.72671631336050735</v>
      </c>
      <c r="G15">
        <f>(D14+E14)*F3</f>
        <v>1.9457706630986538</v>
      </c>
      <c r="H15">
        <f t="shared" ref="H15:H78" si="6">100*ABS(G15-C15)/C15</f>
        <v>21.383003511165509</v>
      </c>
      <c r="N15" s="5" t="s">
        <v>5</v>
      </c>
      <c r="O15" s="5"/>
      <c r="P15" s="5"/>
      <c r="Q15" s="5"/>
      <c r="R15" s="5"/>
      <c r="S15" s="5"/>
      <c r="T15" s="5"/>
      <c r="U15" s="6"/>
    </row>
    <row r="16" spans="1:21" ht="15.75" x14ac:dyDescent="0.25">
      <c r="A16">
        <f t="shared" si="0"/>
        <v>15</v>
      </c>
      <c r="B16" s="1">
        <v>23071</v>
      </c>
      <c r="C16">
        <v>3.0310000000000001</v>
      </c>
      <c r="D16">
        <f t="shared" si="3"/>
        <v>3.1966045286823608</v>
      </c>
      <c r="E16">
        <f t="shared" si="4"/>
        <v>-0.22206142648219271</v>
      </c>
      <c r="F16">
        <f t="shared" si="5"/>
        <v>0.88191492279693962</v>
      </c>
      <c r="G16">
        <f t="shared" ref="G16:G78" si="7">(D15+E15)*F4</f>
        <v>2.4138901702058755</v>
      </c>
      <c r="H16">
        <f t="shared" si="6"/>
        <v>20.359941596638887</v>
      </c>
      <c r="N16" s="5" t="s">
        <v>6</v>
      </c>
      <c r="O16" s="5"/>
      <c r="P16" s="5"/>
      <c r="Q16" s="5"/>
      <c r="R16" s="5"/>
      <c r="S16" s="5"/>
      <c r="T16" s="5"/>
      <c r="U16" s="6"/>
    </row>
    <row r="17" spans="1:20" x14ac:dyDescent="0.25">
      <c r="A17">
        <f t="shared" si="0"/>
        <v>16</v>
      </c>
      <c r="B17" s="2">
        <v>23102</v>
      </c>
      <c r="C17">
        <v>3.266</v>
      </c>
      <c r="D17">
        <f t="shared" si="3"/>
        <v>3.2994644880999706</v>
      </c>
      <c r="E17">
        <f t="shared" si="4"/>
        <v>-0.22173650509629289</v>
      </c>
      <c r="F17">
        <f t="shared" si="5"/>
        <v>0.90919868505605517</v>
      </c>
      <c r="G17">
        <f>(D16+E16)*F5</f>
        <v>2.4908326608906632</v>
      </c>
      <c r="H17">
        <f t="shared" si="6"/>
        <v>23.734456188283428</v>
      </c>
    </row>
    <row r="18" spans="1:20" ht="15.75" x14ac:dyDescent="0.25">
      <c r="A18">
        <f t="shared" si="0"/>
        <v>17</v>
      </c>
      <c r="B18" s="1">
        <v>23132</v>
      </c>
      <c r="C18">
        <v>3.7759999999999998</v>
      </c>
      <c r="D18">
        <f t="shared" si="3"/>
        <v>3.4365996136654591</v>
      </c>
      <c r="E18">
        <f t="shared" si="4"/>
        <v>-0.22137763346563111</v>
      </c>
      <c r="F18">
        <f t="shared" si="5"/>
        <v>1.0046939731380757</v>
      </c>
      <c r="G18">
        <f t="shared" si="7"/>
        <v>2.834405748376378</v>
      </c>
      <c r="H18">
        <f t="shared" si="6"/>
        <v>24.936288443422185</v>
      </c>
      <c r="N18" s="3" t="s">
        <v>40</v>
      </c>
      <c r="O18" s="4"/>
      <c r="P18" s="4"/>
      <c r="Q18" s="4"/>
      <c r="R18" s="4"/>
      <c r="S18" s="4"/>
      <c r="T18" s="4"/>
    </row>
    <row r="19" spans="1:20" ht="15.75" x14ac:dyDescent="0.25">
      <c r="A19">
        <f t="shared" si="0"/>
        <v>18</v>
      </c>
      <c r="B19" s="2">
        <v>23163</v>
      </c>
      <c r="C19">
        <v>3.23</v>
      </c>
      <c r="D19">
        <f t="shared" si="3"/>
        <v>3.387193619779203</v>
      </c>
      <c r="E19">
        <f t="shared" si="4"/>
        <v>-0.22120566182605172</v>
      </c>
      <c r="F19">
        <f t="shared" si="5"/>
        <v>0.91030009766905473</v>
      </c>
      <c r="G19">
        <f t="shared" si="7"/>
        <v>2.8028856752398124</v>
      </c>
      <c r="H19">
        <f t="shared" si="6"/>
        <v>13.223353707745748</v>
      </c>
      <c r="N19" s="3" t="s">
        <v>41</v>
      </c>
      <c r="O19" s="3"/>
      <c r="P19" s="3"/>
      <c r="Q19" s="3"/>
    </row>
    <row r="20" spans="1:20" ht="15.75" x14ac:dyDescent="0.25">
      <c r="A20">
        <f t="shared" si="0"/>
        <v>19</v>
      </c>
      <c r="B20" s="1">
        <v>23193</v>
      </c>
      <c r="C20">
        <v>3.028</v>
      </c>
      <c r="D20">
        <f t="shared" si="3"/>
        <v>3.4769099328002708</v>
      </c>
      <c r="E20">
        <f t="shared" si="4"/>
        <v>-0.22089473985120461</v>
      </c>
      <c r="F20">
        <f t="shared" si="5"/>
        <v>0.80552125536332908</v>
      </c>
      <c r="G20">
        <f t="shared" si="7"/>
        <v>2.3660097746846311</v>
      </c>
      <c r="H20">
        <f t="shared" si="6"/>
        <v>21.862292777918388</v>
      </c>
      <c r="N20" s="7"/>
      <c r="O20" s="7"/>
      <c r="P20" s="7"/>
      <c r="Q20" s="7"/>
    </row>
    <row r="21" spans="1:20" ht="15.75" x14ac:dyDescent="0.25">
      <c r="A21">
        <f t="shared" si="0"/>
        <v>20</v>
      </c>
      <c r="B21" s="2">
        <v>23224</v>
      </c>
      <c r="C21">
        <v>1.7589999999999999</v>
      </c>
      <c r="D21">
        <f t="shared" si="3"/>
        <v>3.9264795626916005</v>
      </c>
      <c r="E21">
        <f t="shared" si="4"/>
        <v>-0.22022427548146209</v>
      </c>
      <c r="F21">
        <f t="shared" si="5"/>
        <v>0.39111667594989669</v>
      </c>
      <c r="G21">
        <f t="shared" si="7"/>
        <v>1.1086221750057317</v>
      </c>
      <c r="H21">
        <f t="shared" si="6"/>
        <v>36.974293632420029</v>
      </c>
      <c r="N21" s="10" t="s">
        <v>42</v>
      </c>
      <c r="O21" s="10"/>
      <c r="P21" s="10"/>
      <c r="Q21" s="10"/>
    </row>
    <row r="22" spans="1:20" x14ac:dyDescent="0.25">
      <c r="A22">
        <f t="shared" si="0"/>
        <v>21</v>
      </c>
      <c r="B22" s="1">
        <v>23255</v>
      </c>
      <c r="C22">
        <v>3.5950000000000002</v>
      </c>
      <c r="D22">
        <f t="shared" si="3"/>
        <v>3.7274193956896191</v>
      </c>
      <c r="E22">
        <f t="shared" si="4"/>
        <v>-0.2202031113729826</v>
      </c>
      <c r="F22">
        <f t="shared" si="5"/>
        <v>0.95917346141125315</v>
      </c>
      <c r="G22">
        <f t="shared" si="7"/>
        <v>3.5374496721582811</v>
      </c>
      <c r="H22">
        <f t="shared" si="6"/>
        <v>1.6008436117307119</v>
      </c>
    </row>
    <row r="23" spans="1:20" x14ac:dyDescent="0.25">
      <c r="A23">
        <f t="shared" si="0"/>
        <v>22</v>
      </c>
      <c r="B23" s="2">
        <v>23285</v>
      </c>
      <c r="C23">
        <v>4.4740000000000002</v>
      </c>
      <c r="D23">
        <f t="shared" si="3"/>
        <v>3.5482793816954175</v>
      </c>
      <c r="E23">
        <f t="shared" si="4"/>
        <v>-0.22016204827560379</v>
      </c>
      <c r="F23">
        <f t="shared" si="5"/>
        <v>1.246919155333321</v>
      </c>
      <c r="G23">
        <f t="shared" si="7"/>
        <v>4.329579849500286</v>
      </c>
      <c r="H23">
        <f t="shared" si="6"/>
        <v>3.2279872708921373</v>
      </c>
    </row>
    <row r="24" spans="1:20" x14ac:dyDescent="0.25">
      <c r="A24">
        <f t="shared" si="0"/>
        <v>23</v>
      </c>
      <c r="B24" s="1">
        <v>23316</v>
      </c>
      <c r="C24">
        <v>6.8380000000000001</v>
      </c>
      <c r="D24">
        <f t="shared" si="3"/>
        <v>3.5547891457900782</v>
      </c>
      <c r="E24">
        <f t="shared" si="4"/>
        <v>-0.21993537646323352</v>
      </c>
      <c r="F24">
        <f t="shared" si="5"/>
        <v>1.8162802177572808</v>
      </c>
      <c r="G24">
        <f t="shared" si="7"/>
        <v>5.7267752389070923</v>
      </c>
      <c r="H24">
        <f t="shared" si="6"/>
        <v>16.250727714140211</v>
      </c>
    </row>
    <row r="25" spans="1:20" x14ac:dyDescent="0.25">
      <c r="A25">
        <f t="shared" si="0"/>
        <v>24</v>
      </c>
      <c r="B25" s="2">
        <v>23346</v>
      </c>
      <c r="C25">
        <v>8.3569999999999993</v>
      </c>
      <c r="D25">
        <f t="shared" si="3"/>
        <v>3.5397190000123531</v>
      </c>
      <c r="E25">
        <f t="shared" si="4"/>
        <v>-0.21973051123254803</v>
      </c>
      <c r="F25">
        <f t="shared" si="5"/>
        <v>2.2401900999091904</v>
      </c>
      <c r="G25">
        <f t="shared" si="7"/>
        <v>7.1122274993027865</v>
      </c>
      <c r="H25">
        <f t="shared" si="6"/>
        <v>14.894968298399101</v>
      </c>
    </row>
    <row r="26" spans="1:20" x14ac:dyDescent="0.25">
      <c r="A26">
        <f t="shared" si="0"/>
        <v>25</v>
      </c>
      <c r="B26" s="1">
        <v>23377</v>
      </c>
      <c r="C26">
        <v>3.113</v>
      </c>
      <c r="D26">
        <f t="shared" si="3"/>
        <v>3.5593706532342546</v>
      </c>
      <c r="E26">
        <f t="shared" si="4"/>
        <v>-0.21949112906809357</v>
      </c>
      <c r="F26">
        <f t="shared" si="5"/>
        <v>0.82342285713294716</v>
      </c>
      <c r="G26">
        <f t="shared" si="7"/>
        <v>2.5824969223592928</v>
      </c>
      <c r="H26">
        <f t="shared" si="6"/>
        <v>17.041537990385709</v>
      </c>
    </row>
    <row r="27" spans="1:20" ht="15.75" x14ac:dyDescent="0.25">
      <c r="A27">
        <f t="shared" si="0"/>
        <v>26</v>
      </c>
      <c r="B27" s="2">
        <v>23408</v>
      </c>
      <c r="C27">
        <v>3.0059999999999998</v>
      </c>
      <c r="D27">
        <f t="shared" si="3"/>
        <v>3.6194633509293017</v>
      </c>
      <c r="E27">
        <f t="shared" si="4"/>
        <v>-0.21921154524133041</v>
      </c>
      <c r="F27">
        <f t="shared" si="5"/>
        <v>0.77560307371639203</v>
      </c>
      <c r="G27">
        <f t="shared" si="7"/>
        <v>2.4271449348702778</v>
      </c>
      <c r="H27">
        <f t="shared" si="6"/>
        <v>19.256655526604192</v>
      </c>
      <c r="N27" s="3" t="s">
        <v>46</v>
      </c>
      <c r="O27" s="3"/>
    </row>
    <row r="28" spans="1:20" x14ac:dyDescent="0.25">
      <c r="A28">
        <f t="shared" si="0"/>
        <v>27</v>
      </c>
      <c r="B28" s="1">
        <v>23437</v>
      </c>
      <c r="C28">
        <v>4.0469999999999997</v>
      </c>
      <c r="D28">
        <f t="shared" si="3"/>
        <v>3.8174596050278211</v>
      </c>
      <c r="E28">
        <f t="shared" si="4"/>
        <v>-0.21879433744199056</v>
      </c>
      <c r="F28">
        <f t="shared" si="5"/>
        <v>0.96585379836390173</v>
      </c>
      <c r="G28">
        <f t="shared" si="7"/>
        <v>2.9987328087034619</v>
      </c>
      <c r="H28">
        <f t="shared" si="6"/>
        <v>25.902327435051593</v>
      </c>
    </row>
    <row r="29" spans="1:20" x14ac:dyDescent="0.25">
      <c r="A29">
        <f t="shared" si="0"/>
        <v>28</v>
      </c>
      <c r="B29" s="2">
        <v>23468</v>
      </c>
      <c r="C29">
        <v>3.5230000000000001</v>
      </c>
      <c r="D29">
        <f t="shared" si="3"/>
        <v>3.6956028176321589</v>
      </c>
      <c r="E29">
        <f t="shared" si="4"/>
        <v>-0.21869739989194423</v>
      </c>
      <c r="F29">
        <f t="shared" si="5"/>
        <v>0.92996808915425055</v>
      </c>
      <c r="G29">
        <f t="shared" si="7"/>
        <v>3.271901729245934</v>
      </c>
      <c r="H29">
        <f t="shared" si="6"/>
        <v>7.1273991130873142</v>
      </c>
    </row>
    <row r="30" spans="1:20" x14ac:dyDescent="0.25">
      <c r="A30">
        <f t="shared" si="0"/>
        <v>29</v>
      </c>
      <c r="B30" s="1">
        <v>23498</v>
      </c>
      <c r="C30">
        <v>3.9369999999999998</v>
      </c>
      <c r="D30">
        <f t="shared" si="3"/>
        <v>3.6319423810495062</v>
      </c>
      <c r="E30">
        <f t="shared" si="4"/>
        <v>-0.21854236292863494</v>
      </c>
      <c r="F30">
        <f t="shared" si="5"/>
        <v>1.0420437995573857</v>
      </c>
      <c r="G30">
        <f t="shared" si="7"/>
        <v>3.4932259183747174</v>
      </c>
      <c r="H30">
        <f t="shared" si="6"/>
        <v>11.271884217050607</v>
      </c>
    </row>
    <row r="31" spans="1:20" x14ac:dyDescent="0.25">
      <c r="A31">
        <f t="shared" si="0"/>
        <v>30</v>
      </c>
      <c r="B31" s="2">
        <v>23529</v>
      </c>
      <c r="C31">
        <v>3.9860000000000002</v>
      </c>
      <c r="D31">
        <f t="shared" si="3"/>
        <v>3.7522469027496994</v>
      </c>
      <c r="E31">
        <f t="shared" si="4"/>
        <v>-0.21820351604400609</v>
      </c>
      <c r="F31">
        <f t="shared" si="5"/>
        <v>0.981890559831049</v>
      </c>
      <c r="G31">
        <f t="shared" si="7"/>
        <v>3.1072183698789821</v>
      </c>
      <c r="H31">
        <f t="shared" si="6"/>
        <v>22.046704217787706</v>
      </c>
    </row>
    <row r="32" spans="1:20" ht="15.75" x14ac:dyDescent="0.25">
      <c r="A32">
        <f t="shared" si="0"/>
        <v>31</v>
      </c>
      <c r="B32" s="1">
        <v>23559</v>
      </c>
      <c r="C32">
        <v>3.26</v>
      </c>
      <c r="D32">
        <f t="shared" si="3"/>
        <v>3.714115332778094</v>
      </c>
      <c r="E32">
        <f t="shared" si="4"/>
        <v>-0.21802344409793367</v>
      </c>
      <c r="F32">
        <f t="shared" si="5"/>
        <v>0.83953278502441742</v>
      </c>
      <c r="G32">
        <f t="shared" si="7"/>
        <v>2.8467470653676412</v>
      </c>
      <c r="H32">
        <f t="shared" si="6"/>
        <v>12.676470387495662</v>
      </c>
      <c r="N32" s="5" t="s">
        <v>47</v>
      </c>
      <c r="O32" s="5"/>
      <c r="P32" s="5"/>
      <c r="Q32" s="5"/>
      <c r="R32" s="5"/>
      <c r="S32" s="5"/>
    </row>
    <row r="33" spans="1:8" x14ac:dyDescent="0.25">
      <c r="A33">
        <f t="shared" si="0"/>
        <v>32</v>
      </c>
      <c r="B33" s="2">
        <v>23590</v>
      </c>
      <c r="C33">
        <v>1.573</v>
      </c>
      <c r="D33">
        <f t="shared" si="3"/>
        <v>3.6806216752861811</v>
      </c>
      <c r="E33">
        <f t="shared" si="4"/>
        <v>-0.21783891431132765</v>
      </c>
      <c r="F33">
        <f t="shared" si="5"/>
        <v>0.40819361863744485</v>
      </c>
      <c r="G33">
        <f t="shared" si="7"/>
        <v>1.3673798383159805</v>
      </c>
      <c r="H33">
        <f t="shared" si="6"/>
        <v>13.071847532359786</v>
      </c>
    </row>
    <row r="34" spans="1:8" x14ac:dyDescent="0.25">
      <c r="A34">
        <f t="shared" si="0"/>
        <v>33</v>
      </c>
      <c r="B34" s="1">
        <v>23621</v>
      </c>
      <c r="C34">
        <v>3.528</v>
      </c>
      <c r="D34">
        <f t="shared" si="3"/>
        <v>3.5383825655509069</v>
      </c>
      <c r="E34">
        <f t="shared" si="4"/>
        <v>-0.2177633145067516</v>
      </c>
      <c r="F34">
        <f t="shared" si="5"/>
        <v>0.97702072048357025</v>
      </c>
      <c r="G34">
        <f t="shared" si="7"/>
        <v>3.3214093269594662</v>
      </c>
      <c r="H34">
        <f t="shared" si="6"/>
        <v>5.8557447006954026</v>
      </c>
    </row>
    <row r="35" spans="1:8" x14ac:dyDescent="0.25">
      <c r="A35">
        <f t="shared" si="0"/>
        <v>34</v>
      </c>
      <c r="B35" s="2">
        <v>23651</v>
      </c>
      <c r="C35">
        <v>5.2110000000000003</v>
      </c>
      <c r="D35">
        <f t="shared" si="3"/>
        <v>3.6219460383886206</v>
      </c>
      <c r="E35">
        <f t="shared" si="4"/>
        <v>-0.21746198771940711</v>
      </c>
      <c r="F35">
        <f t="shared" si="5"/>
        <v>1.3372617479775322</v>
      </c>
      <c r="G35">
        <f t="shared" si="7"/>
        <v>4.1405437516955432</v>
      </c>
      <c r="H35">
        <f t="shared" si="6"/>
        <v>20.542242339367817</v>
      </c>
    </row>
    <row r="36" spans="1:8" x14ac:dyDescent="0.25">
      <c r="A36">
        <f t="shared" si="0"/>
        <v>35</v>
      </c>
      <c r="B36" s="1">
        <v>23682</v>
      </c>
      <c r="C36">
        <v>7.6139999999999999</v>
      </c>
      <c r="D36">
        <f t="shared" si="3"/>
        <v>3.6809317796831094</v>
      </c>
      <c r="E36">
        <f t="shared" si="4"/>
        <v>-0.21718553999039322</v>
      </c>
      <c r="F36">
        <f t="shared" si="5"/>
        <v>1.9350747900700558</v>
      </c>
      <c r="G36">
        <f t="shared" si="7"/>
        <v>6.183497032900668</v>
      </c>
      <c r="H36">
        <f t="shared" si="6"/>
        <v>18.78779835959196</v>
      </c>
    </row>
    <row r="37" spans="1:8" x14ac:dyDescent="0.25">
      <c r="A37">
        <f t="shared" si="0"/>
        <v>36</v>
      </c>
      <c r="B37" s="2">
        <v>23712</v>
      </c>
      <c r="C37">
        <v>9.2539999999999996</v>
      </c>
      <c r="D37">
        <f t="shared" si="3"/>
        <v>3.6979170084241062</v>
      </c>
      <c r="E37">
        <f t="shared" si="4"/>
        <v>-0.21695136922166183</v>
      </c>
      <c r="F37">
        <f t="shared" si="5"/>
        <v>2.3637333102583353</v>
      </c>
      <c r="G37">
        <f t="shared" si="7"/>
        <v>7.7594500347573083</v>
      </c>
      <c r="H37">
        <f t="shared" si="6"/>
        <v>16.150313002406431</v>
      </c>
    </row>
    <row r="38" spans="1:8" x14ac:dyDescent="0.25">
      <c r="A38">
        <f t="shared" si="0"/>
        <v>37</v>
      </c>
      <c r="B38" s="1">
        <v>23743</v>
      </c>
      <c r="C38">
        <v>5.375</v>
      </c>
      <c r="D38">
        <f t="shared" si="3"/>
        <v>4.5503449385808477</v>
      </c>
      <c r="E38">
        <f t="shared" si="4"/>
        <v>-0.21588198992228341</v>
      </c>
      <c r="F38">
        <f t="shared" si="5"/>
        <v>0.99194961237791446</v>
      </c>
      <c r="G38">
        <f t="shared" si="7"/>
        <v>2.8663066722136921</v>
      </c>
      <c r="H38">
        <f t="shared" si="6"/>
        <v>46.673364237884797</v>
      </c>
    </row>
    <row r="39" spans="1:8" x14ac:dyDescent="0.25">
      <c r="A39">
        <f t="shared" si="0"/>
        <v>38</v>
      </c>
      <c r="B39" s="2">
        <v>23774</v>
      </c>
      <c r="C39">
        <v>3.0880000000000001</v>
      </c>
      <c r="D39">
        <f t="shared" si="3"/>
        <v>4.2105441542336681</v>
      </c>
      <c r="E39">
        <f t="shared" si="4"/>
        <v>-0.2160059087167083</v>
      </c>
      <c r="F39">
        <f t="shared" si="5"/>
        <v>0.75572396253696794</v>
      </c>
      <c r="G39">
        <f t="shared" si="7"/>
        <v>3.3618227858893985</v>
      </c>
      <c r="H39">
        <f t="shared" si="6"/>
        <v>8.867318195900209</v>
      </c>
    </row>
    <row r="40" spans="1:8" x14ac:dyDescent="0.25">
      <c r="A40">
        <f t="shared" si="0"/>
        <v>39</v>
      </c>
      <c r="B40" s="1">
        <v>23802</v>
      </c>
      <c r="C40">
        <v>3.718</v>
      </c>
      <c r="D40">
        <f t="shared" si="3"/>
        <v>3.9436101257328717</v>
      </c>
      <c r="E40">
        <f t="shared" si="4"/>
        <v>-0.21605683683649241</v>
      </c>
      <c r="F40">
        <f t="shared" si="5"/>
        <v>0.95499120432443629</v>
      </c>
      <c r="G40">
        <f t="shared" si="7"/>
        <v>3.8581399371424316</v>
      </c>
      <c r="H40">
        <f t="shared" si="6"/>
        <v>3.7692290786022502</v>
      </c>
    </row>
    <row r="41" spans="1:8" x14ac:dyDescent="0.25">
      <c r="A41">
        <f t="shared" si="0"/>
        <v>40</v>
      </c>
      <c r="B41" s="2">
        <v>23833</v>
      </c>
      <c r="C41">
        <v>4.5140000000000002</v>
      </c>
      <c r="D41">
        <f t="shared" si="3"/>
        <v>4.1229115118560671</v>
      </c>
      <c r="E41">
        <f t="shared" si="4"/>
        <v>-0.21566147861353274</v>
      </c>
      <c r="F41">
        <f t="shared" si="5"/>
        <v>1.0076309341935759</v>
      </c>
      <c r="G41">
        <f t="shared" si="7"/>
        <v>3.4665056092956079</v>
      </c>
      <c r="H41">
        <f t="shared" si="6"/>
        <v>23.205458367399032</v>
      </c>
    </row>
    <row r="42" spans="1:8" x14ac:dyDescent="0.25">
      <c r="A42">
        <f t="shared" si="0"/>
        <v>41</v>
      </c>
      <c r="B42" s="1">
        <v>23863</v>
      </c>
      <c r="C42">
        <v>4.5199999999999996</v>
      </c>
      <c r="D42">
        <f t="shared" si="3"/>
        <v>4.058313251252307</v>
      </c>
      <c r="E42">
        <f t="shared" si="4"/>
        <v>-0.21551041539552296</v>
      </c>
      <c r="F42">
        <f t="shared" si="5"/>
        <v>1.0758236425837757</v>
      </c>
      <c r="G42">
        <f t="shared" si="7"/>
        <v>4.0715256704607716</v>
      </c>
      <c r="H42">
        <f t="shared" si="6"/>
        <v>9.9219984411333613</v>
      </c>
    </row>
    <row r="43" spans="1:8" x14ac:dyDescent="0.25">
      <c r="A43">
        <f t="shared" si="0"/>
        <v>42</v>
      </c>
      <c r="B43" s="2">
        <v>23894</v>
      </c>
      <c r="C43">
        <v>4.5389999999999997</v>
      </c>
      <c r="D43">
        <f t="shared" si="3"/>
        <v>4.1165519270808755</v>
      </c>
      <c r="E43">
        <f t="shared" si="4"/>
        <v>-0.21523666630429886</v>
      </c>
      <c r="F43">
        <f t="shared" si="5"/>
        <v>1.0387549858920795</v>
      </c>
      <c r="G43">
        <f t="shared" si="7"/>
        <v>3.7732118278197606</v>
      </c>
      <c r="H43">
        <f t="shared" si="6"/>
        <v>16.871297029747502</v>
      </c>
    </row>
    <row r="44" spans="1:8" x14ac:dyDescent="0.25">
      <c r="A44">
        <f t="shared" si="0"/>
        <v>43</v>
      </c>
      <c r="B44" s="1">
        <v>23924</v>
      </c>
      <c r="C44">
        <v>3.6629999999999998</v>
      </c>
      <c r="D44">
        <f t="shared" si="3"/>
        <v>4.0634161307046011</v>
      </c>
      <c r="E44">
        <f t="shared" si="4"/>
        <v>-0.21507456543437084</v>
      </c>
      <c r="F44">
        <f t="shared" si="5"/>
        <v>0.86869967969942685</v>
      </c>
      <c r="G44">
        <f t="shared" si="7"/>
        <v>3.2752820661380206</v>
      </c>
      <c r="H44">
        <f t="shared" si="6"/>
        <v>10.58471017914221</v>
      </c>
    </row>
    <row r="45" spans="1:8" x14ac:dyDescent="0.25">
      <c r="A45">
        <f t="shared" si="0"/>
        <v>44</v>
      </c>
      <c r="B45" s="2">
        <v>23955</v>
      </c>
      <c r="C45">
        <v>1.643</v>
      </c>
      <c r="D45">
        <f t="shared" si="3"/>
        <v>3.9103664625898924</v>
      </c>
      <c r="E45">
        <f t="shared" si="4"/>
        <v>-0.21501254053705118</v>
      </c>
      <c r="F45">
        <f t="shared" si="5"/>
        <v>0.41383224468176427</v>
      </c>
      <c r="G45">
        <f t="shared" si="7"/>
        <v>1.5708684692805439</v>
      </c>
      <c r="H45">
        <f t="shared" si="6"/>
        <v>4.3902331539535062</v>
      </c>
    </row>
    <row r="46" spans="1:8" x14ac:dyDescent="0.25">
      <c r="A46">
        <f t="shared" si="0"/>
        <v>45</v>
      </c>
      <c r="B46" s="1">
        <v>23986</v>
      </c>
      <c r="C46">
        <v>4.7389999999999999</v>
      </c>
      <c r="D46">
        <f t="shared" si="3"/>
        <v>4.1007961827599893</v>
      </c>
      <c r="E46">
        <f t="shared" si="4"/>
        <v>-0.21460709827634403</v>
      </c>
      <c r="F46">
        <f t="shared" si="5"/>
        <v>1.0611453359234075</v>
      </c>
      <c r="G46">
        <f t="shared" si="7"/>
        <v>3.6104373513658539</v>
      </c>
      <c r="H46">
        <f t="shared" si="6"/>
        <v>23.814362705932602</v>
      </c>
    </row>
    <row r="47" spans="1:8" x14ac:dyDescent="0.25">
      <c r="A47">
        <f t="shared" si="0"/>
        <v>46</v>
      </c>
      <c r="B47" s="2">
        <v>24016</v>
      </c>
      <c r="C47">
        <v>5.4279999999999999</v>
      </c>
      <c r="D47">
        <f t="shared" si="3"/>
        <v>3.9468600378582446</v>
      </c>
      <c r="E47">
        <f t="shared" si="4"/>
        <v>-0.21454642732296944</v>
      </c>
      <c r="F47">
        <f t="shared" si="5"/>
        <v>1.355163848974777</v>
      </c>
      <c r="G47">
        <f t="shared" si="7"/>
        <v>5.1968520080878049</v>
      </c>
      <c r="H47">
        <f t="shared" si="6"/>
        <v>4.2584375812858335</v>
      </c>
    </row>
    <row r="48" spans="1:8" x14ac:dyDescent="0.25">
      <c r="A48">
        <f t="shared" si="0"/>
        <v>47</v>
      </c>
      <c r="B48" s="1">
        <v>24047</v>
      </c>
      <c r="C48">
        <v>8.3140000000000001</v>
      </c>
      <c r="D48">
        <f t="shared" si="3"/>
        <v>3.9303341750406862</v>
      </c>
      <c r="E48">
        <f t="shared" si="4"/>
        <v>-0.21434840675846403</v>
      </c>
      <c r="F48">
        <f t="shared" si="5"/>
        <v>2.0199805315626409</v>
      </c>
      <c r="G48">
        <f t="shared" si="7"/>
        <v>7.2223059763821595</v>
      </c>
      <c r="H48">
        <f t="shared" si="6"/>
        <v>13.130791720204961</v>
      </c>
    </row>
    <row r="49" spans="1:8" x14ac:dyDescent="0.25">
      <c r="A49">
        <f t="shared" si="0"/>
        <v>48</v>
      </c>
      <c r="B49" s="2">
        <v>24077</v>
      </c>
      <c r="C49">
        <v>10.651</v>
      </c>
      <c r="D49">
        <f t="shared" si="3"/>
        <v>3.9932833925477613</v>
      </c>
      <c r="E49">
        <f t="shared" si="4"/>
        <v>-0.2140711091341985</v>
      </c>
      <c r="F49">
        <f t="shared" si="5"/>
        <v>2.5066796303536538</v>
      </c>
      <c r="G49">
        <f t="shared" si="7"/>
        <v>8.7835993409346003</v>
      </c>
      <c r="H49">
        <f t="shared" si="6"/>
        <v>17.532632232329352</v>
      </c>
    </row>
    <row r="50" spans="1:8" x14ac:dyDescent="0.25">
      <c r="A50">
        <f t="shared" si="0"/>
        <v>49</v>
      </c>
      <c r="B50" s="1">
        <v>24108</v>
      </c>
      <c r="C50">
        <v>3.633</v>
      </c>
      <c r="D50">
        <f t="shared" si="3"/>
        <v>3.7382408030867778</v>
      </c>
      <c r="E50">
        <f t="shared" si="4"/>
        <v>-0.21411208061452527</v>
      </c>
      <c r="F50">
        <f t="shared" si="5"/>
        <v>0.98248152010920053</v>
      </c>
      <c r="G50">
        <f t="shared" si="7"/>
        <v>3.7487881596259363</v>
      </c>
      <c r="H50">
        <f t="shared" si="6"/>
        <v>3.1871224780054019</v>
      </c>
    </row>
    <row r="51" spans="1:8" x14ac:dyDescent="0.25">
      <c r="A51">
        <f t="shared" si="0"/>
        <v>50</v>
      </c>
      <c r="B51" s="2">
        <v>24139</v>
      </c>
      <c r="C51">
        <v>4.2919999999999998</v>
      </c>
      <c r="D51">
        <f t="shared" si="3"/>
        <v>4.2806016899764714</v>
      </c>
      <c r="E51">
        <f t="shared" si="4"/>
        <v>-0.21335560764702105</v>
      </c>
      <c r="F51">
        <f t="shared" si="5"/>
        <v>0.87203214660245587</v>
      </c>
      <c r="G51">
        <f t="shared" si="7"/>
        <v>2.6632685226370731</v>
      </c>
      <c r="H51">
        <f t="shared" si="6"/>
        <v>37.948077291773693</v>
      </c>
    </row>
    <row r="52" spans="1:8" x14ac:dyDescent="0.25">
      <c r="A52">
        <f t="shared" si="0"/>
        <v>51</v>
      </c>
      <c r="B52" s="1">
        <v>24167</v>
      </c>
      <c r="C52">
        <v>4.1539999999999999</v>
      </c>
      <c r="D52">
        <f t="shared" si="3"/>
        <v>4.1664148843875495</v>
      </c>
      <c r="E52">
        <f t="shared" si="4"/>
        <v>-0.21325643884496295</v>
      </c>
      <c r="F52">
        <f t="shared" si="5"/>
        <v>0.97478688374833056</v>
      </c>
      <c r="G52">
        <f t="shared" si="7"/>
        <v>3.8841842344476474</v>
      </c>
      <c r="H52">
        <f t="shared" si="6"/>
        <v>6.4953241586989057</v>
      </c>
    </row>
    <row r="53" spans="1:8" x14ac:dyDescent="0.25">
      <c r="A53">
        <f t="shared" si="0"/>
        <v>52</v>
      </c>
      <c r="B53" s="2">
        <v>24198</v>
      </c>
      <c r="C53">
        <v>4.1210000000000004</v>
      </c>
      <c r="D53">
        <f t="shared" si="3"/>
        <v>4.0011164979391438</v>
      </c>
      <c r="E53">
        <f t="shared" si="4"/>
        <v>-0.21320848079256641</v>
      </c>
      <c r="F53">
        <f t="shared" si="5"/>
        <v>1.018149107455524</v>
      </c>
      <c r="G53">
        <f t="shared" si="7"/>
        <v>3.9833247374973006</v>
      </c>
      <c r="H53">
        <f t="shared" si="6"/>
        <v>3.3408217059621399</v>
      </c>
    </row>
    <row r="54" spans="1:8" x14ac:dyDescent="0.25">
      <c r="A54">
        <f t="shared" si="0"/>
        <v>53</v>
      </c>
      <c r="B54" s="1">
        <v>24228</v>
      </c>
      <c r="C54">
        <v>4.6470000000000002</v>
      </c>
      <c r="D54">
        <f t="shared" si="3"/>
        <v>3.9744902047665791</v>
      </c>
      <c r="E54">
        <f t="shared" si="4"/>
        <v>-0.21302189860494641</v>
      </c>
      <c r="F54">
        <f t="shared" si="5"/>
        <v>1.1198069943085458</v>
      </c>
      <c r="G54">
        <f t="shared" si="7"/>
        <v>4.0751210007789176</v>
      </c>
      <c r="H54">
        <f t="shared" si="6"/>
        <v>12.306412722640038</v>
      </c>
    </row>
    <row r="55" spans="1:8" x14ac:dyDescent="0.25">
      <c r="A55">
        <f t="shared" si="0"/>
        <v>54</v>
      </c>
      <c r="B55" s="2">
        <v>24259</v>
      </c>
      <c r="C55">
        <v>4.7530000000000001</v>
      </c>
      <c r="D55">
        <f t="shared" si="3"/>
        <v>4.0472530918130882</v>
      </c>
      <c r="E55">
        <f t="shared" si="4"/>
        <v>-0.21273611381929497</v>
      </c>
      <c r="F55">
        <f t="shared" si="5"/>
        <v>1.1026328446549338</v>
      </c>
      <c r="G55">
        <f t="shared" si="7"/>
        <v>3.9072439573004307</v>
      </c>
      <c r="H55">
        <f t="shared" si="6"/>
        <v>17.794151960857761</v>
      </c>
    </row>
    <row r="56" spans="1:8" x14ac:dyDescent="0.25">
      <c r="A56">
        <f t="shared" si="0"/>
        <v>55</v>
      </c>
      <c r="B56" s="1">
        <v>24289</v>
      </c>
      <c r="C56">
        <v>3.9649999999999999</v>
      </c>
      <c r="D56">
        <f t="shared" si="3"/>
        <v>4.0906684153945516</v>
      </c>
      <c r="E56">
        <f t="shared" si="4"/>
        <v>-0.21247996238189421</v>
      </c>
      <c r="F56">
        <f t="shared" si="5"/>
        <v>0.91607265573676444</v>
      </c>
      <c r="G56">
        <f t="shared" si="7"/>
        <v>3.3310436705852227</v>
      </c>
      <c r="H56">
        <f t="shared" si="6"/>
        <v>15.988810325719477</v>
      </c>
    </row>
    <row r="57" spans="1:8" x14ac:dyDescent="0.25">
      <c r="A57">
        <f t="shared" si="0"/>
        <v>56</v>
      </c>
      <c r="B57" s="2">
        <v>24320</v>
      </c>
      <c r="C57">
        <v>1.7230000000000001</v>
      </c>
      <c r="D57">
        <f t="shared" si="3"/>
        <v>3.9783408205882402</v>
      </c>
      <c r="E57">
        <f t="shared" si="4"/>
        <v>-0.21237981001431863</v>
      </c>
      <c r="F57">
        <f t="shared" si="5"/>
        <v>0.42290505953753166</v>
      </c>
      <c r="G57">
        <f t="shared" si="7"/>
        <v>1.604919432809127</v>
      </c>
      <c r="H57">
        <f t="shared" si="6"/>
        <v>6.8531960064348869</v>
      </c>
    </row>
    <row r="58" spans="1:8" x14ac:dyDescent="0.25">
      <c r="A58">
        <f t="shared" si="0"/>
        <v>57</v>
      </c>
      <c r="B58" s="1">
        <v>24351</v>
      </c>
      <c r="C58">
        <v>5.048</v>
      </c>
      <c r="D58">
        <f t="shared" si="3"/>
        <v>4.1138592380520045</v>
      </c>
      <c r="E58">
        <f t="shared" si="4"/>
        <v>-0.21203191178684055</v>
      </c>
      <c r="F58">
        <f t="shared" si="5"/>
        <v>1.1392966249184364</v>
      </c>
      <c r="G58">
        <f t="shared" si="7"/>
        <v>3.9962319616399196</v>
      </c>
      <c r="H58">
        <f t="shared" si="6"/>
        <v>20.835341488908092</v>
      </c>
    </row>
    <row r="59" spans="1:8" x14ac:dyDescent="0.25">
      <c r="A59">
        <f t="shared" si="0"/>
        <v>58</v>
      </c>
      <c r="B59" s="2">
        <v>24381</v>
      </c>
      <c r="C59">
        <v>6.9219999999999997</v>
      </c>
      <c r="D59">
        <f t="shared" si="3"/>
        <v>4.3251481054998964</v>
      </c>
      <c r="E59">
        <f t="shared" si="4"/>
        <v>-0.21160859100760582</v>
      </c>
      <c r="F59">
        <f t="shared" si="5"/>
        <v>1.4706736666881004</v>
      </c>
      <c r="G59">
        <f t="shared" si="7"/>
        <v>5.2876153374964634</v>
      </c>
      <c r="H59">
        <f t="shared" si="6"/>
        <v>23.611451350816765</v>
      </c>
    </row>
    <row r="60" spans="1:8" x14ac:dyDescent="0.25">
      <c r="A60">
        <f t="shared" si="0"/>
        <v>59</v>
      </c>
      <c r="B60" s="1">
        <v>24412</v>
      </c>
      <c r="C60">
        <v>9.8580000000000005</v>
      </c>
      <c r="D60">
        <f t="shared" si="3"/>
        <v>4.3826531591488367</v>
      </c>
      <c r="E60">
        <f t="shared" si="4"/>
        <v>-0.21133947736294928</v>
      </c>
      <c r="F60">
        <f t="shared" si="5"/>
        <v>2.1280005599465337</v>
      </c>
      <c r="G60">
        <f t="shared" si="7"/>
        <v>8.3092697350880655</v>
      </c>
      <c r="H60">
        <f t="shared" si="6"/>
        <v>15.710390189814719</v>
      </c>
    </row>
    <row r="61" spans="1:8" x14ac:dyDescent="0.25">
      <c r="A61">
        <f t="shared" si="0"/>
        <v>60</v>
      </c>
      <c r="B61" s="2">
        <v>24442</v>
      </c>
      <c r="C61">
        <v>11.331</v>
      </c>
      <c r="D61">
        <f t="shared" si="3"/>
        <v>4.2938157302973137</v>
      </c>
      <c r="E61">
        <f t="shared" si="4"/>
        <v>-0.21121697531443784</v>
      </c>
      <c r="F61">
        <f t="shared" si="5"/>
        <v>2.5689608728159423</v>
      </c>
      <c r="G61">
        <f t="shared" si="7"/>
        <v>10.456147037948188</v>
      </c>
      <c r="H61">
        <f t="shared" si="6"/>
        <v>7.7208804346642959</v>
      </c>
    </row>
    <row r="62" spans="1:8" x14ac:dyDescent="0.25">
      <c r="A62">
        <f t="shared" si="0"/>
        <v>61</v>
      </c>
      <c r="B62" s="1">
        <v>24473</v>
      </c>
      <c r="C62">
        <v>4.016</v>
      </c>
      <c r="D62">
        <f t="shared" si="3"/>
        <v>4.0843572424015395</v>
      </c>
      <c r="E62">
        <f t="shared" si="4"/>
        <v>-0.21121521682701919</v>
      </c>
      <c r="F62">
        <f t="shared" si="5"/>
        <v>0.98284990212678291</v>
      </c>
      <c r="G62">
        <f t="shared" si="7"/>
        <v>4.011077830791506</v>
      </c>
      <c r="H62">
        <f t="shared" si="6"/>
        <v>0.12256397431508904</v>
      </c>
    </row>
    <row r="63" spans="1:8" x14ac:dyDescent="0.25">
      <c r="A63">
        <f t="shared" si="0"/>
        <v>62</v>
      </c>
      <c r="B63" s="2">
        <v>24504</v>
      </c>
      <c r="C63">
        <v>3.9569999999999999</v>
      </c>
      <c r="D63">
        <f t="shared" si="3"/>
        <v>4.1063937150994398</v>
      </c>
      <c r="E63">
        <f t="shared" si="4"/>
        <v>-0.21098196513749426</v>
      </c>
      <c r="F63">
        <f t="shared" si="5"/>
        <v>0.91516966863819382</v>
      </c>
      <c r="G63">
        <f t="shared" si="7"/>
        <v>3.3775043546579329</v>
      </c>
      <c r="H63">
        <f t="shared" si="6"/>
        <v>14.644822980593052</v>
      </c>
    </row>
    <row r="64" spans="1:8" x14ac:dyDescent="0.25">
      <c r="A64">
        <f t="shared" si="0"/>
        <v>63</v>
      </c>
      <c r="B64" s="1">
        <v>24532</v>
      </c>
      <c r="C64">
        <v>4.51</v>
      </c>
      <c r="D64">
        <f t="shared" si="3"/>
        <v>4.1520771910536007</v>
      </c>
      <c r="E64">
        <f t="shared" si="4"/>
        <v>-0.21072529969640261</v>
      </c>
      <c r="F64">
        <f t="shared" si="5"/>
        <v>1.0272640218403177</v>
      </c>
      <c r="G64">
        <f t="shared" si="7"/>
        <v>3.7971962806620358</v>
      </c>
      <c r="H64">
        <f t="shared" si="6"/>
        <v>15.804960517471484</v>
      </c>
    </row>
    <row r="65" spans="1:8" x14ac:dyDescent="0.25">
      <c r="A65">
        <f t="shared" si="0"/>
        <v>64</v>
      </c>
      <c r="B65" s="2">
        <v>24563</v>
      </c>
      <c r="C65">
        <v>4.2759999999999998</v>
      </c>
      <c r="D65">
        <f t="shared" si="3"/>
        <v>4.0320593788849672</v>
      </c>
      <c r="E65">
        <f t="shared" si="4"/>
        <v>-0.21063459220887484</v>
      </c>
      <c r="F65">
        <f t="shared" si="5"/>
        <v>1.0380964980094058</v>
      </c>
      <c r="G65">
        <f t="shared" si="7"/>
        <v>4.012883910353473</v>
      </c>
      <c r="H65">
        <f t="shared" si="6"/>
        <v>6.1533229571217678</v>
      </c>
    </row>
    <row r="66" spans="1:8" x14ac:dyDescent="0.25">
      <c r="A66">
        <f t="shared" si="0"/>
        <v>65</v>
      </c>
      <c r="B66" s="1">
        <v>24593</v>
      </c>
      <c r="C66">
        <v>4.968</v>
      </c>
      <c r="D66">
        <f t="shared" si="3"/>
        <v>4.0373087483801839</v>
      </c>
      <c r="E66">
        <f t="shared" si="4"/>
        <v>-0.21041870824717074</v>
      </c>
      <c r="F66">
        <f t="shared" si="5"/>
        <v>1.1719540844806364</v>
      </c>
      <c r="G66">
        <f t="shared" si="7"/>
        <v>4.2792582043439307</v>
      </c>
      <c r="H66">
        <f t="shared" si="6"/>
        <v>13.863562714494151</v>
      </c>
    </row>
    <row r="67" spans="1:8" x14ac:dyDescent="0.25">
      <c r="A67">
        <f t="shared" si="0"/>
        <v>66</v>
      </c>
      <c r="B67" s="2">
        <v>24624</v>
      </c>
      <c r="C67">
        <v>4.6769999999999996</v>
      </c>
      <c r="D67">
        <f t="shared" si="3"/>
        <v>3.9724763232102047</v>
      </c>
      <c r="E67">
        <f t="shared" si="4"/>
        <v>-0.21027312196409353</v>
      </c>
      <c r="F67">
        <f t="shared" si="5"/>
        <v>1.1378252177546402</v>
      </c>
      <c r="G67">
        <f t="shared" si="7"/>
        <v>4.2196546511334985</v>
      </c>
      <c r="H67">
        <f t="shared" si="6"/>
        <v>9.7786048506842231</v>
      </c>
    </row>
    <row r="68" spans="1:8" x14ac:dyDescent="0.25">
      <c r="A68">
        <f t="shared" ref="A68:A106" si="8">A67+1</f>
        <v>67</v>
      </c>
      <c r="B68" s="1">
        <v>24654</v>
      </c>
      <c r="C68">
        <v>3.5230000000000001</v>
      </c>
      <c r="D68">
        <f t="shared" si="3"/>
        <v>3.7915333324953568</v>
      </c>
      <c r="E68">
        <f t="shared" si="4"/>
        <v>-0.21024379183284431</v>
      </c>
      <c r="F68">
        <f t="shared" si="5"/>
        <v>0.92224411029313202</v>
      </c>
      <c r="G68">
        <f t="shared" si="7"/>
        <v>3.4464514779868822</v>
      </c>
      <c r="H68">
        <f t="shared" si="6"/>
        <v>2.172822083823954</v>
      </c>
    </row>
    <row r="69" spans="1:8" x14ac:dyDescent="0.25">
      <c r="A69">
        <f t="shared" si="8"/>
        <v>68</v>
      </c>
      <c r="B69" s="2">
        <v>24685</v>
      </c>
      <c r="C69">
        <v>1.821</v>
      </c>
      <c r="D69">
        <f t="shared" si="3"/>
        <v>3.8356386879769397</v>
      </c>
      <c r="E69">
        <f t="shared" si="4"/>
        <v>-0.20998944268552988</v>
      </c>
      <c r="F69">
        <f t="shared" si="5"/>
        <v>0.44732777580258526</v>
      </c>
      <c r="G69">
        <f t="shared" si="7"/>
        <v>1.5145454664150193</v>
      </c>
      <c r="H69">
        <f t="shared" si="6"/>
        <v>16.828914529652977</v>
      </c>
    </row>
    <row r="70" spans="1:8" x14ac:dyDescent="0.25">
      <c r="A70">
        <f t="shared" si="8"/>
        <v>69</v>
      </c>
      <c r="B70" s="1">
        <v>24716</v>
      </c>
      <c r="C70">
        <v>5.2220000000000004</v>
      </c>
      <c r="D70">
        <f t="shared" si="3"/>
        <v>3.9618653103347183</v>
      </c>
      <c r="E70">
        <f t="shared" si="4"/>
        <v>-0.20965322662048658</v>
      </c>
      <c r="F70">
        <f t="shared" si="5"/>
        <v>1.2234970050837721</v>
      </c>
      <c r="G70">
        <f t="shared" si="7"/>
        <v>4.1306899482985795</v>
      </c>
      <c r="H70">
        <f t="shared" si="6"/>
        <v>20.898315811976651</v>
      </c>
    </row>
    <row r="71" spans="1:8" x14ac:dyDescent="0.25">
      <c r="A71">
        <f t="shared" si="8"/>
        <v>70</v>
      </c>
      <c r="B71" s="2">
        <v>24746</v>
      </c>
      <c r="C71">
        <v>6.8719999999999999</v>
      </c>
      <c r="D71">
        <f t="shared" si="3"/>
        <v>4.0752993226358978</v>
      </c>
      <c r="E71">
        <f t="shared" si="4"/>
        <v>-0.20933013938156492</v>
      </c>
      <c r="F71">
        <f t="shared" si="5"/>
        <v>1.5722131843863045</v>
      </c>
      <c r="G71">
        <f t="shared" si="7"/>
        <v>5.518279503347407</v>
      </c>
      <c r="H71">
        <f t="shared" si="6"/>
        <v>19.699075911708277</v>
      </c>
    </row>
    <row r="72" spans="1:8" x14ac:dyDescent="0.25">
      <c r="A72">
        <f t="shared" si="8"/>
        <v>71</v>
      </c>
      <c r="B72" s="1">
        <v>24777</v>
      </c>
      <c r="C72">
        <v>10.803000000000001</v>
      </c>
      <c r="D72">
        <f t="shared" si="3"/>
        <v>4.2908993393303145</v>
      </c>
      <c r="E72">
        <f t="shared" si="4"/>
        <v>-0.20890520922548894</v>
      </c>
      <c r="F72">
        <f t="shared" si="5"/>
        <v>2.3115273428061496</v>
      </c>
      <c r="G72">
        <f t="shared" si="7"/>
        <v>8.2267845867012639</v>
      </c>
      <c r="H72">
        <f t="shared" si="6"/>
        <v>23.847222191046349</v>
      </c>
    </row>
    <row r="73" spans="1:8" x14ac:dyDescent="0.25">
      <c r="A73">
        <f t="shared" si="8"/>
        <v>72</v>
      </c>
      <c r="B73" s="2">
        <v>24807</v>
      </c>
      <c r="C73">
        <v>13.916</v>
      </c>
      <c r="D73">
        <f t="shared" si="3"/>
        <v>4.5505728493754418</v>
      </c>
      <c r="E73">
        <f t="shared" si="4"/>
        <v>-0.20843663050621833</v>
      </c>
      <c r="F73">
        <f t="shared" si="5"/>
        <v>2.7993343443759517</v>
      </c>
      <c r="G73">
        <f t="shared" si="7"/>
        <v>10.486483203303646</v>
      </c>
      <c r="H73">
        <f t="shared" si="6"/>
        <v>24.644415038059464</v>
      </c>
    </row>
    <row r="74" spans="1:8" x14ac:dyDescent="0.25">
      <c r="A74">
        <f t="shared" si="8"/>
        <v>73</v>
      </c>
      <c r="B74" s="1">
        <v>24838</v>
      </c>
      <c r="C74">
        <v>2.6389999999999998</v>
      </c>
      <c r="D74">
        <f t="shared" si="3"/>
        <v>3.7604985526003545</v>
      </c>
      <c r="E74">
        <f t="shared" si="4"/>
        <v>-0.2090182681724872</v>
      </c>
      <c r="F74">
        <f t="shared" si="5"/>
        <v>0.85046063330375388</v>
      </c>
      <c r="G74">
        <f t="shared" si="7"/>
        <v>4.2676681577367752</v>
      </c>
      <c r="H74">
        <f t="shared" si="6"/>
        <v>61.7153526993852</v>
      </c>
    </row>
    <row r="75" spans="1:8" x14ac:dyDescent="0.25">
      <c r="A75">
        <f t="shared" si="8"/>
        <v>74</v>
      </c>
      <c r="B75" s="2">
        <v>24869</v>
      </c>
      <c r="C75">
        <v>2.899</v>
      </c>
      <c r="D75">
        <f t="shared" si="3"/>
        <v>3.4167799402886914</v>
      </c>
      <c r="E75">
        <f t="shared" si="4"/>
        <v>-0.20915296851662638</v>
      </c>
      <c r="F75">
        <f t="shared" si="5"/>
        <v>0.88374926195388193</v>
      </c>
      <c r="G75">
        <f t="shared" si="7"/>
        <v>3.2502070350749297</v>
      </c>
      <c r="H75">
        <f t="shared" si="6"/>
        <v>12.114764921522239</v>
      </c>
    </row>
    <row r="76" spans="1:8" x14ac:dyDescent="0.25">
      <c r="A76">
        <f t="shared" si="8"/>
        <v>75</v>
      </c>
      <c r="B76" s="1">
        <v>24898</v>
      </c>
      <c r="C76">
        <v>3.37</v>
      </c>
      <c r="D76">
        <f t="shared" si="3"/>
        <v>3.2332260343326187</v>
      </c>
      <c r="E76">
        <f t="shared" si="4"/>
        <v>-0.20912736945406582</v>
      </c>
      <c r="F76">
        <f t="shared" si="5"/>
        <v>1.0343472064336667</v>
      </c>
      <c r="G76">
        <f t="shared" si="7"/>
        <v>3.2950797835860506</v>
      </c>
      <c r="H76">
        <f t="shared" si="6"/>
        <v>2.2231518223723894</v>
      </c>
    </row>
    <row r="77" spans="1:8" x14ac:dyDescent="0.25">
      <c r="A77">
        <f t="shared" si="8"/>
        <v>76</v>
      </c>
      <c r="B77" s="2">
        <v>24929</v>
      </c>
      <c r="C77">
        <v>3.74</v>
      </c>
      <c r="D77">
        <f t="shared" si="3"/>
        <v>3.2272045537769216</v>
      </c>
      <c r="E77">
        <f t="shared" si="4"/>
        <v>-0.20892426356516747</v>
      </c>
      <c r="F77">
        <f t="shared" si="5"/>
        <v>1.0949938736624698</v>
      </c>
      <c r="G77">
        <f t="shared" si="7"/>
        <v>3.1393062336453457</v>
      </c>
      <c r="H77">
        <f t="shared" si="6"/>
        <v>16.06133065119397</v>
      </c>
    </row>
    <row r="78" spans="1:8" x14ac:dyDescent="0.25">
      <c r="A78">
        <f t="shared" si="8"/>
        <v>77</v>
      </c>
      <c r="B78" s="1">
        <v>24959</v>
      </c>
      <c r="C78">
        <v>2.927</v>
      </c>
      <c r="D78">
        <f t="shared" si="3"/>
        <v>2.8354997882038417</v>
      </c>
      <c r="E78">
        <f t="shared" si="4"/>
        <v>-0.20910704406717537</v>
      </c>
      <c r="F78">
        <f t="shared" si="5"/>
        <v>1.1061626537250189</v>
      </c>
      <c r="G78">
        <f t="shared" si="7"/>
        <v>3.5372859142210658</v>
      </c>
      <c r="H78">
        <f t="shared" si="6"/>
        <v>20.850219139769926</v>
      </c>
    </row>
    <row r="79" spans="1:8" x14ac:dyDescent="0.25">
      <c r="A79">
        <f t="shared" si="8"/>
        <v>78</v>
      </c>
      <c r="B79" s="2">
        <v>24990</v>
      </c>
      <c r="C79">
        <v>3.9860000000000002</v>
      </c>
      <c r="D79">
        <f t="shared" ref="D79:D106" si="9">$L$1*(C79/F67)+(1-$L$1)*(D78+E78)</f>
        <v>2.9341430515105227</v>
      </c>
      <c r="E79">
        <f t="shared" ref="E79:E106" si="10">$L$2*(D79-D78)+(1-$L$2)*E78</f>
        <v>-0.2087992937598015</v>
      </c>
      <c r="F79">
        <f t="shared" ref="F79:F106" si="11">$L$3*(C79/D79)+(1-$L$3)*F67</f>
        <v>1.2417576890523958</v>
      </c>
      <c r="G79">
        <f t="shared" ref="G79:G106" si="12">(D78+E78)*F67</f>
        <v>2.9883758960065094</v>
      </c>
      <c r="H79">
        <f t="shared" ref="H79:H106" si="13">100*ABS(G79-C79)/C79</f>
        <v>25.028201304402678</v>
      </c>
    </row>
    <row r="80" spans="1:8" x14ac:dyDescent="0.25">
      <c r="A80">
        <f t="shared" si="8"/>
        <v>79</v>
      </c>
      <c r="B80" s="1">
        <v>25020</v>
      </c>
      <c r="C80">
        <v>4.2169999999999996</v>
      </c>
      <c r="D80">
        <f t="shared" si="9"/>
        <v>3.3737103679667722</v>
      </c>
      <c r="E80">
        <f t="shared" si="10"/>
        <v>-0.20815092714958544</v>
      </c>
      <c r="F80">
        <f t="shared" si="11"/>
        <v>1.076597873906751</v>
      </c>
      <c r="G80">
        <f t="shared" si="12"/>
        <v>2.5134322291097551</v>
      </c>
      <c r="H80">
        <f t="shared" si="13"/>
        <v>40.397623212953398</v>
      </c>
    </row>
    <row r="81" spans="1:8" x14ac:dyDescent="0.25">
      <c r="A81">
        <f t="shared" si="8"/>
        <v>80</v>
      </c>
      <c r="B81" s="2">
        <v>25051</v>
      </c>
      <c r="C81">
        <v>1.738</v>
      </c>
      <c r="D81">
        <f t="shared" si="9"/>
        <v>3.4181863312273428</v>
      </c>
      <c r="E81">
        <f t="shared" si="10"/>
        <v>-0.20789830025917527</v>
      </c>
      <c r="F81">
        <f t="shared" si="11"/>
        <v>0.4761195346553786</v>
      </c>
      <c r="G81">
        <f t="shared" si="12"/>
        <v>1.4160426638316277</v>
      </c>
      <c r="H81">
        <f t="shared" si="13"/>
        <v>18.524587811759051</v>
      </c>
    </row>
    <row r="82" spans="1:8" x14ac:dyDescent="0.25">
      <c r="A82">
        <f t="shared" si="8"/>
        <v>81</v>
      </c>
      <c r="B82" s="1">
        <v>25082</v>
      </c>
      <c r="C82">
        <v>5.2210000000000001</v>
      </c>
      <c r="D82">
        <f t="shared" si="9"/>
        <v>3.5812909785450868</v>
      </c>
      <c r="E82">
        <f t="shared" si="10"/>
        <v>-0.20752729731159836</v>
      </c>
      <c r="F82">
        <f t="shared" si="11"/>
        <v>1.3338792314617567</v>
      </c>
      <c r="G82">
        <f t="shared" si="12"/>
        <v>3.9277777913458327</v>
      </c>
      <c r="H82">
        <f t="shared" si="13"/>
        <v>24.769626674088631</v>
      </c>
    </row>
    <row r="83" spans="1:8" x14ac:dyDescent="0.25">
      <c r="A83">
        <f t="shared" si="8"/>
        <v>82</v>
      </c>
      <c r="B83" s="2">
        <v>25112</v>
      </c>
      <c r="C83">
        <v>6.4240000000000004</v>
      </c>
      <c r="D83">
        <f t="shared" si="9"/>
        <v>3.6237445482932795</v>
      </c>
      <c r="E83">
        <f t="shared" si="10"/>
        <v>-0.20727731644453856</v>
      </c>
      <c r="F83">
        <f t="shared" si="11"/>
        <v>1.6666669151379461</v>
      </c>
      <c r="G83">
        <f t="shared" si="12"/>
        <v>5.304275740638964</v>
      </c>
      <c r="H83">
        <f t="shared" si="13"/>
        <v>17.430327823179269</v>
      </c>
    </row>
    <row r="84" spans="1:8" x14ac:dyDescent="0.25">
      <c r="A84">
        <f t="shared" si="8"/>
        <v>83</v>
      </c>
      <c r="B84" s="1">
        <v>25143</v>
      </c>
      <c r="C84">
        <v>9.8420000000000005</v>
      </c>
      <c r="D84">
        <f t="shared" si="9"/>
        <v>3.7117718264170456</v>
      </c>
      <c r="E84">
        <f t="shared" si="10"/>
        <v>-0.20698201184997025</v>
      </c>
      <c r="F84">
        <f t="shared" si="11"/>
        <v>2.4716845384081134</v>
      </c>
      <c r="G84">
        <f t="shared" si="12"/>
        <v>7.8972574222196013</v>
      </c>
      <c r="H84">
        <f t="shared" si="13"/>
        <v>19.759627898601902</v>
      </c>
    </row>
    <row r="85" spans="1:8" x14ac:dyDescent="0.25">
      <c r="A85">
        <f t="shared" si="8"/>
        <v>84</v>
      </c>
      <c r="B85" s="2">
        <v>25173</v>
      </c>
      <c r="C85">
        <v>13.076000000000001</v>
      </c>
      <c r="D85">
        <f t="shared" si="9"/>
        <v>3.9141683690069211</v>
      </c>
      <c r="E85">
        <f t="shared" si="10"/>
        <v>-0.20657263329553041</v>
      </c>
      <c r="F85">
        <f t="shared" si="11"/>
        <v>3.0543100750555121</v>
      </c>
      <c r="G85">
        <f t="shared" si="12"/>
        <v>9.8110784977366379</v>
      </c>
      <c r="H85">
        <f t="shared" si="13"/>
        <v>24.968809286198855</v>
      </c>
    </row>
    <row r="86" spans="1:8" x14ac:dyDescent="0.25">
      <c r="A86">
        <f t="shared" si="8"/>
        <v>85</v>
      </c>
      <c r="B86" s="1">
        <v>25204</v>
      </c>
      <c r="C86">
        <v>3.9340000000000002</v>
      </c>
      <c r="D86">
        <f t="shared" si="9"/>
        <v>4.0298603402684501</v>
      </c>
      <c r="E86">
        <f t="shared" si="10"/>
        <v>-0.20625036869097335</v>
      </c>
      <c r="F86">
        <f t="shared" si="11"/>
        <v>0.90968975814362563</v>
      </c>
      <c r="G86">
        <f t="shared" si="12"/>
        <v>3.1531642174274066</v>
      </c>
      <c r="H86">
        <f t="shared" si="13"/>
        <v>19.848393049633795</v>
      </c>
    </row>
    <row r="87" spans="1:8" x14ac:dyDescent="0.25">
      <c r="A87">
        <f t="shared" si="8"/>
        <v>86</v>
      </c>
      <c r="B87" s="2">
        <v>25235</v>
      </c>
      <c r="C87">
        <v>3.1619999999999999</v>
      </c>
      <c r="D87">
        <f t="shared" si="9"/>
        <v>3.7373790830160756</v>
      </c>
      <c r="E87">
        <f t="shared" si="10"/>
        <v>-0.20633659957953474</v>
      </c>
      <c r="F87">
        <f t="shared" si="11"/>
        <v>0.86599170312106333</v>
      </c>
      <c r="G87">
        <f t="shared" si="12"/>
        <v>3.3791124903810985</v>
      </c>
      <c r="H87">
        <f t="shared" si="13"/>
        <v>6.8663026685989434</v>
      </c>
    </row>
    <row r="88" spans="1:8" x14ac:dyDescent="0.25">
      <c r="A88">
        <f t="shared" si="8"/>
        <v>87</v>
      </c>
      <c r="B88" s="1">
        <v>25263</v>
      </c>
      <c r="C88">
        <v>4.2859999999999996</v>
      </c>
      <c r="D88">
        <f t="shared" si="9"/>
        <v>3.7460769512618364</v>
      </c>
      <c r="E88">
        <f t="shared" si="10"/>
        <v>-0.20612156511170945</v>
      </c>
      <c r="F88">
        <f t="shared" si="11"/>
        <v>1.0860550251377681</v>
      </c>
      <c r="G88">
        <f t="shared" si="12"/>
        <v>3.652323928541183</v>
      </c>
      <c r="H88">
        <f t="shared" si="13"/>
        <v>14.784789348082516</v>
      </c>
    </row>
    <row r="89" spans="1:8" x14ac:dyDescent="0.25">
      <c r="A89">
        <f t="shared" si="8"/>
        <v>88</v>
      </c>
      <c r="B89" s="2">
        <v>25294</v>
      </c>
      <c r="C89">
        <v>4.6760000000000002</v>
      </c>
      <c r="D89">
        <f t="shared" si="9"/>
        <v>3.7963216234284189</v>
      </c>
      <c r="E89">
        <f t="shared" si="10"/>
        <v>-0.20586519887443117</v>
      </c>
      <c r="F89">
        <f t="shared" si="11"/>
        <v>1.1593912253307583</v>
      </c>
      <c r="G89">
        <f t="shared" si="12"/>
        <v>3.8762294608728518</v>
      </c>
      <c r="H89">
        <f t="shared" si="13"/>
        <v>17.103732658835508</v>
      </c>
    </row>
    <row r="90" spans="1:8" x14ac:dyDescent="0.25">
      <c r="A90">
        <f t="shared" si="8"/>
        <v>89</v>
      </c>
      <c r="B90" s="1">
        <v>25324</v>
      </c>
      <c r="C90">
        <v>5.01</v>
      </c>
      <c r="D90">
        <f t="shared" si="9"/>
        <v>3.9199453000208466</v>
      </c>
      <c r="E90">
        <f t="shared" si="10"/>
        <v>-0.20553570999896428</v>
      </c>
      <c r="F90">
        <f t="shared" si="11"/>
        <v>1.1871352805636217</v>
      </c>
      <c r="G90">
        <f t="shared" si="12"/>
        <v>3.971628806668682</v>
      </c>
      <c r="H90">
        <f t="shared" si="13"/>
        <v>20.725971922780797</v>
      </c>
    </row>
    <row r="91" spans="1:8" x14ac:dyDescent="0.25">
      <c r="A91">
        <f t="shared" si="8"/>
        <v>90</v>
      </c>
      <c r="B91" s="2">
        <v>25355</v>
      </c>
      <c r="C91">
        <v>4.8739999999999997</v>
      </c>
      <c r="D91">
        <f t="shared" si="9"/>
        <v>3.7883553928914431</v>
      </c>
      <c r="E91">
        <f t="shared" si="10"/>
        <v>-0.20546176419609474</v>
      </c>
      <c r="F91">
        <f t="shared" si="11"/>
        <v>1.2628662273005806</v>
      </c>
      <c r="G91">
        <f t="shared" si="12"/>
        <v>4.6123966686996294</v>
      </c>
      <c r="H91">
        <f t="shared" si="13"/>
        <v>5.367323169888599</v>
      </c>
    </row>
    <row r="92" spans="1:8" x14ac:dyDescent="0.25">
      <c r="A92">
        <f t="shared" si="8"/>
        <v>91</v>
      </c>
      <c r="B92" s="1">
        <v>25385</v>
      </c>
      <c r="C92">
        <v>4.633</v>
      </c>
      <c r="D92">
        <f t="shared" si="9"/>
        <v>3.8357811634517884</v>
      </c>
      <c r="E92">
        <f t="shared" si="10"/>
        <v>-0.2052088766613383</v>
      </c>
      <c r="F92">
        <f t="shared" si="11"/>
        <v>1.138411697151485</v>
      </c>
      <c r="G92">
        <f t="shared" si="12"/>
        <v>3.8573356630874565</v>
      </c>
      <c r="H92">
        <f t="shared" si="13"/>
        <v>16.742161383823518</v>
      </c>
    </row>
    <row r="93" spans="1:8" x14ac:dyDescent="0.25">
      <c r="A93">
        <f t="shared" si="8"/>
        <v>92</v>
      </c>
      <c r="B93" s="2">
        <v>25416</v>
      </c>
      <c r="C93">
        <v>1.659</v>
      </c>
      <c r="D93">
        <f t="shared" si="9"/>
        <v>3.579272517905348</v>
      </c>
      <c r="E93">
        <f t="shared" si="10"/>
        <v>-0.2052601764302234</v>
      </c>
      <c r="F93">
        <f t="shared" si="11"/>
        <v>0.47017667970223809</v>
      </c>
      <c r="G93">
        <f t="shared" si="12"/>
        <v>1.7285863877193828</v>
      </c>
      <c r="H93">
        <f t="shared" si="13"/>
        <v>4.1944778613250602</v>
      </c>
    </row>
    <row r="94" spans="1:8" x14ac:dyDescent="0.25">
      <c r="A94">
        <f t="shared" si="8"/>
        <v>93</v>
      </c>
      <c r="B94" s="1">
        <v>25447</v>
      </c>
      <c r="C94">
        <v>5.9509999999999996</v>
      </c>
      <c r="D94">
        <f t="shared" si="9"/>
        <v>3.755693618802475</v>
      </c>
      <c r="E94">
        <f t="shared" si="10"/>
        <v>-0.20487849515289605</v>
      </c>
      <c r="F94">
        <f t="shared" si="11"/>
        <v>1.4519345884458836</v>
      </c>
      <c r="G94">
        <f t="shared" si="12"/>
        <v>4.5005249889893211</v>
      </c>
      <c r="H94">
        <f t="shared" si="13"/>
        <v>24.373634868268841</v>
      </c>
    </row>
    <row r="95" spans="1:8" x14ac:dyDescent="0.25">
      <c r="A95">
        <f t="shared" si="8"/>
        <v>94</v>
      </c>
      <c r="B95" s="2">
        <v>25477</v>
      </c>
      <c r="C95">
        <v>6.9809999999999999</v>
      </c>
      <c r="D95">
        <f t="shared" si="9"/>
        <v>3.7746773960673332</v>
      </c>
      <c r="E95">
        <f t="shared" si="10"/>
        <v>-0.2046546328804783</v>
      </c>
      <c r="F95">
        <f t="shared" si="11"/>
        <v>1.7527481263893447</v>
      </c>
      <c r="G95">
        <f t="shared" si="12"/>
        <v>5.9180260883582081</v>
      </c>
      <c r="H95">
        <f t="shared" si="13"/>
        <v>15.226671130809221</v>
      </c>
    </row>
    <row r="96" spans="1:8" x14ac:dyDescent="0.25">
      <c r="A96">
        <f t="shared" si="8"/>
        <v>95</v>
      </c>
      <c r="B96" s="1">
        <v>25508</v>
      </c>
      <c r="C96">
        <v>9.8510000000000009</v>
      </c>
      <c r="D96">
        <f t="shared" si="9"/>
        <v>3.7158696548090973</v>
      </c>
      <c r="E96">
        <f t="shared" si="10"/>
        <v>-0.20450878598885608</v>
      </c>
      <c r="F96">
        <f t="shared" si="11"/>
        <v>2.5561712164947199</v>
      </c>
      <c r="G96">
        <f t="shared" si="12"/>
        <v>8.8239700655339597</v>
      </c>
      <c r="H96">
        <f t="shared" si="13"/>
        <v>10.425641401543409</v>
      </c>
    </row>
    <row r="97" spans="1:8" x14ac:dyDescent="0.25">
      <c r="A97">
        <f t="shared" si="8"/>
        <v>96</v>
      </c>
      <c r="B97" s="2">
        <v>25538</v>
      </c>
      <c r="C97">
        <v>12.67</v>
      </c>
      <c r="D97">
        <f t="shared" si="9"/>
        <v>3.7349041538061734</v>
      </c>
      <c r="E97">
        <f t="shared" si="10"/>
        <v>-0.20428524270387016</v>
      </c>
      <c r="F97">
        <f t="shared" si="11"/>
        <v>3.2135140033355385</v>
      </c>
      <c r="G97">
        <f t="shared" si="12"/>
        <v>10.72478487879334</v>
      </c>
      <c r="H97">
        <f t="shared" si="13"/>
        <v>15.35292124077869</v>
      </c>
    </row>
    <row r="98" spans="1:8" x14ac:dyDescent="0.25">
      <c r="A98">
        <f t="shared" si="8"/>
        <v>97</v>
      </c>
      <c r="B98" s="1">
        <v>25569</v>
      </c>
      <c r="C98">
        <v>4.3479999999999999</v>
      </c>
      <c r="D98">
        <f t="shared" si="9"/>
        <v>3.9690293432283372</v>
      </c>
      <c r="E98">
        <f t="shared" si="10"/>
        <v>-0.20384683227174411</v>
      </c>
      <c r="F98">
        <f t="shared" si="11"/>
        <v>0.99719787997076437</v>
      </c>
      <c r="G98">
        <f t="shared" si="12"/>
        <v>3.2117678633379652</v>
      </c>
      <c r="H98">
        <f t="shared" si="13"/>
        <v>26.132293851472738</v>
      </c>
    </row>
    <row r="99" spans="1:8" x14ac:dyDescent="0.25">
      <c r="A99">
        <f t="shared" si="8"/>
        <v>98</v>
      </c>
      <c r="B99" s="2">
        <v>25600</v>
      </c>
      <c r="C99">
        <v>3.5640000000000001</v>
      </c>
      <c r="D99">
        <f t="shared" si="9"/>
        <v>3.8881484671802622</v>
      </c>
      <c r="E99">
        <f t="shared" si="10"/>
        <v>-0.20372386631552045</v>
      </c>
      <c r="F99">
        <f t="shared" si="11"/>
        <v>0.88984312477372207</v>
      </c>
      <c r="G99">
        <f t="shared" si="12"/>
        <v>3.260616815224942</v>
      </c>
      <c r="H99">
        <f t="shared" si="13"/>
        <v>8.5124350385818772</v>
      </c>
    </row>
    <row r="100" spans="1:8" x14ac:dyDescent="0.25">
      <c r="A100">
        <f t="shared" si="8"/>
        <v>99</v>
      </c>
      <c r="B100" s="1">
        <v>25628</v>
      </c>
      <c r="C100">
        <v>4.577</v>
      </c>
      <c r="D100">
        <f t="shared" si="9"/>
        <v>3.8704232465072459</v>
      </c>
      <c r="E100">
        <f t="shared" si="10"/>
        <v>-0.20353786766987794</v>
      </c>
      <c r="F100">
        <f t="shared" si="11"/>
        <v>1.1315079295174737</v>
      </c>
      <c r="G100">
        <f t="shared" si="12"/>
        <v>4.0014878525103681</v>
      </c>
      <c r="H100">
        <f t="shared" si="13"/>
        <v>12.574003659375833</v>
      </c>
    </row>
    <row r="101" spans="1:8" x14ac:dyDescent="0.25">
      <c r="A101">
        <f t="shared" si="8"/>
        <v>100</v>
      </c>
      <c r="B101" s="2">
        <v>25659</v>
      </c>
      <c r="C101">
        <v>4.7880000000000003</v>
      </c>
      <c r="D101">
        <f t="shared" si="9"/>
        <v>3.8293520982422438</v>
      </c>
      <c r="E101">
        <f t="shared" si="10"/>
        <v>-0.20337540095047307</v>
      </c>
      <c r="F101">
        <f t="shared" si="11"/>
        <v>1.2022290695692188</v>
      </c>
      <c r="G101">
        <f t="shared" si="12"/>
        <v>4.2513547325176981</v>
      </c>
      <c r="H101">
        <f t="shared" si="13"/>
        <v>11.208130064375567</v>
      </c>
    </row>
    <row r="102" spans="1:8" x14ac:dyDescent="0.25">
      <c r="A102">
        <f t="shared" si="8"/>
        <v>101</v>
      </c>
      <c r="B102" s="1">
        <v>25689</v>
      </c>
      <c r="C102">
        <v>4.6180000000000003</v>
      </c>
      <c r="D102">
        <f t="shared" si="9"/>
        <v>3.7186618146392116</v>
      </c>
      <c r="E102">
        <f t="shared" si="10"/>
        <v>-0.20328271583312563</v>
      </c>
      <c r="F102">
        <f t="shared" si="11"/>
        <v>1.2129033581457098</v>
      </c>
      <c r="G102">
        <f t="shared" si="12"/>
        <v>4.3045248638566207</v>
      </c>
      <c r="H102">
        <f t="shared" si="13"/>
        <v>6.7881146847851799</v>
      </c>
    </row>
    <row r="103" spans="1:8" x14ac:dyDescent="0.25">
      <c r="A103">
        <f t="shared" si="8"/>
        <v>102</v>
      </c>
      <c r="B103" s="2">
        <v>25720</v>
      </c>
      <c r="C103">
        <v>5.3120000000000003</v>
      </c>
      <c r="D103">
        <f t="shared" si="9"/>
        <v>3.7578939438664487</v>
      </c>
      <c r="E103">
        <f t="shared" si="10"/>
        <v>-0.20304020098806527</v>
      </c>
      <c r="F103">
        <f t="shared" si="11"/>
        <v>1.333841920951881</v>
      </c>
      <c r="G103">
        <f t="shared" si="12"/>
        <v>4.4394535400405575</v>
      </c>
      <c r="H103">
        <f t="shared" si="13"/>
        <v>16.425949923935296</v>
      </c>
    </row>
    <row r="104" spans="1:8" x14ac:dyDescent="0.25">
      <c r="A104">
        <f t="shared" si="8"/>
        <v>103</v>
      </c>
      <c r="B104" s="1">
        <v>25750</v>
      </c>
      <c r="C104">
        <v>4.298</v>
      </c>
      <c r="D104">
        <f t="shared" si="9"/>
        <v>3.6322779596565202</v>
      </c>
      <c r="E104">
        <f t="shared" si="10"/>
        <v>-0.20296277677128713</v>
      </c>
      <c r="F104">
        <f t="shared" si="11"/>
        <v>1.15954442607369</v>
      </c>
      <c r="G104">
        <f t="shared" si="12"/>
        <v>4.0468870825554895</v>
      </c>
      <c r="H104">
        <f t="shared" si="13"/>
        <v>5.8425527558052721</v>
      </c>
    </row>
    <row r="105" spans="1:8" x14ac:dyDescent="0.25">
      <c r="A105">
        <f t="shared" si="8"/>
        <v>104</v>
      </c>
      <c r="B105" s="2">
        <v>25781</v>
      </c>
      <c r="C105">
        <v>1.431</v>
      </c>
      <c r="D105">
        <f t="shared" si="9"/>
        <v>3.2939069502051921</v>
      </c>
      <c r="E105">
        <f t="shared" si="10"/>
        <v>-0.20309818500396717</v>
      </c>
      <c r="F105">
        <f t="shared" si="11"/>
        <v>0.45334399783653612</v>
      </c>
      <c r="G105">
        <f t="shared" si="12"/>
        <v>1.6123840263414522</v>
      </c>
      <c r="H105">
        <f t="shared" si="13"/>
        <v>12.675333776481629</v>
      </c>
    </row>
    <row r="106" spans="1:8" x14ac:dyDescent="0.25">
      <c r="A106">
        <f t="shared" si="8"/>
        <v>105</v>
      </c>
      <c r="B106" s="1">
        <v>25812</v>
      </c>
      <c r="C106">
        <v>5.8769999999999998</v>
      </c>
      <c r="D106">
        <f t="shared" si="9"/>
        <v>3.4266786441645287</v>
      </c>
      <c r="E106">
        <f t="shared" si="10"/>
        <v>-0.20276231512500387</v>
      </c>
      <c r="F106">
        <f t="shared" si="11"/>
        <v>1.5758722274215025</v>
      </c>
      <c r="G106">
        <f t="shared" si="12"/>
        <v>4.48765215246737</v>
      </c>
      <c r="H106">
        <f t="shared" si="13"/>
        <v>23.640426195892971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AC7E-4A5C-47A8-9927-8C5B01CF4AD4}">
  <dimension ref="A1:S109"/>
  <sheetViews>
    <sheetView workbookViewId="0">
      <selection activeCell="G2" sqref="G2:G13"/>
    </sheetView>
  </sheetViews>
  <sheetFormatPr defaultRowHeight="15" x14ac:dyDescent="0.25"/>
  <cols>
    <col min="6" max="6" width="14" customWidth="1"/>
    <col min="7" max="7" width="13.28515625" customWidth="1"/>
    <col min="8" max="16" width="11" customWidth="1"/>
    <col min="17" max="18" width="12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7</v>
      </c>
      <c r="E1" t="s">
        <v>8</v>
      </c>
      <c r="F1" t="s">
        <v>9</v>
      </c>
      <c r="G1" t="s">
        <v>34</v>
      </c>
    </row>
    <row r="2" spans="1:7" x14ac:dyDescent="0.25">
      <c r="A2">
        <v>1</v>
      </c>
      <c r="B2" s="1">
        <v>22647</v>
      </c>
      <c r="C2">
        <v>2.8149999999999999</v>
      </c>
      <c r="G2" s="8">
        <v>0.74140789351252767</v>
      </c>
    </row>
    <row r="3" spans="1:7" x14ac:dyDescent="0.25">
      <c r="A3">
        <f>A2+1</f>
        <v>2</v>
      </c>
      <c r="B3" s="2">
        <v>22678</v>
      </c>
      <c r="C3">
        <v>2.6720000000000002</v>
      </c>
      <c r="G3" s="9">
        <v>0.67545228750046837</v>
      </c>
    </row>
    <row r="4" spans="1:7" x14ac:dyDescent="0.25">
      <c r="A4">
        <f t="shared" ref="A4:A67" si="0">A3+1</f>
        <v>3</v>
      </c>
      <c r="B4" s="1">
        <v>22706</v>
      </c>
      <c r="C4">
        <v>2.7549999999999999</v>
      </c>
      <c r="G4" s="8">
        <v>0.82290308258679179</v>
      </c>
    </row>
    <row r="5" spans="1:7" x14ac:dyDescent="0.25">
      <c r="A5">
        <f t="shared" si="0"/>
        <v>4</v>
      </c>
      <c r="B5" s="2">
        <v>22737</v>
      </c>
      <c r="C5">
        <v>2.7210000000000001</v>
      </c>
      <c r="G5" s="9">
        <v>0.83738328049382749</v>
      </c>
    </row>
    <row r="6" spans="1:7" x14ac:dyDescent="0.25">
      <c r="A6">
        <f t="shared" si="0"/>
        <v>5</v>
      </c>
      <c r="B6" s="1">
        <v>22767</v>
      </c>
      <c r="C6">
        <v>2.9460000000000002</v>
      </c>
      <c r="G6" s="8">
        <v>0.92094095515555208</v>
      </c>
    </row>
    <row r="7" spans="1:7" x14ac:dyDescent="0.25">
      <c r="A7">
        <f t="shared" si="0"/>
        <v>6</v>
      </c>
      <c r="B7" s="2">
        <v>22798</v>
      </c>
      <c r="C7">
        <v>3.036</v>
      </c>
      <c r="D7">
        <f>AVERAGE(C2:C13)</f>
        <v>3.4781666666666666</v>
      </c>
      <c r="G7" s="9">
        <v>0.87175494958068533</v>
      </c>
    </row>
    <row r="8" spans="1:7" x14ac:dyDescent="0.25">
      <c r="A8">
        <f t="shared" si="0"/>
        <v>7</v>
      </c>
      <c r="B8" s="1">
        <v>22828</v>
      </c>
      <c r="C8">
        <v>2.282</v>
      </c>
      <c r="D8">
        <f t="shared" ref="D8:D71" si="1">AVERAGE(C3:C14)</f>
        <v>3.4553333333333334</v>
      </c>
      <c r="E8">
        <f>AVERAGE(D7:D8)</f>
        <v>3.4667500000000002</v>
      </c>
      <c r="F8">
        <f>C8/E8</f>
        <v>0.65825340737001514</v>
      </c>
      <c r="G8" s="8">
        <v>0.74732115412538846</v>
      </c>
    </row>
    <row r="9" spans="1:7" x14ac:dyDescent="0.25">
      <c r="A9">
        <f t="shared" si="0"/>
        <v>8</v>
      </c>
      <c r="B9" s="2">
        <v>22859</v>
      </c>
      <c r="C9">
        <v>2.2120000000000002</v>
      </c>
      <c r="D9">
        <f t="shared" si="1"/>
        <v>3.4389166666666662</v>
      </c>
      <c r="E9">
        <f t="shared" ref="E9:E72" si="2">AVERAGE(D8:D9)</f>
        <v>3.4471249999999998</v>
      </c>
      <c r="F9">
        <f t="shared" ref="F9:F72" si="3">C9/E9</f>
        <v>0.64169416542771163</v>
      </c>
      <c r="G9" s="9">
        <v>0.34048433723726607</v>
      </c>
    </row>
    <row r="10" spans="1:7" x14ac:dyDescent="0.25">
      <c r="A10">
        <f t="shared" si="0"/>
        <v>9</v>
      </c>
      <c r="B10" s="1">
        <v>22890</v>
      </c>
      <c r="C10">
        <v>2.9220000000000002</v>
      </c>
      <c r="D10">
        <f t="shared" si="1"/>
        <v>3.4619166666666668</v>
      </c>
      <c r="E10">
        <f t="shared" si="2"/>
        <v>3.4504166666666665</v>
      </c>
      <c r="F10">
        <f t="shared" si="3"/>
        <v>0.84685424465644255</v>
      </c>
      <c r="G10" s="8">
        <v>0.95445386192516579</v>
      </c>
    </row>
    <row r="11" spans="1:7" x14ac:dyDescent="0.25">
      <c r="A11">
        <f t="shared" si="0"/>
        <v>10</v>
      </c>
      <c r="B11" s="2">
        <v>22920</v>
      </c>
      <c r="C11">
        <v>4.3010000000000002</v>
      </c>
      <c r="D11">
        <f t="shared" si="1"/>
        <v>3.507333333333333</v>
      </c>
      <c r="E11">
        <f t="shared" si="2"/>
        <v>3.4846249999999999</v>
      </c>
      <c r="F11">
        <f t="shared" si="3"/>
        <v>1.2342791548588443</v>
      </c>
      <c r="G11" s="9">
        <v>1.2344775738128972</v>
      </c>
    </row>
    <row r="12" spans="1:7" x14ac:dyDescent="0.25">
      <c r="A12">
        <f t="shared" si="0"/>
        <v>11</v>
      </c>
      <c r="B12" s="1">
        <v>22951</v>
      </c>
      <c r="C12">
        <v>5.7640000000000002</v>
      </c>
      <c r="D12">
        <f t="shared" si="1"/>
        <v>3.5764999999999993</v>
      </c>
      <c r="E12">
        <f t="shared" si="2"/>
        <v>3.5419166666666664</v>
      </c>
      <c r="F12">
        <f t="shared" si="3"/>
        <v>1.6273674799425926</v>
      </c>
      <c r="G12" s="8">
        <v>1.7207251623615483</v>
      </c>
    </row>
    <row r="13" spans="1:7" x14ac:dyDescent="0.25">
      <c r="A13">
        <f t="shared" si="0"/>
        <v>12</v>
      </c>
      <c r="B13" s="2">
        <v>22981</v>
      </c>
      <c r="C13">
        <v>7.3120000000000003</v>
      </c>
      <c r="D13">
        <f t="shared" si="1"/>
        <v>3.5926666666666667</v>
      </c>
      <c r="E13">
        <f t="shared" si="2"/>
        <v>3.5845833333333328</v>
      </c>
      <c r="F13">
        <f t="shared" si="3"/>
        <v>2.0398465651516915</v>
      </c>
      <c r="G13" s="9">
        <v>2.1326954617078822</v>
      </c>
    </row>
    <row r="14" spans="1:7" x14ac:dyDescent="0.25">
      <c r="A14">
        <f t="shared" si="0"/>
        <v>13</v>
      </c>
      <c r="B14" s="1">
        <v>23012</v>
      </c>
      <c r="C14">
        <v>2.5409999999999999</v>
      </c>
      <c r="D14">
        <f t="shared" si="1"/>
        <v>3.6548333333333338</v>
      </c>
      <c r="E14">
        <f t="shared" si="2"/>
        <v>3.6237500000000002</v>
      </c>
      <c r="F14">
        <f t="shared" si="3"/>
        <v>0.70120731286650562</v>
      </c>
      <c r="G14">
        <v>0.74140789351252767</v>
      </c>
    </row>
    <row r="15" spans="1:7" x14ac:dyDescent="0.25">
      <c r="A15">
        <f t="shared" si="0"/>
        <v>14</v>
      </c>
      <c r="B15" s="2">
        <v>23043</v>
      </c>
      <c r="C15">
        <v>2.4750000000000001</v>
      </c>
      <c r="D15">
        <f t="shared" si="1"/>
        <v>3.6170833333333334</v>
      </c>
      <c r="E15">
        <f t="shared" si="2"/>
        <v>3.6359583333333338</v>
      </c>
      <c r="F15">
        <f t="shared" si="3"/>
        <v>0.68070086978444466</v>
      </c>
      <c r="G15">
        <v>0.67545228750046837</v>
      </c>
    </row>
    <row r="16" spans="1:7" x14ac:dyDescent="0.25">
      <c r="A16">
        <f t="shared" si="0"/>
        <v>15</v>
      </c>
      <c r="B16" s="1">
        <v>23071</v>
      </c>
      <c r="C16">
        <v>3.0310000000000001</v>
      </c>
      <c r="D16">
        <f t="shared" si="1"/>
        <v>3.6731666666666669</v>
      </c>
      <c r="E16">
        <f t="shared" si="2"/>
        <v>3.6451250000000002</v>
      </c>
      <c r="F16">
        <f t="shared" si="3"/>
        <v>0.83152155275882167</v>
      </c>
      <c r="G16">
        <v>0.82290308258679179</v>
      </c>
    </row>
    <row r="17" spans="1:19" x14ac:dyDescent="0.25">
      <c r="A17">
        <f t="shared" si="0"/>
        <v>16</v>
      </c>
      <c r="B17" s="2">
        <v>23102</v>
      </c>
      <c r="C17">
        <v>3.266</v>
      </c>
      <c r="D17">
        <f t="shared" si="1"/>
        <v>3.6875833333333339</v>
      </c>
      <c r="E17">
        <f t="shared" si="2"/>
        <v>3.6803750000000006</v>
      </c>
      <c r="F17">
        <f t="shared" si="3"/>
        <v>0.88740957103556006</v>
      </c>
      <c r="G17">
        <v>0.83738328049382749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 t="s">
        <v>15</v>
      </c>
      <c r="N17" t="s">
        <v>16</v>
      </c>
      <c r="O17" t="s">
        <v>17</v>
      </c>
      <c r="P17" t="s">
        <v>18</v>
      </c>
      <c r="Q17" t="s">
        <v>19</v>
      </c>
      <c r="R17" t="s">
        <v>20</v>
      </c>
      <c r="S17" t="s">
        <v>21</v>
      </c>
    </row>
    <row r="18" spans="1:19" x14ac:dyDescent="0.25">
      <c r="A18">
        <f t="shared" si="0"/>
        <v>17</v>
      </c>
      <c r="B18" s="1">
        <v>23132</v>
      </c>
      <c r="C18">
        <v>3.7759999999999998</v>
      </c>
      <c r="D18">
        <f t="shared" si="1"/>
        <v>3.7770833333333331</v>
      </c>
      <c r="E18">
        <f t="shared" si="2"/>
        <v>3.7323333333333335</v>
      </c>
      <c r="F18">
        <f t="shared" si="3"/>
        <v>1.0116995623827809</v>
      </c>
      <c r="G18">
        <v>0.92094095515555208</v>
      </c>
      <c r="H18" t="s">
        <v>22</v>
      </c>
      <c r="J18">
        <v>0.70120731286650562</v>
      </c>
      <c r="K18">
        <v>0.75043693123606359</v>
      </c>
      <c r="L18">
        <v>1.1437082745963771</v>
      </c>
      <c r="M18">
        <v>0.72431839704929468</v>
      </c>
      <c r="N18">
        <v>0.74107335076118708</v>
      </c>
      <c r="O18">
        <v>0.5102392652863933</v>
      </c>
      <c r="P18">
        <v>0.70810583788324233</v>
      </c>
      <c r="Q18">
        <v>0.75854298570172063</v>
      </c>
      <c r="R18">
        <f>MEDIAN(Table1[[#This Row],[63]:[70]])</f>
        <v>0.73269587390524094</v>
      </c>
      <c r="S18">
        <f>Table1[[#This Row],[Mediane]]*$R$33</f>
        <v>0.74140789351252767</v>
      </c>
    </row>
    <row r="19" spans="1:19" x14ac:dyDescent="0.25">
      <c r="A19">
        <f t="shared" si="0"/>
        <v>18</v>
      </c>
      <c r="B19" s="2">
        <v>23163</v>
      </c>
      <c r="C19">
        <v>3.23</v>
      </c>
      <c r="D19">
        <f t="shared" si="1"/>
        <v>3.8641666666666663</v>
      </c>
      <c r="E19">
        <f t="shared" si="2"/>
        <v>3.8206249999999997</v>
      </c>
      <c r="F19">
        <f t="shared" si="3"/>
        <v>0.84541141828889255</v>
      </c>
      <c r="G19">
        <v>0.87175494958068533</v>
      </c>
      <c r="H19" t="s">
        <v>23</v>
      </c>
      <c r="J19">
        <v>0.68070086978444466</v>
      </c>
      <c r="K19">
        <v>0.72430826071242116</v>
      </c>
      <c r="L19">
        <v>0.65432970758581721</v>
      </c>
      <c r="M19">
        <v>0.85299768135144094</v>
      </c>
      <c r="N19">
        <v>0.73212248296278004</v>
      </c>
      <c r="O19">
        <v>0.55776368635813411</v>
      </c>
      <c r="P19">
        <v>0.56771374922385209</v>
      </c>
      <c r="Q19">
        <v>0.62432302234938619</v>
      </c>
      <c r="R19">
        <f>MEDIAN(Table1[[#This Row],[63]:[70]])</f>
        <v>0.66751528868513099</v>
      </c>
      <c r="S19">
        <f>Table1[[#This Row],[Mediane]]*$R$33</f>
        <v>0.67545228750046837</v>
      </c>
    </row>
    <row r="20" spans="1:19" x14ac:dyDescent="0.25">
      <c r="A20">
        <f t="shared" si="0"/>
        <v>19</v>
      </c>
      <c r="B20" s="1">
        <v>23193</v>
      </c>
      <c r="C20">
        <v>3.028</v>
      </c>
      <c r="D20">
        <f t="shared" si="1"/>
        <v>3.9118333333333335</v>
      </c>
      <c r="E20">
        <f t="shared" si="2"/>
        <v>3.8879999999999999</v>
      </c>
      <c r="F20">
        <f t="shared" si="3"/>
        <v>0.7788065843621399</v>
      </c>
      <c r="G20">
        <v>0.74732115412538846</v>
      </c>
      <c r="H20" t="s">
        <v>24</v>
      </c>
      <c r="J20">
        <v>0.83152155275882167</v>
      </c>
      <c r="K20">
        <v>0.97762478485370052</v>
      </c>
      <c r="L20">
        <v>0.77901261512942499</v>
      </c>
      <c r="M20">
        <v>0.82292053586905389</v>
      </c>
      <c r="N20">
        <v>0.83269224851524748</v>
      </c>
      <c r="O20">
        <v>0.64882036307628133</v>
      </c>
      <c r="P20">
        <v>0.76579017897025081</v>
      </c>
      <c r="Q20">
        <v>0.80354634831460681</v>
      </c>
      <c r="R20">
        <f>MEDIAN(Table1[[#This Row],[63]:[70]])</f>
        <v>0.81323344209183035</v>
      </c>
      <c r="S20">
        <f>Table1[[#This Row],[Mediane]]*$R$33</f>
        <v>0.82290308258679179</v>
      </c>
    </row>
    <row r="21" spans="1:19" x14ac:dyDescent="0.25">
      <c r="A21">
        <f t="shared" si="0"/>
        <v>20</v>
      </c>
      <c r="B21" s="2">
        <v>23224</v>
      </c>
      <c r="C21">
        <v>1.7589999999999999</v>
      </c>
      <c r="D21">
        <f t="shared" si="1"/>
        <v>3.9560833333333334</v>
      </c>
      <c r="E21">
        <f t="shared" si="2"/>
        <v>3.9339583333333334</v>
      </c>
      <c r="F21">
        <f t="shared" si="3"/>
        <v>0.44713234125933377</v>
      </c>
      <c r="G21">
        <v>0.34048433723726607</v>
      </c>
      <c r="H21" t="s">
        <v>25</v>
      </c>
      <c r="J21">
        <v>0.88740957103556006</v>
      </c>
      <c r="K21">
        <v>0.8453424780796035</v>
      </c>
      <c r="L21">
        <v>0.93414846559112896</v>
      </c>
      <c r="M21">
        <v>0.8044114776498148</v>
      </c>
      <c r="N21">
        <v>0.78873585833743221</v>
      </c>
      <c r="O21">
        <v>0.7226587659410022</v>
      </c>
      <c r="P21">
        <v>0.82754348836008884</v>
      </c>
      <c r="R21">
        <f>MEDIAN(Table1[[#This Row],[63]:[69]])</f>
        <v>0.82754348836008884</v>
      </c>
      <c r="S21">
        <f>Table1[[#This Row],[Mediane]]*$R$33</f>
        <v>0.83738328049382749</v>
      </c>
    </row>
    <row r="22" spans="1:19" x14ac:dyDescent="0.25">
      <c r="A22">
        <f t="shared" si="0"/>
        <v>21</v>
      </c>
      <c r="B22" s="1">
        <v>23255</v>
      </c>
      <c r="C22">
        <v>3.5950000000000002</v>
      </c>
      <c r="D22">
        <f t="shared" si="1"/>
        <v>4.0407500000000001</v>
      </c>
      <c r="E22">
        <f t="shared" si="2"/>
        <v>3.9984166666666665</v>
      </c>
      <c r="F22">
        <f t="shared" si="3"/>
        <v>0.8991058960838666</v>
      </c>
      <c r="G22">
        <v>0.95445386192516579</v>
      </c>
      <c r="H22" t="s">
        <v>26</v>
      </c>
      <c r="J22">
        <v>1.0116995623827809</v>
      </c>
      <c r="K22">
        <v>0.9306045265625309</v>
      </c>
      <c r="L22">
        <v>0.92805201471468912</v>
      </c>
      <c r="M22">
        <v>0.88521311215175802</v>
      </c>
      <c r="N22">
        <v>0.91011930660193718</v>
      </c>
      <c r="O22">
        <v>0.5720567757066426</v>
      </c>
      <c r="P22">
        <v>0.88296848953934948</v>
      </c>
      <c r="R22">
        <f>MEDIAN(Table1[[#This Row],[63]:[69]])</f>
        <v>0.91011930660193718</v>
      </c>
      <c r="S22">
        <f>Table1[[#This Row],[Mediane]]*$R$33</f>
        <v>0.92094095515555208</v>
      </c>
    </row>
    <row r="23" spans="1:19" x14ac:dyDescent="0.25">
      <c r="A23">
        <f t="shared" si="0"/>
        <v>22</v>
      </c>
      <c r="B23" s="2">
        <v>23285</v>
      </c>
      <c r="C23">
        <v>4.4740000000000002</v>
      </c>
      <c r="D23">
        <f t="shared" si="1"/>
        <v>4.0621666666666671</v>
      </c>
      <c r="E23">
        <f t="shared" si="2"/>
        <v>4.0514583333333336</v>
      </c>
      <c r="F23">
        <f t="shared" si="3"/>
        <v>1.1042937213966164</v>
      </c>
      <c r="G23">
        <v>1.2344775738128972</v>
      </c>
      <c r="H23" t="s">
        <v>27</v>
      </c>
      <c r="J23">
        <v>0.84541141828889255</v>
      </c>
      <c r="K23">
        <v>0.92691387212107712</v>
      </c>
      <c r="L23">
        <v>0.91552858715658036</v>
      </c>
      <c r="M23">
        <v>0.88970003275773324</v>
      </c>
      <c r="N23">
        <v>0.83432810304971861</v>
      </c>
      <c r="O23">
        <v>0.79062463842377562</v>
      </c>
      <c r="P23">
        <v>0.86151126822801594</v>
      </c>
      <c r="R23">
        <f>MEDIAN(Table1[[#This Row],[63]:[69]])</f>
        <v>0.86151126822801594</v>
      </c>
      <c r="S23">
        <f>Table1[[#This Row],[Mediane]]*$R$33</f>
        <v>0.87175494958068533</v>
      </c>
    </row>
    <row r="24" spans="1:19" x14ac:dyDescent="0.25">
      <c r="A24">
        <f t="shared" si="0"/>
        <v>23</v>
      </c>
      <c r="B24" s="1">
        <v>23316</v>
      </c>
      <c r="C24">
        <v>6.8380000000000001</v>
      </c>
      <c r="D24">
        <f t="shared" si="1"/>
        <v>4.0755833333333333</v>
      </c>
      <c r="E24">
        <f t="shared" si="2"/>
        <v>4.0688750000000002</v>
      </c>
      <c r="F24">
        <f t="shared" si="3"/>
        <v>1.6805628091302878</v>
      </c>
      <c r="G24">
        <v>1.7207251623615483</v>
      </c>
      <c r="H24" t="s">
        <v>28</v>
      </c>
      <c r="I24">
        <v>0.65825340737001514</v>
      </c>
      <c r="J24">
        <v>0.7788065843621399</v>
      </c>
      <c r="K24">
        <v>0.73557339751424333</v>
      </c>
      <c r="L24">
        <v>0.74098548574703738</v>
      </c>
      <c r="M24">
        <v>0.73609381405818519</v>
      </c>
      <c r="N24">
        <v>0.62287377067295302</v>
      </c>
      <c r="O24">
        <v>0.8333100046931734</v>
      </c>
      <c r="P24">
        <v>0.81886470085721874</v>
      </c>
      <c r="R24">
        <f>MEDIAN(Table1[[#This Row],[62]:[69]])</f>
        <v>0.73853964990261134</v>
      </c>
      <c r="S24">
        <f>Table1[[#This Row],[Mediane]]*$R$33</f>
        <v>0.74732115412538846</v>
      </c>
    </row>
    <row r="25" spans="1:19" x14ac:dyDescent="0.25">
      <c r="A25">
        <f t="shared" si="0"/>
        <v>24</v>
      </c>
      <c r="B25" s="2">
        <v>23346</v>
      </c>
      <c r="C25">
        <v>8.3569999999999993</v>
      </c>
      <c r="D25">
        <f t="shared" si="1"/>
        <v>4.1385833333333322</v>
      </c>
      <c r="E25">
        <f t="shared" si="2"/>
        <v>4.1070833333333328</v>
      </c>
      <c r="F25">
        <f t="shared" si="3"/>
        <v>2.0347773156132698</v>
      </c>
      <c r="G25">
        <v>2.1326954617078822</v>
      </c>
      <c r="H25" t="s">
        <v>29</v>
      </c>
      <c r="I25">
        <v>0.64169416542771163</v>
      </c>
      <c r="J25">
        <v>0.44713234125933377</v>
      </c>
      <c r="K25">
        <v>0.34727256002207707</v>
      </c>
      <c r="L25">
        <v>0.33387522861207075</v>
      </c>
      <c r="M25">
        <v>0.31975256137637736</v>
      </c>
      <c r="N25">
        <v>0.32783737154001946</v>
      </c>
      <c r="O25">
        <v>0.33909162595215064</v>
      </c>
      <c r="P25">
        <v>0.29147023513220699</v>
      </c>
      <c r="R25">
        <f>MEDIAN(Table1[[#This Row],[62]:[69]])</f>
        <v>0.33648342728211067</v>
      </c>
      <c r="S25">
        <f>Table1[[#This Row],[Mediane]]*$R$33</f>
        <v>0.34048433723726607</v>
      </c>
    </row>
    <row r="26" spans="1:19" x14ac:dyDescent="0.25">
      <c r="A26">
        <f t="shared" si="0"/>
        <v>25</v>
      </c>
      <c r="B26" s="1">
        <v>23377</v>
      </c>
      <c r="C26">
        <v>3.113</v>
      </c>
      <c r="D26">
        <f t="shared" si="1"/>
        <v>4.157916666666666</v>
      </c>
      <c r="E26">
        <f t="shared" si="2"/>
        <v>4.1482499999999991</v>
      </c>
      <c r="F26">
        <f t="shared" si="3"/>
        <v>0.75043693123606359</v>
      </c>
      <c r="G26">
        <v>0.74140789351252767</v>
      </c>
      <c r="H26" t="s">
        <v>30</v>
      </c>
      <c r="I26">
        <v>0.84685424465644255</v>
      </c>
      <c r="J26">
        <v>0.8991058960838666</v>
      </c>
      <c r="K26">
        <v>0.78065331034546359</v>
      </c>
      <c r="L26">
        <v>0.94982629609834301</v>
      </c>
      <c r="M26">
        <v>0.93665053422602929</v>
      </c>
      <c r="N26">
        <v>0.95588504484715364</v>
      </c>
      <c r="O26">
        <v>1.0089701264191966</v>
      </c>
      <c r="P26">
        <v>1.0402557958294791</v>
      </c>
      <c r="R26">
        <f>MEDIAN(Table1[[#This Row],[62]:[69]])</f>
        <v>0.94323841516218621</v>
      </c>
      <c r="S26">
        <f>Table1[[#This Row],[Mediane]]*$R$33</f>
        <v>0.95445386192516579</v>
      </c>
    </row>
    <row r="27" spans="1:19" x14ac:dyDescent="0.25">
      <c r="A27">
        <f t="shared" si="0"/>
        <v>26</v>
      </c>
      <c r="B27" s="2">
        <v>23408</v>
      </c>
      <c r="C27">
        <v>3.0059999999999998</v>
      </c>
      <c r="D27">
        <f t="shared" si="1"/>
        <v>4.1424166666666666</v>
      </c>
      <c r="E27">
        <f t="shared" si="2"/>
        <v>4.1501666666666663</v>
      </c>
      <c r="F27">
        <f t="shared" si="3"/>
        <v>0.72430826071242116</v>
      </c>
      <c r="G27">
        <v>0.67545228750046837</v>
      </c>
      <c r="H27" t="s">
        <v>31</v>
      </c>
      <c r="I27">
        <v>1.2342791548588443</v>
      </c>
      <c r="J27">
        <v>1.1042937213966164</v>
      </c>
      <c r="K27">
        <v>1.1460618556701032</v>
      </c>
      <c r="L27">
        <v>1.0875303664003606</v>
      </c>
      <c r="M27">
        <v>1.2793149387403064</v>
      </c>
      <c r="N27">
        <v>1.274205012515838</v>
      </c>
      <c r="O27">
        <v>1.2232113105155427</v>
      </c>
      <c r="P27">
        <v>1.2167320261437911</v>
      </c>
      <c r="R27">
        <f>MEDIAN(Table1[[#This Row],[62]:[69]])</f>
        <v>1.2199716683296669</v>
      </c>
      <c r="S27">
        <f>Table1[[#This Row],[Mediane]]*$R$33</f>
        <v>1.2344775738128972</v>
      </c>
    </row>
    <row r="28" spans="1:19" x14ac:dyDescent="0.25">
      <c r="A28">
        <f t="shared" si="0"/>
        <v>27</v>
      </c>
      <c r="B28" s="1">
        <v>23437</v>
      </c>
      <c r="C28">
        <v>4.0469999999999997</v>
      </c>
      <c r="D28">
        <f t="shared" si="1"/>
        <v>4.1368333333333327</v>
      </c>
      <c r="E28">
        <f t="shared" si="2"/>
        <v>4.1396249999999997</v>
      </c>
      <c r="F28">
        <f t="shared" si="3"/>
        <v>0.97762478485370052</v>
      </c>
      <c r="G28">
        <v>0.82290308258679179</v>
      </c>
      <c r="H28" t="s">
        <v>32</v>
      </c>
      <c r="I28">
        <v>1.6273674799425926</v>
      </c>
      <c r="J28">
        <v>1.6805628091302878</v>
      </c>
      <c r="K28">
        <v>1.6507466192106521</v>
      </c>
      <c r="L28">
        <v>1.6694639435747689</v>
      </c>
      <c r="M28">
        <v>1.8152885301496935</v>
      </c>
      <c r="N28">
        <v>2.0437808905950705</v>
      </c>
      <c r="O28">
        <v>1.8302043219872774</v>
      </c>
      <c r="P28">
        <v>1.7204482608062879</v>
      </c>
      <c r="R28">
        <f>MEDIAN(Table1[[#This Row],[62]:[69]])</f>
        <v>1.7005055349682878</v>
      </c>
      <c r="S28">
        <f>Table1[[#This Row],[Mediane]]*$R$33</f>
        <v>1.7207251623615483</v>
      </c>
    </row>
    <row r="29" spans="1:19" x14ac:dyDescent="0.25">
      <c r="A29">
        <f t="shared" si="0"/>
        <v>28</v>
      </c>
      <c r="B29" s="2">
        <v>23468</v>
      </c>
      <c r="C29">
        <v>3.5230000000000001</v>
      </c>
      <c r="D29">
        <f t="shared" si="1"/>
        <v>4.1982499999999989</v>
      </c>
      <c r="E29">
        <f t="shared" si="2"/>
        <v>4.1675416666666658</v>
      </c>
      <c r="F29">
        <f t="shared" si="3"/>
        <v>0.8453424780796035</v>
      </c>
      <c r="G29">
        <v>0.83738328049382749</v>
      </c>
      <c r="H29" t="s">
        <v>33</v>
      </c>
      <c r="I29">
        <v>2.0398465651516915</v>
      </c>
      <c r="J29">
        <v>2.0347773156132698</v>
      </c>
      <c r="K29">
        <v>1.9859256941029193</v>
      </c>
      <c r="L29">
        <v>2.1326525504329976</v>
      </c>
      <c r="M29">
        <v>2.0826172862197305</v>
      </c>
      <c r="N29">
        <v>2.6906635945442976</v>
      </c>
      <c r="O29">
        <v>2.3768783325254486</v>
      </c>
      <c r="P29">
        <v>2.2120378857317449</v>
      </c>
      <c r="R29">
        <f>MEDIAN(Table1[[#This Row],[62]:[69]])</f>
        <v>2.1076349183263643</v>
      </c>
      <c r="S29">
        <f>Table1[[#This Row],[Mediane]]*$R$33</f>
        <v>2.1326954617078822</v>
      </c>
    </row>
    <row r="30" spans="1:19" x14ac:dyDescent="0.25">
      <c r="A30">
        <f t="shared" si="0"/>
        <v>29</v>
      </c>
      <c r="B30" s="1">
        <v>23498</v>
      </c>
      <c r="C30">
        <v>3.9369999999999998</v>
      </c>
      <c r="D30">
        <f t="shared" si="1"/>
        <v>4.2629166666666665</v>
      </c>
      <c r="E30">
        <f t="shared" si="2"/>
        <v>4.2305833333333327</v>
      </c>
      <c r="F30">
        <f t="shared" si="3"/>
        <v>0.9306045265625309</v>
      </c>
      <c r="G30">
        <v>0.92094095515555208</v>
      </c>
      <c r="R30">
        <f>SUM(R18:R29)</f>
        <v>11.85899228184347</v>
      </c>
      <c r="S30">
        <f>SUM(S18:S29)</f>
        <v>12</v>
      </c>
    </row>
    <row r="31" spans="1:19" x14ac:dyDescent="0.25">
      <c r="A31">
        <f t="shared" si="0"/>
        <v>30</v>
      </c>
      <c r="B31" s="2">
        <v>23529</v>
      </c>
      <c r="C31">
        <v>3.9860000000000002</v>
      </c>
      <c r="D31">
        <f t="shared" si="1"/>
        <v>4.3376666666666663</v>
      </c>
      <c r="E31">
        <f t="shared" si="2"/>
        <v>4.3002916666666664</v>
      </c>
      <c r="F31">
        <f t="shared" si="3"/>
        <v>0.92691387212107712</v>
      </c>
      <c r="G31">
        <v>0.87175494958068533</v>
      </c>
      <c r="R31">
        <v>12</v>
      </c>
    </row>
    <row r="32" spans="1:19" x14ac:dyDescent="0.25">
      <c r="A32">
        <f t="shared" si="0"/>
        <v>31</v>
      </c>
      <c r="B32" s="1">
        <v>23559</v>
      </c>
      <c r="C32">
        <v>3.26</v>
      </c>
      <c r="D32">
        <f t="shared" si="1"/>
        <v>4.5261666666666658</v>
      </c>
      <c r="E32">
        <f t="shared" si="2"/>
        <v>4.4319166666666661</v>
      </c>
      <c r="F32">
        <f t="shared" si="3"/>
        <v>0.73557339751424333</v>
      </c>
      <c r="G32">
        <v>0.74732115412538846</v>
      </c>
      <c r="R32">
        <f>12/R30</f>
        <v>1.0118903625877569</v>
      </c>
    </row>
    <row r="33" spans="1:18" x14ac:dyDescent="0.25">
      <c r="A33">
        <f t="shared" si="0"/>
        <v>32</v>
      </c>
      <c r="B33" s="2">
        <v>23590</v>
      </c>
      <c r="C33">
        <v>1.573</v>
      </c>
      <c r="D33">
        <f t="shared" si="1"/>
        <v>4.5329999999999995</v>
      </c>
      <c r="E33">
        <f t="shared" si="2"/>
        <v>4.5295833333333331</v>
      </c>
      <c r="F33">
        <f t="shared" si="3"/>
        <v>0.34727256002207707</v>
      </c>
      <c r="G33">
        <v>0.34048433723726607</v>
      </c>
      <c r="R33">
        <f>Table1[[#Totals],[Mediane]]</f>
        <v>1.0118903625877569</v>
      </c>
    </row>
    <row r="34" spans="1:18" x14ac:dyDescent="0.25">
      <c r="A34">
        <f t="shared" si="0"/>
        <v>33</v>
      </c>
      <c r="B34" s="1">
        <v>23621</v>
      </c>
      <c r="C34">
        <v>3.528</v>
      </c>
      <c r="D34">
        <f t="shared" si="1"/>
        <v>4.5055833333333331</v>
      </c>
      <c r="E34">
        <f t="shared" si="2"/>
        <v>4.5192916666666658</v>
      </c>
      <c r="F34">
        <f t="shared" si="3"/>
        <v>0.78065331034546359</v>
      </c>
      <c r="G34">
        <v>0.95445386192516579</v>
      </c>
    </row>
    <row r="35" spans="1:18" x14ac:dyDescent="0.25">
      <c r="A35">
        <f t="shared" si="0"/>
        <v>34</v>
      </c>
      <c r="B35" s="2">
        <v>23651</v>
      </c>
      <c r="C35">
        <v>5.2110000000000003</v>
      </c>
      <c r="D35">
        <f t="shared" si="1"/>
        <v>4.5881666666666669</v>
      </c>
      <c r="E35">
        <f t="shared" si="2"/>
        <v>4.546875</v>
      </c>
      <c r="F35">
        <f t="shared" si="3"/>
        <v>1.1460618556701032</v>
      </c>
      <c r="G35">
        <v>1.2344775738128972</v>
      </c>
    </row>
    <row r="36" spans="1:18" x14ac:dyDescent="0.25">
      <c r="A36">
        <f t="shared" si="0"/>
        <v>35</v>
      </c>
      <c r="B36" s="1">
        <v>23682</v>
      </c>
      <c r="C36">
        <v>7.6139999999999999</v>
      </c>
      <c r="D36">
        <f t="shared" si="1"/>
        <v>4.6367500000000001</v>
      </c>
      <c r="E36">
        <f t="shared" si="2"/>
        <v>4.6124583333333335</v>
      </c>
      <c r="F36">
        <f t="shared" si="3"/>
        <v>1.6507466192106521</v>
      </c>
      <c r="G36">
        <v>1.7207251623615483</v>
      </c>
    </row>
    <row r="37" spans="1:18" x14ac:dyDescent="0.25">
      <c r="A37">
        <f t="shared" si="0"/>
        <v>36</v>
      </c>
      <c r="B37" s="2">
        <v>23712</v>
      </c>
      <c r="C37">
        <v>9.2539999999999996</v>
      </c>
      <c r="D37">
        <f t="shared" si="1"/>
        <v>4.6828333333333338</v>
      </c>
      <c r="E37">
        <f t="shared" si="2"/>
        <v>4.659791666666667</v>
      </c>
      <c r="F37">
        <f t="shared" si="3"/>
        <v>1.9859256941029193</v>
      </c>
      <c r="G37">
        <v>2.1326954617078822</v>
      </c>
    </row>
    <row r="38" spans="1:18" x14ac:dyDescent="0.25">
      <c r="A38">
        <f t="shared" si="0"/>
        <v>37</v>
      </c>
      <c r="B38" s="1">
        <v>23743</v>
      </c>
      <c r="C38">
        <v>5.375</v>
      </c>
      <c r="D38">
        <f t="shared" si="1"/>
        <v>4.7164166666666674</v>
      </c>
      <c r="E38">
        <f t="shared" si="2"/>
        <v>4.6996250000000011</v>
      </c>
      <c r="F38">
        <f t="shared" si="3"/>
        <v>1.1437082745963771</v>
      </c>
      <c r="G38">
        <v>0.74140789351252767</v>
      </c>
    </row>
    <row r="39" spans="1:18" x14ac:dyDescent="0.25">
      <c r="A39">
        <f t="shared" si="0"/>
        <v>38</v>
      </c>
      <c r="B39" s="2">
        <v>23774</v>
      </c>
      <c r="C39">
        <v>3.0880000000000001</v>
      </c>
      <c r="D39">
        <f t="shared" si="1"/>
        <v>4.7222499999999998</v>
      </c>
      <c r="E39">
        <f t="shared" si="2"/>
        <v>4.7193333333333332</v>
      </c>
      <c r="F39">
        <f t="shared" si="3"/>
        <v>0.65432970758581721</v>
      </c>
      <c r="G39">
        <v>0.67545228750046837</v>
      </c>
    </row>
    <row r="40" spans="1:18" x14ac:dyDescent="0.25">
      <c r="A40">
        <f t="shared" si="0"/>
        <v>39</v>
      </c>
      <c r="B40" s="1">
        <v>23802</v>
      </c>
      <c r="C40">
        <v>3.718</v>
      </c>
      <c r="D40">
        <f t="shared" si="1"/>
        <v>4.8231666666666673</v>
      </c>
      <c r="E40">
        <f t="shared" si="2"/>
        <v>4.772708333333334</v>
      </c>
      <c r="F40">
        <f t="shared" si="3"/>
        <v>0.77901261512942499</v>
      </c>
      <c r="G40">
        <v>0.82290308258679179</v>
      </c>
    </row>
    <row r="41" spans="1:18" x14ac:dyDescent="0.25">
      <c r="A41">
        <f t="shared" si="0"/>
        <v>40</v>
      </c>
      <c r="B41" s="2">
        <v>23833</v>
      </c>
      <c r="C41">
        <v>4.5140000000000002</v>
      </c>
      <c r="D41">
        <f t="shared" si="1"/>
        <v>4.8412499999999996</v>
      </c>
      <c r="E41">
        <f t="shared" si="2"/>
        <v>4.8322083333333339</v>
      </c>
      <c r="F41">
        <f t="shared" si="3"/>
        <v>0.93414846559112896</v>
      </c>
      <c r="G41">
        <v>0.83738328049382749</v>
      </c>
    </row>
    <row r="42" spans="1:18" x14ac:dyDescent="0.25">
      <c r="A42">
        <f t="shared" si="0"/>
        <v>41</v>
      </c>
      <c r="B42" s="1">
        <v>23863</v>
      </c>
      <c r="C42">
        <v>4.5199999999999996</v>
      </c>
      <c r="D42">
        <f t="shared" si="1"/>
        <v>4.8995833333333323</v>
      </c>
      <c r="E42">
        <f t="shared" si="2"/>
        <v>4.8704166666666655</v>
      </c>
      <c r="F42">
        <f t="shared" si="3"/>
        <v>0.92805201471468912</v>
      </c>
      <c r="G42">
        <v>0.92094095515555208</v>
      </c>
    </row>
    <row r="43" spans="1:18" x14ac:dyDescent="0.25">
      <c r="A43">
        <f t="shared" si="0"/>
        <v>42</v>
      </c>
      <c r="B43" s="2">
        <v>23894</v>
      </c>
      <c r="C43">
        <v>4.5389999999999997</v>
      </c>
      <c r="D43">
        <f t="shared" si="1"/>
        <v>5.0159999999999991</v>
      </c>
      <c r="E43">
        <f t="shared" si="2"/>
        <v>4.9577916666666653</v>
      </c>
      <c r="F43">
        <f t="shared" si="3"/>
        <v>0.91552858715658036</v>
      </c>
      <c r="G43">
        <v>0.87175494958068533</v>
      </c>
    </row>
    <row r="44" spans="1:18" x14ac:dyDescent="0.25">
      <c r="A44">
        <f t="shared" si="0"/>
        <v>43</v>
      </c>
      <c r="B44" s="1">
        <v>23924</v>
      </c>
      <c r="C44">
        <v>3.6629999999999998</v>
      </c>
      <c r="D44">
        <f t="shared" si="1"/>
        <v>4.8708333333333327</v>
      </c>
      <c r="E44">
        <f t="shared" si="2"/>
        <v>4.9434166666666659</v>
      </c>
      <c r="F44">
        <f t="shared" si="3"/>
        <v>0.74098548574703738</v>
      </c>
      <c r="G44">
        <v>0.74732115412538846</v>
      </c>
    </row>
    <row r="45" spans="1:18" x14ac:dyDescent="0.25">
      <c r="A45">
        <f t="shared" si="0"/>
        <v>44</v>
      </c>
      <c r="B45" s="2">
        <v>23955</v>
      </c>
      <c r="C45">
        <v>1.643</v>
      </c>
      <c r="D45">
        <f t="shared" si="1"/>
        <v>4.971166666666667</v>
      </c>
      <c r="E45">
        <f t="shared" si="2"/>
        <v>4.9209999999999994</v>
      </c>
      <c r="F45">
        <f t="shared" si="3"/>
        <v>0.33387522861207075</v>
      </c>
      <c r="G45">
        <v>0.34048433723726607</v>
      </c>
    </row>
    <row r="46" spans="1:18" x14ac:dyDescent="0.25">
      <c r="A46">
        <f t="shared" si="0"/>
        <v>45</v>
      </c>
      <c r="B46" s="1">
        <v>23986</v>
      </c>
      <c r="C46">
        <v>4.7389999999999999</v>
      </c>
      <c r="D46">
        <f t="shared" si="1"/>
        <v>5.0075000000000003</v>
      </c>
      <c r="E46">
        <f t="shared" si="2"/>
        <v>4.9893333333333336</v>
      </c>
      <c r="F46">
        <f t="shared" si="3"/>
        <v>0.94982629609834301</v>
      </c>
      <c r="G46">
        <v>0.95445386192516579</v>
      </c>
    </row>
    <row r="47" spans="1:18" x14ac:dyDescent="0.25">
      <c r="A47">
        <f t="shared" si="0"/>
        <v>46</v>
      </c>
      <c r="B47" s="2">
        <v>24016</v>
      </c>
      <c r="C47">
        <v>5.4279999999999999</v>
      </c>
      <c r="D47">
        <f t="shared" si="1"/>
        <v>4.9747500000000011</v>
      </c>
      <c r="E47">
        <f t="shared" si="2"/>
        <v>4.9911250000000003</v>
      </c>
      <c r="F47">
        <f t="shared" si="3"/>
        <v>1.0875303664003606</v>
      </c>
      <c r="G47">
        <v>1.2344775738128972</v>
      </c>
    </row>
    <row r="48" spans="1:18" x14ac:dyDescent="0.25">
      <c r="A48">
        <f t="shared" si="0"/>
        <v>47</v>
      </c>
      <c r="B48" s="1">
        <v>24047</v>
      </c>
      <c r="C48">
        <v>8.3140000000000001</v>
      </c>
      <c r="D48">
        <f t="shared" si="1"/>
        <v>4.9853333333333341</v>
      </c>
      <c r="E48">
        <f t="shared" si="2"/>
        <v>4.9800416666666676</v>
      </c>
      <c r="F48">
        <f t="shared" si="3"/>
        <v>1.6694639435747689</v>
      </c>
      <c r="G48">
        <v>1.7207251623615483</v>
      </c>
    </row>
    <row r="49" spans="1:7" x14ac:dyDescent="0.25">
      <c r="A49">
        <f t="shared" si="0"/>
        <v>48</v>
      </c>
      <c r="B49" s="2">
        <v>24077</v>
      </c>
      <c r="C49">
        <v>10.651</v>
      </c>
      <c r="D49">
        <f t="shared" si="1"/>
        <v>5.0031666666666679</v>
      </c>
      <c r="E49">
        <f t="shared" si="2"/>
        <v>4.994250000000001</v>
      </c>
      <c r="F49">
        <f t="shared" si="3"/>
        <v>2.1326525504329976</v>
      </c>
      <c r="G49">
        <v>2.1326954617078822</v>
      </c>
    </row>
    <row r="50" spans="1:7" x14ac:dyDescent="0.25">
      <c r="A50">
        <f t="shared" si="0"/>
        <v>49</v>
      </c>
      <c r="B50" s="1">
        <v>24108</v>
      </c>
      <c r="C50">
        <v>3.633</v>
      </c>
      <c r="D50">
        <f t="shared" si="1"/>
        <v>5.0283333333333333</v>
      </c>
      <c r="E50">
        <f t="shared" si="2"/>
        <v>5.0157500000000006</v>
      </c>
      <c r="F50">
        <f t="shared" si="3"/>
        <v>0.72431839704929468</v>
      </c>
      <c r="G50">
        <v>0.74140789351252767</v>
      </c>
    </row>
    <row r="51" spans="1:7" x14ac:dyDescent="0.25">
      <c r="A51">
        <f t="shared" si="0"/>
        <v>50</v>
      </c>
      <c r="B51" s="2">
        <v>24139</v>
      </c>
      <c r="C51">
        <v>4.2919999999999998</v>
      </c>
      <c r="D51">
        <f t="shared" si="1"/>
        <v>5.0350000000000001</v>
      </c>
      <c r="E51">
        <f t="shared" si="2"/>
        <v>5.0316666666666663</v>
      </c>
      <c r="F51">
        <f t="shared" si="3"/>
        <v>0.85299768135144094</v>
      </c>
      <c r="G51">
        <v>0.67545228750046837</v>
      </c>
    </row>
    <row r="52" spans="1:7" x14ac:dyDescent="0.25">
      <c r="A52">
        <f t="shared" si="0"/>
        <v>51</v>
      </c>
      <c r="B52" s="1">
        <v>24167</v>
      </c>
      <c r="C52">
        <v>4.1539999999999999</v>
      </c>
      <c r="D52">
        <f t="shared" si="1"/>
        <v>5.0607499999999996</v>
      </c>
      <c r="E52">
        <f t="shared" si="2"/>
        <v>5.0478749999999994</v>
      </c>
      <c r="F52">
        <f t="shared" si="3"/>
        <v>0.82292053586905389</v>
      </c>
      <c r="G52">
        <v>0.82290308258679179</v>
      </c>
    </row>
    <row r="53" spans="1:7" x14ac:dyDescent="0.25">
      <c r="A53">
        <f t="shared" si="0"/>
        <v>52</v>
      </c>
      <c r="B53" s="2">
        <v>24198</v>
      </c>
      <c r="C53">
        <v>4.1210000000000004</v>
      </c>
      <c r="D53">
        <f t="shared" si="1"/>
        <v>5.1852499999999999</v>
      </c>
      <c r="E53">
        <f t="shared" si="2"/>
        <v>5.1229999999999993</v>
      </c>
      <c r="F53">
        <f t="shared" si="3"/>
        <v>0.8044114776498148</v>
      </c>
      <c r="G53">
        <v>0.83738328049382749</v>
      </c>
    </row>
    <row r="54" spans="1:7" x14ac:dyDescent="0.25">
      <c r="A54">
        <f t="shared" si="0"/>
        <v>53</v>
      </c>
      <c r="B54" s="1">
        <v>24228</v>
      </c>
      <c r="C54">
        <v>4.6470000000000002</v>
      </c>
      <c r="D54">
        <f t="shared" si="1"/>
        <v>5.3139166666666666</v>
      </c>
      <c r="E54">
        <f t="shared" si="2"/>
        <v>5.2495833333333337</v>
      </c>
      <c r="F54">
        <f t="shared" si="3"/>
        <v>0.88521311215175802</v>
      </c>
      <c r="G54">
        <v>0.92094095515555208</v>
      </c>
    </row>
    <row r="55" spans="1:7" x14ac:dyDescent="0.25">
      <c r="A55">
        <f t="shared" si="0"/>
        <v>54</v>
      </c>
      <c r="B55" s="2">
        <v>24259</v>
      </c>
      <c r="C55">
        <v>4.7530000000000001</v>
      </c>
      <c r="D55">
        <f t="shared" si="1"/>
        <v>5.3705833333333333</v>
      </c>
      <c r="E55">
        <f t="shared" si="2"/>
        <v>5.3422499999999999</v>
      </c>
      <c r="F55">
        <f t="shared" si="3"/>
        <v>0.88970003275773324</v>
      </c>
      <c r="G55">
        <v>0.87175494958068533</v>
      </c>
    </row>
    <row r="56" spans="1:7" x14ac:dyDescent="0.25">
      <c r="A56">
        <f t="shared" si="0"/>
        <v>55</v>
      </c>
      <c r="B56" s="1">
        <v>24289</v>
      </c>
      <c r="C56">
        <v>3.9649999999999999</v>
      </c>
      <c r="D56">
        <f t="shared" si="1"/>
        <v>5.4024999999999999</v>
      </c>
      <c r="E56">
        <f t="shared" si="2"/>
        <v>5.3865416666666661</v>
      </c>
      <c r="F56">
        <f t="shared" si="3"/>
        <v>0.73609381405818519</v>
      </c>
      <c r="G56">
        <v>0.74732115412538846</v>
      </c>
    </row>
    <row r="57" spans="1:7" x14ac:dyDescent="0.25">
      <c r="A57">
        <f t="shared" si="0"/>
        <v>56</v>
      </c>
      <c r="B57" s="2">
        <v>24320</v>
      </c>
      <c r="C57">
        <v>1.7230000000000001</v>
      </c>
      <c r="D57">
        <f t="shared" si="1"/>
        <v>5.3745833333333337</v>
      </c>
      <c r="E57">
        <f t="shared" si="2"/>
        <v>5.3885416666666668</v>
      </c>
      <c r="F57">
        <f t="shared" si="3"/>
        <v>0.31975256137637736</v>
      </c>
      <c r="G57">
        <v>0.34048433723726607</v>
      </c>
    </row>
    <row r="58" spans="1:7" x14ac:dyDescent="0.25">
      <c r="A58">
        <f t="shared" si="0"/>
        <v>57</v>
      </c>
      <c r="B58" s="1">
        <v>24351</v>
      </c>
      <c r="C58">
        <v>5.048</v>
      </c>
      <c r="D58">
        <f t="shared" si="1"/>
        <v>5.4042500000000002</v>
      </c>
      <c r="E58">
        <f t="shared" si="2"/>
        <v>5.3894166666666674</v>
      </c>
      <c r="F58">
        <f t="shared" si="3"/>
        <v>0.93665053422602929</v>
      </c>
      <c r="G58">
        <v>0.95445386192516579</v>
      </c>
    </row>
    <row r="59" spans="1:7" x14ac:dyDescent="0.25">
      <c r="A59">
        <f t="shared" si="0"/>
        <v>58</v>
      </c>
      <c r="B59" s="2">
        <v>24381</v>
      </c>
      <c r="C59">
        <v>6.9219999999999997</v>
      </c>
      <c r="D59">
        <f t="shared" si="1"/>
        <v>5.4171666666666667</v>
      </c>
      <c r="E59">
        <f t="shared" si="2"/>
        <v>5.4107083333333339</v>
      </c>
      <c r="F59">
        <f t="shared" si="3"/>
        <v>1.2793149387403064</v>
      </c>
      <c r="G59">
        <v>1.2344775738128972</v>
      </c>
    </row>
    <row r="60" spans="1:7" x14ac:dyDescent="0.25">
      <c r="A60">
        <f t="shared" si="0"/>
        <v>59</v>
      </c>
      <c r="B60" s="1">
        <v>24412</v>
      </c>
      <c r="C60">
        <v>9.8580000000000005</v>
      </c>
      <c r="D60">
        <f t="shared" si="1"/>
        <v>5.4439166666666674</v>
      </c>
      <c r="E60">
        <f t="shared" si="2"/>
        <v>5.4305416666666666</v>
      </c>
      <c r="F60">
        <f t="shared" si="3"/>
        <v>1.8152885301496935</v>
      </c>
      <c r="G60">
        <v>1.7207251623615483</v>
      </c>
    </row>
    <row r="61" spans="1:7" x14ac:dyDescent="0.25">
      <c r="A61">
        <f t="shared" si="0"/>
        <v>60</v>
      </c>
      <c r="B61" s="2">
        <v>24442</v>
      </c>
      <c r="C61">
        <v>11.331</v>
      </c>
      <c r="D61">
        <f t="shared" si="1"/>
        <v>5.4375833333333334</v>
      </c>
      <c r="E61">
        <f t="shared" si="2"/>
        <v>5.4407500000000004</v>
      </c>
      <c r="F61">
        <f t="shared" si="3"/>
        <v>2.0826172862197305</v>
      </c>
      <c r="G61">
        <v>2.1326954617078822</v>
      </c>
    </row>
    <row r="62" spans="1:7" x14ac:dyDescent="0.25">
      <c r="A62">
        <f t="shared" si="0"/>
        <v>61</v>
      </c>
      <c r="B62" s="1">
        <v>24473</v>
      </c>
      <c r="C62">
        <v>4.016</v>
      </c>
      <c r="D62">
        <f t="shared" si="1"/>
        <v>5.4007500000000013</v>
      </c>
      <c r="E62">
        <f t="shared" si="2"/>
        <v>5.4191666666666674</v>
      </c>
      <c r="F62">
        <f t="shared" si="3"/>
        <v>0.74107335076118708</v>
      </c>
      <c r="G62">
        <v>0.74140789351252767</v>
      </c>
    </row>
    <row r="63" spans="1:7" x14ac:dyDescent="0.25">
      <c r="A63">
        <f t="shared" si="0"/>
        <v>62</v>
      </c>
      <c r="B63" s="2">
        <v>24504</v>
      </c>
      <c r="C63">
        <v>3.9569999999999999</v>
      </c>
      <c r="D63">
        <f t="shared" si="1"/>
        <v>5.4089166666666664</v>
      </c>
      <c r="E63">
        <f t="shared" si="2"/>
        <v>5.4048333333333343</v>
      </c>
      <c r="F63">
        <f t="shared" si="3"/>
        <v>0.73212248296278004</v>
      </c>
      <c r="G63">
        <v>0.67545228750046837</v>
      </c>
    </row>
    <row r="64" spans="1:7" x14ac:dyDescent="0.25">
      <c r="A64">
        <f t="shared" si="0"/>
        <v>63</v>
      </c>
      <c r="B64" s="1">
        <v>24532</v>
      </c>
      <c r="C64">
        <v>4.51</v>
      </c>
      <c r="D64">
        <f t="shared" si="1"/>
        <v>5.4234166666666672</v>
      </c>
      <c r="E64">
        <f t="shared" si="2"/>
        <v>5.4161666666666672</v>
      </c>
      <c r="F64">
        <f t="shared" si="3"/>
        <v>0.83269224851524748</v>
      </c>
      <c r="G64">
        <v>0.82290308258679179</v>
      </c>
    </row>
    <row r="65" spans="1:7" x14ac:dyDescent="0.25">
      <c r="A65">
        <f t="shared" si="0"/>
        <v>64</v>
      </c>
      <c r="B65" s="2">
        <v>24563</v>
      </c>
      <c r="C65">
        <v>4.2759999999999998</v>
      </c>
      <c r="D65">
        <f t="shared" si="1"/>
        <v>5.4192500000000008</v>
      </c>
      <c r="E65">
        <f t="shared" si="2"/>
        <v>5.421333333333334</v>
      </c>
      <c r="F65">
        <f t="shared" si="3"/>
        <v>0.78873585833743221</v>
      </c>
      <c r="G65">
        <v>0.83738328049382749</v>
      </c>
    </row>
    <row r="66" spans="1:7" x14ac:dyDescent="0.25">
      <c r="A66">
        <f t="shared" si="0"/>
        <v>65</v>
      </c>
      <c r="B66" s="1">
        <v>24593</v>
      </c>
      <c r="C66">
        <v>4.968</v>
      </c>
      <c r="D66">
        <f t="shared" si="1"/>
        <v>5.4980000000000002</v>
      </c>
      <c r="E66">
        <f t="shared" si="2"/>
        <v>5.4586250000000005</v>
      </c>
      <c r="F66">
        <f t="shared" si="3"/>
        <v>0.91011930660193718</v>
      </c>
      <c r="G66">
        <v>0.92094095515555208</v>
      </c>
    </row>
    <row r="67" spans="1:7" x14ac:dyDescent="0.25">
      <c r="A67">
        <f t="shared" si="0"/>
        <v>66</v>
      </c>
      <c r="B67" s="2">
        <v>24624</v>
      </c>
      <c r="C67">
        <v>4.6769999999999996</v>
      </c>
      <c r="D67">
        <f t="shared" si="1"/>
        <v>5.7134166666666664</v>
      </c>
      <c r="E67">
        <f t="shared" si="2"/>
        <v>5.6057083333333333</v>
      </c>
      <c r="F67">
        <f t="shared" si="3"/>
        <v>0.83432810304971861</v>
      </c>
      <c r="G67">
        <v>0.87175494958068533</v>
      </c>
    </row>
    <row r="68" spans="1:7" x14ac:dyDescent="0.25">
      <c r="A68">
        <f t="shared" ref="A68:A106" si="4">A67+1</f>
        <v>67</v>
      </c>
      <c r="B68" s="1">
        <v>24654</v>
      </c>
      <c r="C68">
        <v>3.5230000000000001</v>
      </c>
      <c r="D68">
        <f t="shared" si="1"/>
        <v>5.5986666666666665</v>
      </c>
      <c r="E68">
        <f t="shared" si="2"/>
        <v>5.6560416666666669</v>
      </c>
      <c r="F68">
        <f t="shared" si="3"/>
        <v>0.62287377067295302</v>
      </c>
      <c r="G68">
        <v>0.74732115412538846</v>
      </c>
    </row>
    <row r="69" spans="1:7" x14ac:dyDescent="0.25">
      <c r="A69">
        <f t="shared" si="4"/>
        <v>68</v>
      </c>
      <c r="B69" s="2">
        <v>24685</v>
      </c>
      <c r="C69">
        <v>1.821</v>
      </c>
      <c r="D69">
        <f t="shared" si="1"/>
        <v>5.5104999999999995</v>
      </c>
      <c r="E69">
        <f t="shared" si="2"/>
        <v>5.5545833333333334</v>
      </c>
      <c r="F69">
        <f t="shared" si="3"/>
        <v>0.32783737154001946</v>
      </c>
      <c r="G69">
        <v>0.34048433723726607</v>
      </c>
    </row>
    <row r="70" spans="1:7" x14ac:dyDescent="0.25">
      <c r="A70">
        <f t="shared" si="4"/>
        <v>69</v>
      </c>
      <c r="B70" s="1">
        <v>24716</v>
      </c>
      <c r="C70">
        <v>5.2220000000000004</v>
      </c>
      <c r="D70">
        <f t="shared" si="1"/>
        <v>5.4155000000000006</v>
      </c>
      <c r="E70">
        <f t="shared" si="2"/>
        <v>5.4630000000000001</v>
      </c>
      <c r="F70">
        <f t="shared" si="3"/>
        <v>0.95588504484715364</v>
      </c>
      <c r="G70">
        <v>0.95445386192516579</v>
      </c>
    </row>
    <row r="71" spans="1:7" x14ac:dyDescent="0.25">
      <c r="A71">
        <f t="shared" si="4"/>
        <v>70</v>
      </c>
      <c r="B71" s="2">
        <v>24746</v>
      </c>
      <c r="C71">
        <v>6.8719999999999999</v>
      </c>
      <c r="D71">
        <f t="shared" si="1"/>
        <v>5.3708333333333327</v>
      </c>
      <c r="E71">
        <f t="shared" si="2"/>
        <v>5.3931666666666667</v>
      </c>
      <c r="F71">
        <f t="shared" si="3"/>
        <v>1.274205012515838</v>
      </c>
      <c r="G71">
        <v>1.2344775738128972</v>
      </c>
    </row>
    <row r="72" spans="1:7" x14ac:dyDescent="0.25">
      <c r="A72">
        <f t="shared" si="4"/>
        <v>71</v>
      </c>
      <c r="B72" s="1">
        <v>24777</v>
      </c>
      <c r="C72">
        <v>10.803000000000001</v>
      </c>
      <c r="D72">
        <f t="shared" ref="D72:D99" si="5">AVERAGE(C67:C78)</f>
        <v>5.2007500000000002</v>
      </c>
      <c r="E72">
        <f t="shared" si="2"/>
        <v>5.2857916666666664</v>
      </c>
      <c r="F72">
        <f t="shared" si="3"/>
        <v>2.0437808905950705</v>
      </c>
      <c r="G72">
        <v>1.7207251623615483</v>
      </c>
    </row>
    <row r="73" spans="1:7" x14ac:dyDescent="0.25">
      <c r="A73">
        <f t="shared" si="4"/>
        <v>72</v>
      </c>
      <c r="B73" s="2">
        <v>24807</v>
      </c>
      <c r="C73">
        <v>13.916</v>
      </c>
      <c r="D73">
        <f t="shared" si="5"/>
        <v>5.1431666666666667</v>
      </c>
      <c r="E73">
        <f t="shared" ref="E73:E99" si="6">AVERAGE(D72:D73)</f>
        <v>5.1719583333333334</v>
      </c>
      <c r="F73">
        <f t="shared" ref="F73:F99" si="7">C73/E73</f>
        <v>2.6906635945442976</v>
      </c>
      <c r="G73">
        <v>2.1326954617078822</v>
      </c>
    </row>
    <row r="74" spans="1:7" x14ac:dyDescent="0.25">
      <c r="A74">
        <f t="shared" si="4"/>
        <v>73</v>
      </c>
      <c r="B74" s="1">
        <v>24838</v>
      </c>
      <c r="C74">
        <v>2.6389999999999998</v>
      </c>
      <c r="D74">
        <f t="shared" si="5"/>
        <v>5.2009999999999996</v>
      </c>
      <c r="E74">
        <f t="shared" si="6"/>
        <v>5.1720833333333331</v>
      </c>
      <c r="F74">
        <f t="shared" si="7"/>
        <v>0.5102392652863933</v>
      </c>
      <c r="G74">
        <v>0.74140789351252767</v>
      </c>
    </row>
    <row r="75" spans="1:7" x14ac:dyDescent="0.25">
      <c r="A75">
        <f t="shared" si="4"/>
        <v>74</v>
      </c>
      <c r="B75" s="2">
        <v>24869</v>
      </c>
      <c r="C75">
        <v>2.899</v>
      </c>
      <c r="D75">
        <f t="shared" si="5"/>
        <v>5.1940833333333334</v>
      </c>
      <c r="E75">
        <f t="shared" si="6"/>
        <v>5.1975416666666661</v>
      </c>
      <c r="F75">
        <f t="shared" si="7"/>
        <v>0.55776368635813411</v>
      </c>
      <c r="G75">
        <v>0.67545228750046837</v>
      </c>
    </row>
    <row r="76" spans="1:7" x14ac:dyDescent="0.25">
      <c r="A76">
        <f t="shared" si="4"/>
        <v>75</v>
      </c>
      <c r="B76" s="1">
        <v>24898</v>
      </c>
      <c r="C76">
        <v>3.37</v>
      </c>
      <c r="D76">
        <f t="shared" si="5"/>
        <v>5.194</v>
      </c>
      <c r="E76">
        <f t="shared" si="6"/>
        <v>5.1940416666666671</v>
      </c>
      <c r="F76">
        <f t="shared" si="7"/>
        <v>0.64882036307628133</v>
      </c>
      <c r="G76">
        <v>0.82290308258679179</v>
      </c>
    </row>
    <row r="77" spans="1:7" x14ac:dyDescent="0.25">
      <c r="A77">
        <f t="shared" si="4"/>
        <v>76</v>
      </c>
      <c r="B77" s="2">
        <v>24929</v>
      </c>
      <c r="C77">
        <v>3.74</v>
      </c>
      <c r="D77">
        <f t="shared" si="5"/>
        <v>5.1566666666666672</v>
      </c>
      <c r="E77">
        <f t="shared" si="6"/>
        <v>5.1753333333333336</v>
      </c>
      <c r="F77">
        <f t="shared" si="7"/>
        <v>0.7226587659410022</v>
      </c>
      <c r="G77">
        <v>0.83738328049382749</v>
      </c>
    </row>
    <row r="78" spans="1:7" x14ac:dyDescent="0.25">
      <c r="A78">
        <f t="shared" si="4"/>
        <v>77</v>
      </c>
      <c r="B78" s="1">
        <v>24959</v>
      </c>
      <c r="C78">
        <v>2.927</v>
      </c>
      <c r="D78">
        <f t="shared" si="5"/>
        <v>5.0765833333333328</v>
      </c>
      <c r="E78">
        <f t="shared" si="6"/>
        <v>5.116625</v>
      </c>
      <c r="F78">
        <f t="shared" si="7"/>
        <v>0.5720567757066426</v>
      </c>
      <c r="G78">
        <v>0.92094095515555208</v>
      </c>
    </row>
    <row r="79" spans="1:7" x14ac:dyDescent="0.25">
      <c r="A79">
        <f t="shared" si="4"/>
        <v>78</v>
      </c>
      <c r="B79" s="2">
        <v>24990</v>
      </c>
      <c r="C79">
        <v>3.9860000000000002</v>
      </c>
      <c r="D79">
        <f t="shared" si="5"/>
        <v>5.0065833333333334</v>
      </c>
      <c r="E79">
        <f t="shared" si="6"/>
        <v>5.0415833333333335</v>
      </c>
      <c r="F79">
        <f t="shared" si="7"/>
        <v>0.79062463842377562</v>
      </c>
      <c r="G79">
        <v>0.87175494958068533</v>
      </c>
    </row>
    <row r="80" spans="1:7" x14ac:dyDescent="0.25">
      <c r="A80">
        <f t="shared" si="4"/>
        <v>79</v>
      </c>
      <c r="B80" s="1">
        <v>25020</v>
      </c>
      <c r="C80">
        <v>4.2169999999999996</v>
      </c>
      <c r="D80">
        <f t="shared" si="5"/>
        <v>5.1144999999999996</v>
      </c>
      <c r="E80">
        <f t="shared" si="6"/>
        <v>5.0605416666666665</v>
      </c>
      <c r="F80">
        <f t="shared" si="7"/>
        <v>0.8333100046931734</v>
      </c>
      <c r="G80">
        <v>0.74732115412538846</v>
      </c>
    </row>
    <row r="81" spans="1:7" x14ac:dyDescent="0.25">
      <c r="A81">
        <f t="shared" si="4"/>
        <v>80</v>
      </c>
      <c r="B81" s="2">
        <v>25051</v>
      </c>
      <c r="C81">
        <v>1.738</v>
      </c>
      <c r="D81">
        <f t="shared" si="5"/>
        <v>5.1364166666666664</v>
      </c>
      <c r="E81">
        <f t="shared" si="6"/>
        <v>5.1254583333333326</v>
      </c>
      <c r="F81">
        <f t="shared" si="7"/>
        <v>0.33909162595215064</v>
      </c>
      <c r="G81">
        <v>0.34048433723726607</v>
      </c>
    </row>
    <row r="82" spans="1:7" x14ac:dyDescent="0.25">
      <c r="A82">
        <f t="shared" si="4"/>
        <v>81</v>
      </c>
      <c r="B82" s="1">
        <v>25082</v>
      </c>
      <c r="C82">
        <v>5.2210000000000001</v>
      </c>
      <c r="D82">
        <f t="shared" si="5"/>
        <v>5.2127499999999998</v>
      </c>
      <c r="E82">
        <f t="shared" si="6"/>
        <v>5.1745833333333326</v>
      </c>
      <c r="F82">
        <f t="shared" si="7"/>
        <v>1.0089701264191966</v>
      </c>
      <c r="G82">
        <v>0.95445386192516579</v>
      </c>
    </row>
    <row r="83" spans="1:7" x14ac:dyDescent="0.25">
      <c r="A83">
        <f t="shared" si="4"/>
        <v>82</v>
      </c>
      <c r="B83" s="2">
        <v>25112</v>
      </c>
      <c r="C83">
        <v>6.4240000000000004</v>
      </c>
      <c r="D83">
        <f t="shared" si="5"/>
        <v>5.2907500000000001</v>
      </c>
      <c r="E83">
        <f t="shared" si="6"/>
        <v>5.2517499999999995</v>
      </c>
      <c r="F83">
        <f t="shared" si="7"/>
        <v>1.2232113105155427</v>
      </c>
      <c r="G83">
        <v>1.2344775738128972</v>
      </c>
    </row>
    <row r="84" spans="1:7" x14ac:dyDescent="0.25">
      <c r="A84">
        <f t="shared" si="4"/>
        <v>83</v>
      </c>
      <c r="B84" s="1">
        <v>25143</v>
      </c>
      <c r="C84">
        <v>9.8420000000000005</v>
      </c>
      <c r="D84">
        <f t="shared" si="5"/>
        <v>5.4643333333333333</v>
      </c>
      <c r="E84">
        <f t="shared" si="6"/>
        <v>5.3775416666666667</v>
      </c>
      <c r="F84">
        <f t="shared" si="7"/>
        <v>1.8302043219872774</v>
      </c>
      <c r="G84">
        <v>1.7207251623615483</v>
      </c>
    </row>
    <row r="85" spans="1:7" x14ac:dyDescent="0.25">
      <c r="A85">
        <f t="shared" si="4"/>
        <v>84</v>
      </c>
      <c r="B85" s="2">
        <v>25173</v>
      </c>
      <c r="C85">
        <v>13.076000000000001</v>
      </c>
      <c r="D85">
        <f t="shared" si="5"/>
        <v>5.5383333333333331</v>
      </c>
      <c r="E85">
        <f t="shared" si="6"/>
        <v>5.5013333333333332</v>
      </c>
      <c r="F85">
        <f t="shared" si="7"/>
        <v>2.3768783325254486</v>
      </c>
      <c r="G85">
        <v>2.1326954617078822</v>
      </c>
    </row>
    <row r="86" spans="1:7" x14ac:dyDescent="0.25">
      <c r="A86">
        <f t="shared" si="4"/>
        <v>85</v>
      </c>
      <c r="B86" s="1">
        <v>25204</v>
      </c>
      <c r="C86">
        <v>3.9340000000000002</v>
      </c>
      <c r="D86">
        <f t="shared" si="5"/>
        <v>5.5730000000000004</v>
      </c>
      <c r="E86">
        <f t="shared" si="6"/>
        <v>5.5556666666666672</v>
      </c>
      <c r="F86">
        <f t="shared" si="7"/>
        <v>0.70810583788324233</v>
      </c>
      <c r="G86">
        <v>0.74140789351252767</v>
      </c>
    </row>
    <row r="87" spans="1:7" x14ac:dyDescent="0.25">
      <c r="A87">
        <f t="shared" si="4"/>
        <v>86</v>
      </c>
      <c r="B87" s="2">
        <v>25235</v>
      </c>
      <c r="C87">
        <v>3.1619999999999999</v>
      </c>
      <c r="D87">
        <f t="shared" si="5"/>
        <v>5.5664166666666679</v>
      </c>
      <c r="E87">
        <f t="shared" si="6"/>
        <v>5.5697083333333346</v>
      </c>
      <c r="F87">
        <f t="shared" si="7"/>
        <v>0.56771374922385209</v>
      </c>
      <c r="G87">
        <v>0.67545228750046837</v>
      </c>
    </row>
    <row r="88" spans="1:7" x14ac:dyDescent="0.25">
      <c r="A88">
        <f t="shared" si="4"/>
        <v>87</v>
      </c>
      <c r="B88" s="1">
        <v>25263</v>
      </c>
      <c r="C88">
        <v>4.2859999999999996</v>
      </c>
      <c r="D88">
        <f t="shared" si="5"/>
        <v>5.6272500000000001</v>
      </c>
      <c r="E88">
        <f t="shared" si="6"/>
        <v>5.5968333333333344</v>
      </c>
      <c r="F88">
        <f t="shared" si="7"/>
        <v>0.76579017897025081</v>
      </c>
      <c r="G88">
        <v>0.82290308258679179</v>
      </c>
    </row>
    <row r="89" spans="1:7" x14ac:dyDescent="0.25">
      <c r="A89">
        <f t="shared" si="4"/>
        <v>88</v>
      </c>
      <c r="B89" s="2">
        <v>25294</v>
      </c>
      <c r="C89">
        <v>4.6760000000000002</v>
      </c>
      <c r="D89">
        <f t="shared" si="5"/>
        <v>5.6736666666666666</v>
      </c>
      <c r="E89">
        <f t="shared" si="6"/>
        <v>5.6504583333333329</v>
      </c>
      <c r="F89">
        <f t="shared" si="7"/>
        <v>0.82754348836008884</v>
      </c>
      <c r="G89">
        <v>0.83738328049382749</v>
      </c>
    </row>
    <row r="90" spans="1:7" x14ac:dyDescent="0.25">
      <c r="A90">
        <f t="shared" si="4"/>
        <v>89</v>
      </c>
      <c r="B90" s="1">
        <v>25324</v>
      </c>
      <c r="C90">
        <v>5.01</v>
      </c>
      <c r="D90">
        <f t="shared" si="5"/>
        <v>5.6744166666666667</v>
      </c>
      <c r="E90">
        <f t="shared" si="6"/>
        <v>5.6740416666666667</v>
      </c>
      <c r="F90">
        <f t="shared" si="7"/>
        <v>0.88296848953934948</v>
      </c>
      <c r="G90">
        <v>0.92094095515555208</v>
      </c>
    </row>
    <row r="91" spans="1:7" x14ac:dyDescent="0.25">
      <c r="A91">
        <f t="shared" si="4"/>
        <v>90</v>
      </c>
      <c r="B91" s="2">
        <v>25355</v>
      </c>
      <c r="C91">
        <v>4.8739999999999997</v>
      </c>
      <c r="D91">
        <f t="shared" si="5"/>
        <v>5.6405833333333328</v>
      </c>
      <c r="E91">
        <f t="shared" si="6"/>
        <v>5.6574999999999998</v>
      </c>
      <c r="F91">
        <f t="shared" si="7"/>
        <v>0.86151126822801594</v>
      </c>
      <c r="G91">
        <v>0.87175494958068533</v>
      </c>
    </row>
    <row r="92" spans="1:7" x14ac:dyDescent="0.25">
      <c r="A92">
        <f t="shared" si="4"/>
        <v>91</v>
      </c>
      <c r="B92" s="1">
        <v>25385</v>
      </c>
      <c r="C92">
        <v>4.633</v>
      </c>
      <c r="D92">
        <f t="shared" si="5"/>
        <v>5.6750833333333333</v>
      </c>
      <c r="E92">
        <f t="shared" si="6"/>
        <v>5.6578333333333326</v>
      </c>
      <c r="F92">
        <f t="shared" si="7"/>
        <v>0.81886470085721874</v>
      </c>
      <c r="G92">
        <v>0.74732115412538846</v>
      </c>
    </row>
    <row r="93" spans="1:7" x14ac:dyDescent="0.25">
      <c r="A93">
        <f t="shared" si="4"/>
        <v>92</v>
      </c>
      <c r="B93" s="2">
        <v>25416</v>
      </c>
      <c r="C93">
        <v>1.659</v>
      </c>
      <c r="D93">
        <f t="shared" si="5"/>
        <v>5.7085833333333342</v>
      </c>
      <c r="E93">
        <f t="shared" si="6"/>
        <v>5.6918333333333333</v>
      </c>
      <c r="F93">
        <f t="shared" si="7"/>
        <v>0.29147023513220699</v>
      </c>
      <c r="G93">
        <v>0.34048433723726607</v>
      </c>
    </row>
    <row r="94" spans="1:7" x14ac:dyDescent="0.25">
      <c r="A94">
        <f t="shared" si="4"/>
        <v>93</v>
      </c>
      <c r="B94" s="1">
        <v>25447</v>
      </c>
      <c r="C94">
        <v>5.9509999999999996</v>
      </c>
      <c r="D94">
        <f t="shared" si="5"/>
        <v>5.7328333333333328</v>
      </c>
      <c r="E94">
        <f t="shared" si="6"/>
        <v>5.7207083333333335</v>
      </c>
      <c r="F94">
        <f t="shared" si="7"/>
        <v>1.0402557958294791</v>
      </c>
      <c r="G94">
        <v>0.95445386192516579</v>
      </c>
    </row>
    <row r="95" spans="1:7" x14ac:dyDescent="0.25">
      <c r="A95">
        <f t="shared" si="4"/>
        <v>94</v>
      </c>
      <c r="B95" s="2">
        <v>25477</v>
      </c>
      <c r="C95">
        <v>6.9809999999999999</v>
      </c>
      <c r="D95">
        <f t="shared" si="5"/>
        <v>5.742166666666666</v>
      </c>
      <c r="E95">
        <f t="shared" si="6"/>
        <v>5.7374999999999989</v>
      </c>
      <c r="F95">
        <f t="shared" si="7"/>
        <v>1.2167320261437911</v>
      </c>
      <c r="G95">
        <v>1.2344775738128972</v>
      </c>
    </row>
    <row r="96" spans="1:7" x14ac:dyDescent="0.25">
      <c r="A96">
        <f t="shared" si="4"/>
        <v>95</v>
      </c>
      <c r="B96" s="1">
        <v>25508</v>
      </c>
      <c r="C96">
        <v>9.8510000000000009</v>
      </c>
      <c r="D96">
        <f t="shared" si="5"/>
        <v>5.7094999999999994</v>
      </c>
      <c r="E96">
        <f t="shared" si="6"/>
        <v>5.7258333333333322</v>
      </c>
      <c r="F96">
        <f t="shared" si="7"/>
        <v>1.7204482608062879</v>
      </c>
      <c r="G96">
        <v>1.7207251623615483</v>
      </c>
    </row>
    <row r="97" spans="1:7" x14ac:dyDescent="0.25">
      <c r="A97">
        <f t="shared" si="4"/>
        <v>96</v>
      </c>
      <c r="B97" s="2">
        <v>25538</v>
      </c>
      <c r="C97">
        <v>12.67</v>
      </c>
      <c r="D97">
        <f t="shared" si="5"/>
        <v>5.7459999999999996</v>
      </c>
      <c r="E97">
        <f t="shared" si="6"/>
        <v>5.7277499999999995</v>
      </c>
      <c r="F97">
        <f t="shared" si="7"/>
        <v>2.2120378857317449</v>
      </c>
      <c r="G97">
        <v>2.1326954617078822</v>
      </c>
    </row>
    <row r="98" spans="1:7" x14ac:dyDescent="0.25">
      <c r="A98">
        <f t="shared" si="4"/>
        <v>97</v>
      </c>
      <c r="B98" s="1">
        <v>25569</v>
      </c>
      <c r="C98">
        <v>4.3479999999999999</v>
      </c>
      <c r="D98">
        <f t="shared" si="5"/>
        <v>5.7180833333333334</v>
      </c>
      <c r="E98">
        <f t="shared" si="6"/>
        <v>5.7320416666666665</v>
      </c>
      <c r="F98">
        <f t="shared" si="7"/>
        <v>0.75854298570172063</v>
      </c>
      <c r="G98" s="8">
        <v>0.74140789351252767</v>
      </c>
    </row>
    <row r="99" spans="1:7" x14ac:dyDescent="0.25">
      <c r="A99">
        <f t="shared" si="4"/>
        <v>98</v>
      </c>
      <c r="B99" s="2">
        <v>25600</v>
      </c>
      <c r="C99">
        <v>3.5640000000000001</v>
      </c>
      <c r="D99">
        <f t="shared" si="5"/>
        <v>5.6990833333333333</v>
      </c>
      <c r="E99">
        <f t="shared" si="6"/>
        <v>5.7085833333333333</v>
      </c>
      <c r="F99">
        <f t="shared" si="7"/>
        <v>0.62432302234938619</v>
      </c>
      <c r="G99" s="9">
        <v>0.67545228750046837</v>
      </c>
    </row>
    <row r="100" spans="1:7" x14ac:dyDescent="0.25">
      <c r="A100">
        <f t="shared" si="4"/>
        <v>99</v>
      </c>
      <c r="B100" s="1">
        <v>25628</v>
      </c>
      <c r="C100">
        <v>4.577</v>
      </c>
      <c r="D100">
        <f>AVERAGE(C95:C106)</f>
        <v>5.6929166666666662</v>
      </c>
      <c r="E100">
        <f>AVERAGE(D99:D100)</f>
        <v>5.6959999999999997</v>
      </c>
      <c r="F100">
        <f>C100/E100</f>
        <v>0.80354634831460681</v>
      </c>
      <c r="G100" s="8">
        <v>0.82290308258679179</v>
      </c>
    </row>
    <row r="101" spans="1:7" x14ac:dyDescent="0.25">
      <c r="A101">
        <f t="shared" si="4"/>
        <v>100</v>
      </c>
      <c r="B101" s="2">
        <v>25659</v>
      </c>
      <c r="C101">
        <v>4.7880000000000003</v>
      </c>
      <c r="G101" s="9">
        <v>0.83738328049382749</v>
      </c>
    </row>
    <row r="102" spans="1:7" x14ac:dyDescent="0.25">
      <c r="A102">
        <f t="shared" si="4"/>
        <v>101</v>
      </c>
      <c r="B102" s="1">
        <v>25689</v>
      </c>
      <c r="C102">
        <v>4.6180000000000003</v>
      </c>
      <c r="G102" s="8">
        <v>0.92094095515555208</v>
      </c>
    </row>
    <row r="103" spans="1:7" x14ac:dyDescent="0.25">
      <c r="A103">
        <f t="shared" si="4"/>
        <v>102</v>
      </c>
      <c r="B103" s="2">
        <v>25720</v>
      </c>
      <c r="C103">
        <v>5.3120000000000003</v>
      </c>
      <c r="G103" s="9">
        <v>0.87175494958068533</v>
      </c>
    </row>
    <row r="104" spans="1:7" x14ac:dyDescent="0.25">
      <c r="A104">
        <f t="shared" si="4"/>
        <v>103</v>
      </c>
      <c r="B104" s="1">
        <v>25750</v>
      </c>
      <c r="C104">
        <v>4.298</v>
      </c>
      <c r="G104" s="8">
        <v>0.74732115412538846</v>
      </c>
    </row>
    <row r="105" spans="1:7" x14ac:dyDescent="0.25">
      <c r="A105">
        <f t="shared" si="4"/>
        <v>104</v>
      </c>
      <c r="B105" s="2">
        <v>25781</v>
      </c>
      <c r="C105">
        <v>1.431</v>
      </c>
      <c r="G105" s="9">
        <v>0.34048433723726607</v>
      </c>
    </row>
    <row r="106" spans="1:7" x14ac:dyDescent="0.25">
      <c r="A106">
        <f t="shared" si="4"/>
        <v>105</v>
      </c>
      <c r="B106" s="1">
        <v>25812</v>
      </c>
      <c r="C106">
        <v>5.8769999999999998</v>
      </c>
      <c r="G106" s="8">
        <v>0.95445386192516579</v>
      </c>
    </row>
    <row r="107" spans="1:7" x14ac:dyDescent="0.25">
      <c r="G107" s="9"/>
    </row>
    <row r="108" spans="1:7" x14ac:dyDescent="0.25">
      <c r="G108" s="8"/>
    </row>
    <row r="109" spans="1:7" x14ac:dyDescent="0.25">
      <c r="G109" s="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2019-04-01T14:43:39Z</dcterms:modified>
</cp:coreProperties>
</file>