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1974218-98FF-4930-981A-32A8E60AC85D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M1" sheetId="1" r:id="rId1"/>
    <sheet name="M2" sheetId="2" r:id="rId2"/>
    <sheet name="M3" sheetId="3" r:id="rId3"/>
    <sheet name="M4" sheetId="4" r:id="rId4"/>
    <sheet name="M5" sheetId="5" r:id="rId5"/>
    <sheet name="Evalua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J5" i="6"/>
  <c r="J2" i="6"/>
  <c r="J14" i="6" s="1"/>
  <c r="I14" i="6"/>
  <c r="K14" i="6"/>
  <c r="H14" i="6"/>
  <c r="H3" i="6"/>
  <c r="I3" i="6"/>
  <c r="J3" i="6"/>
  <c r="K3" i="6"/>
  <c r="H4" i="6"/>
  <c r="I4" i="6"/>
  <c r="J4" i="6"/>
  <c r="K4" i="6"/>
  <c r="H5" i="6"/>
  <c r="I5" i="6"/>
  <c r="K5" i="6"/>
  <c r="H6" i="6"/>
  <c r="I6" i="6"/>
  <c r="J6" i="6"/>
  <c r="K6" i="6"/>
  <c r="H7" i="6"/>
  <c r="I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K2" i="6"/>
  <c r="I2" i="6"/>
  <c r="H2" i="6"/>
  <c r="E2" i="5"/>
  <c r="D2" i="5"/>
  <c r="O5" i="5"/>
  <c r="O3" i="5"/>
  <c r="D13" i="6"/>
  <c r="D3" i="6"/>
  <c r="D4" i="6"/>
  <c r="D5" i="6"/>
  <c r="D6" i="6"/>
  <c r="D7" i="6"/>
  <c r="D8" i="6"/>
  <c r="D9" i="6"/>
  <c r="D10" i="6"/>
  <c r="D11" i="6"/>
  <c r="D12" i="6"/>
  <c r="D2" i="6"/>
  <c r="A4" i="6"/>
  <c r="A5" i="6" s="1"/>
  <c r="A6" i="6" s="1"/>
  <c r="A7" i="6" s="1"/>
  <c r="A8" i="6" s="1"/>
  <c r="A9" i="6" s="1"/>
  <c r="A10" i="6" s="1"/>
  <c r="A11" i="6" s="1"/>
  <c r="A12" i="6" s="1"/>
  <c r="A13" i="6" s="1"/>
  <c r="A3" i="6"/>
  <c r="F3" i="5"/>
  <c r="G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3" i="5"/>
  <c r="H116" i="4"/>
  <c r="G116" i="4"/>
  <c r="F116" i="4"/>
  <c r="E116" i="4"/>
  <c r="D116" i="4"/>
  <c r="C116" i="4"/>
  <c r="H1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6" i="4"/>
  <c r="G1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5" i="4"/>
  <c r="F103" i="4"/>
  <c r="F115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4" i="4"/>
  <c r="F105" i="4"/>
  <c r="F106" i="4"/>
  <c r="F107" i="4"/>
  <c r="F108" i="4"/>
  <c r="F109" i="4"/>
  <c r="F110" i="4"/>
  <c r="F111" i="4"/>
  <c r="F112" i="4"/>
  <c r="F113" i="4"/>
  <c r="F114" i="4"/>
  <c r="F14" i="4"/>
  <c r="E11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4" i="4"/>
  <c r="D11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3" i="4"/>
  <c r="F121" i="3"/>
  <c r="E121" i="3"/>
  <c r="F120" i="3"/>
  <c r="E120" i="3"/>
  <c r="F119" i="3"/>
  <c r="E119" i="3"/>
  <c r="Q99" i="3"/>
  <c r="K9" i="3"/>
  <c r="L9" i="3"/>
  <c r="M9" i="3"/>
  <c r="N9" i="3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K11" i="3"/>
  <c r="L11" i="3"/>
  <c r="M11" i="3"/>
  <c r="N11" i="3"/>
  <c r="O11" i="3"/>
  <c r="P11" i="3"/>
  <c r="Q11" i="3"/>
  <c r="R11" i="3"/>
  <c r="S11" i="3"/>
  <c r="K12" i="3"/>
  <c r="L12" i="3"/>
  <c r="M12" i="3"/>
  <c r="N12" i="3"/>
  <c r="O12" i="3"/>
  <c r="P12" i="3"/>
  <c r="Q12" i="3"/>
  <c r="R12" i="3"/>
  <c r="S12" i="3"/>
  <c r="K13" i="3"/>
  <c r="L13" i="3"/>
  <c r="M13" i="3"/>
  <c r="N13" i="3"/>
  <c r="O13" i="3"/>
  <c r="P13" i="3"/>
  <c r="Q13" i="3"/>
  <c r="R13" i="3"/>
  <c r="S13" i="3"/>
  <c r="K14" i="3"/>
  <c r="L14" i="3"/>
  <c r="M14" i="3"/>
  <c r="N14" i="3"/>
  <c r="O14" i="3"/>
  <c r="P14" i="3"/>
  <c r="Q14" i="3"/>
  <c r="R14" i="3"/>
  <c r="S14" i="3"/>
  <c r="K15" i="3"/>
  <c r="L15" i="3"/>
  <c r="M15" i="3"/>
  <c r="N15" i="3"/>
  <c r="O15" i="3"/>
  <c r="P15" i="3"/>
  <c r="Q15" i="3"/>
  <c r="R15" i="3"/>
  <c r="S15" i="3"/>
  <c r="K16" i="3"/>
  <c r="L16" i="3"/>
  <c r="M16" i="3"/>
  <c r="N16" i="3"/>
  <c r="O16" i="3"/>
  <c r="P16" i="3"/>
  <c r="Q16" i="3"/>
  <c r="R16" i="3"/>
  <c r="S16" i="3"/>
  <c r="K17" i="3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K19" i="3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P20" i="3"/>
  <c r="Q20" i="3"/>
  <c r="R20" i="3"/>
  <c r="S20" i="3"/>
  <c r="K21" i="3"/>
  <c r="L21" i="3"/>
  <c r="M21" i="3"/>
  <c r="N21" i="3"/>
  <c r="O21" i="3"/>
  <c r="P21" i="3"/>
  <c r="Q21" i="3"/>
  <c r="R21" i="3"/>
  <c r="S21" i="3"/>
  <c r="K22" i="3"/>
  <c r="L22" i="3"/>
  <c r="M22" i="3"/>
  <c r="N22" i="3"/>
  <c r="O22" i="3"/>
  <c r="P22" i="3"/>
  <c r="Q22" i="3"/>
  <c r="R22" i="3"/>
  <c r="S22" i="3"/>
  <c r="K23" i="3"/>
  <c r="L23" i="3"/>
  <c r="M23" i="3"/>
  <c r="N23" i="3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K25" i="3"/>
  <c r="L25" i="3"/>
  <c r="M25" i="3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K27" i="3"/>
  <c r="L27" i="3"/>
  <c r="M27" i="3"/>
  <c r="N27" i="3"/>
  <c r="O27" i="3"/>
  <c r="P27" i="3"/>
  <c r="Q27" i="3"/>
  <c r="R27" i="3"/>
  <c r="S27" i="3"/>
  <c r="K28" i="3"/>
  <c r="L28" i="3"/>
  <c r="M28" i="3"/>
  <c r="N28" i="3"/>
  <c r="O28" i="3"/>
  <c r="P28" i="3"/>
  <c r="Q28" i="3"/>
  <c r="R28" i="3"/>
  <c r="S28" i="3"/>
  <c r="K29" i="3"/>
  <c r="L29" i="3"/>
  <c r="M29" i="3"/>
  <c r="N29" i="3"/>
  <c r="O29" i="3"/>
  <c r="P29" i="3"/>
  <c r="Q29" i="3"/>
  <c r="R29" i="3"/>
  <c r="S29" i="3"/>
  <c r="K30" i="3"/>
  <c r="L30" i="3"/>
  <c r="M30" i="3"/>
  <c r="N30" i="3"/>
  <c r="O30" i="3"/>
  <c r="P30" i="3"/>
  <c r="Q30" i="3"/>
  <c r="R30" i="3"/>
  <c r="S30" i="3"/>
  <c r="K31" i="3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K33" i="3"/>
  <c r="L33" i="3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K35" i="3"/>
  <c r="L35" i="3"/>
  <c r="M35" i="3"/>
  <c r="N35" i="3"/>
  <c r="O35" i="3"/>
  <c r="P35" i="3"/>
  <c r="Q35" i="3"/>
  <c r="R35" i="3"/>
  <c r="S35" i="3"/>
  <c r="K36" i="3"/>
  <c r="L36" i="3"/>
  <c r="M36" i="3"/>
  <c r="N36" i="3"/>
  <c r="O36" i="3"/>
  <c r="P36" i="3"/>
  <c r="Q36" i="3"/>
  <c r="R36" i="3"/>
  <c r="S36" i="3"/>
  <c r="K37" i="3"/>
  <c r="L37" i="3"/>
  <c r="M37" i="3"/>
  <c r="N37" i="3"/>
  <c r="O37" i="3"/>
  <c r="P37" i="3"/>
  <c r="Q37" i="3"/>
  <c r="R37" i="3"/>
  <c r="S37" i="3"/>
  <c r="K38" i="3"/>
  <c r="L38" i="3"/>
  <c r="M38" i="3"/>
  <c r="N38" i="3"/>
  <c r="O38" i="3"/>
  <c r="P38" i="3"/>
  <c r="Q38" i="3"/>
  <c r="R38" i="3"/>
  <c r="S38" i="3"/>
  <c r="K39" i="3"/>
  <c r="L39" i="3"/>
  <c r="M39" i="3"/>
  <c r="N39" i="3"/>
  <c r="O39" i="3"/>
  <c r="P39" i="3"/>
  <c r="Q39" i="3"/>
  <c r="R39" i="3"/>
  <c r="S39" i="3"/>
  <c r="K40" i="3"/>
  <c r="L40" i="3"/>
  <c r="M40" i="3"/>
  <c r="N40" i="3"/>
  <c r="O40" i="3"/>
  <c r="P40" i="3"/>
  <c r="Q40" i="3"/>
  <c r="R40" i="3"/>
  <c r="S40" i="3"/>
  <c r="K41" i="3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K43" i="3"/>
  <c r="L43" i="3"/>
  <c r="M43" i="3"/>
  <c r="N43" i="3"/>
  <c r="O43" i="3"/>
  <c r="P43" i="3"/>
  <c r="Q43" i="3"/>
  <c r="R43" i="3"/>
  <c r="S43" i="3"/>
  <c r="K44" i="3"/>
  <c r="L44" i="3"/>
  <c r="M44" i="3"/>
  <c r="N44" i="3"/>
  <c r="O44" i="3"/>
  <c r="P44" i="3"/>
  <c r="Q44" i="3"/>
  <c r="R44" i="3"/>
  <c r="S44" i="3"/>
  <c r="K45" i="3"/>
  <c r="L45" i="3"/>
  <c r="M45" i="3"/>
  <c r="N45" i="3"/>
  <c r="O45" i="3"/>
  <c r="P45" i="3"/>
  <c r="Q45" i="3"/>
  <c r="R45" i="3"/>
  <c r="S45" i="3"/>
  <c r="K46" i="3"/>
  <c r="L46" i="3"/>
  <c r="M46" i="3"/>
  <c r="N46" i="3"/>
  <c r="O46" i="3"/>
  <c r="P46" i="3"/>
  <c r="Q46" i="3"/>
  <c r="R46" i="3"/>
  <c r="S46" i="3"/>
  <c r="K47" i="3"/>
  <c r="L47" i="3"/>
  <c r="M47" i="3"/>
  <c r="N47" i="3"/>
  <c r="O47" i="3"/>
  <c r="P47" i="3"/>
  <c r="Q47" i="3"/>
  <c r="R47" i="3"/>
  <c r="S47" i="3"/>
  <c r="K48" i="3"/>
  <c r="L48" i="3"/>
  <c r="M48" i="3"/>
  <c r="N48" i="3"/>
  <c r="O48" i="3"/>
  <c r="P48" i="3"/>
  <c r="Q48" i="3"/>
  <c r="R48" i="3"/>
  <c r="S48" i="3"/>
  <c r="K49" i="3"/>
  <c r="L49" i="3"/>
  <c r="M49" i="3"/>
  <c r="N49" i="3"/>
  <c r="O49" i="3"/>
  <c r="P49" i="3"/>
  <c r="Q49" i="3"/>
  <c r="R49" i="3"/>
  <c r="S49" i="3"/>
  <c r="K50" i="3"/>
  <c r="L50" i="3"/>
  <c r="M50" i="3"/>
  <c r="N50" i="3"/>
  <c r="O50" i="3"/>
  <c r="P50" i="3"/>
  <c r="Q50" i="3"/>
  <c r="R50" i="3"/>
  <c r="S50" i="3"/>
  <c r="K51" i="3"/>
  <c r="L51" i="3"/>
  <c r="M51" i="3"/>
  <c r="N51" i="3"/>
  <c r="O51" i="3"/>
  <c r="P51" i="3"/>
  <c r="Q51" i="3"/>
  <c r="R51" i="3"/>
  <c r="S51" i="3"/>
  <c r="K52" i="3"/>
  <c r="L52" i="3"/>
  <c r="M52" i="3"/>
  <c r="N52" i="3"/>
  <c r="O52" i="3"/>
  <c r="P52" i="3"/>
  <c r="Q52" i="3"/>
  <c r="R52" i="3"/>
  <c r="S52" i="3"/>
  <c r="K53" i="3"/>
  <c r="L53" i="3"/>
  <c r="M53" i="3"/>
  <c r="N53" i="3"/>
  <c r="O53" i="3"/>
  <c r="P53" i="3"/>
  <c r="Q53" i="3"/>
  <c r="R53" i="3"/>
  <c r="S53" i="3"/>
  <c r="K54" i="3"/>
  <c r="L54" i="3"/>
  <c r="M54" i="3"/>
  <c r="N54" i="3"/>
  <c r="O54" i="3"/>
  <c r="P54" i="3"/>
  <c r="Q54" i="3"/>
  <c r="R54" i="3"/>
  <c r="S54" i="3"/>
  <c r="K55" i="3"/>
  <c r="L55" i="3"/>
  <c r="M55" i="3"/>
  <c r="N55" i="3"/>
  <c r="O55" i="3"/>
  <c r="P55" i="3"/>
  <c r="Q55" i="3"/>
  <c r="R55" i="3"/>
  <c r="S55" i="3"/>
  <c r="K56" i="3"/>
  <c r="L56" i="3"/>
  <c r="M56" i="3"/>
  <c r="N56" i="3"/>
  <c r="O56" i="3"/>
  <c r="P56" i="3"/>
  <c r="Q56" i="3"/>
  <c r="R56" i="3"/>
  <c r="S56" i="3"/>
  <c r="K57" i="3"/>
  <c r="L57" i="3"/>
  <c r="M57" i="3"/>
  <c r="N57" i="3"/>
  <c r="O57" i="3"/>
  <c r="P57" i="3"/>
  <c r="Q57" i="3"/>
  <c r="R57" i="3"/>
  <c r="S57" i="3"/>
  <c r="K58" i="3"/>
  <c r="L58" i="3"/>
  <c r="M58" i="3"/>
  <c r="N58" i="3"/>
  <c r="O58" i="3"/>
  <c r="P58" i="3"/>
  <c r="Q58" i="3"/>
  <c r="R58" i="3"/>
  <c r="S58" i="3"/>
  <c r="K59" i="3"/>
  <c r="L59" i="3"/>
  <c r="M59" i="3"/>
  <c r="N59" i="3"/>
  <c r="O59" i="3"/>
  <c r="P59" i="3"/>
  <c r="Q59" i="3"/>
  <c r="R59" i="3"/>
  <c r="S59" i="3"/>
  <c r="K60" i="3"/>
  <c r="L60" i="3"/>
  <c r="M60" i="3"/>
  <c r="N60" i="3"/>
  <c r="O60" i="3"/>
  <c r="P60" i="3"/>
  <c r="Q60" i="3"/>
  <c r="R60" i="3"/>
  <c r="S60" i="3"/>
  <c r="K61" i="3"/>
  <c r="L61" i="3"/>
  <c r="M61" i="3"/>
  <c r="N61" i="3"/>
  <c r="O61" i="3"/>
  <c r="P61" i="3"/>
  <c r="Q61" i="3"/>
  <c r="R61" i="3"/>
  <c r="S61" i="3"/>
  <c r="K62" i="3"/>
  <c r="L62" i="3"/>
  <c r="M62" i="3"/>
  <c r="N62" i="3"/>
  <c r="O62" i="3"/>
  <c r="P62" i="3"/>
  <c r="Q62" i="3"/>
  <c r="R62" i="3"/>
  <c r="S62" i="3"/>
  <c r="K63" i="3"/>
  <c r="L63" i="3"/>
  <c r="M63" i="3"/>
  <c r="N63" i="3"/>
  <c r="O63" i="3"/>
  <c r="P63" i="3"/>
  <c r="Q63" i="3"/>
  <c r="R63" i="3"/>
  <c r="S63" i="3"/>
  <c r="K64" i="3"/>
  <c r="L64" i="3"/>
  <c r="M64" i="3"/>
  <c r="N64" i="3"/>
  <c r="O64" i="3"/>
  <c r="P64" i="3"/>
  <c r="Q64" i="3"/>
  <c r="R64" i="3"/>
  <c r="S64" i="3"/>
  <c r="K65" i="3"/>
  <c r="L65" i="3"/>
  <c r="M65" i="3"/>
  <c r="N65" i="3"/>
  <c r="O65" i="3"/>
  <c r="P65" i="3"/>
  <c r="Q65" i="3"/>
  <c r="R65" i="3"/>
  <c r="S65" i="3"/>
  <c r="K66" i="3"/>
  <c r="L66" i="3"/>
  <c r="M66" i="3"/>
  <c r="N66" i="3"/>
  <c r="O66" i="3"/>
  <c r="P66" i="3"/>
  <c r="Q66" i="3"/>
  <c r="R66" i="3"/>
  <c r="S66" i="3"/>
  <c r="K67" i="3"/>
  <c r="L67" i="3"/>
  <c r="M67" i="3"/>
  <c r="N67" i="3"/>
  <c r="O67" i="3"/>
  <c r="P67" i="3"/>
  <c r="Q67" i="3"/>
  <c r="R67" i="3"/>
  <c r="S67" i="3"/>
  <c r="K68" i="3"/>
  <c r="L68" i="3"/>
  <c r="M68" i="3"/>
  <c r="N68" i="3"/>
  <c r="O68" i="3"/>
  <c r="P68" i="3"/>
  <c r="Q68" i="3"/>
  <c r="R68" i="3"/>
  <c r="S68" i="3"/>
  <c r="K69" i="3"/>
  <c r="L69" i="3"/>
  <c r="M69" i="3"/>
  <c r="N69" i="3"/>
  <c r="O69" i="3"/>
  <c r="P69" i="3"/>
  <c r="Q69" i="3"/>
  <c r="R69" i="3"/>
  <c r="S69" i="3"/>
  <c r="K70" i="3"/>
  <c r="L70" i="3"/>
  <c r="M70" i="3"/>
  <c r="N70" i="3"/>
  <c r="O70" i="3"/>
  <c r="P70" i="3"/>
  <c r="Q70" i="3"/>
  <c r="R70" i="3"/>
  <c r="S70" i="3"/>
  <c r="K71" i="3"/>
  <c r="L71" i="3"/>
  <c r="M71" i="3"/>
  <c r="N71" i="3"/>
  <c r="O71" i="3"/>
  <c r="P71" i="3"/>
  <c r="Q71" i="3"/>
  <c r="R71" i="3"/>
  <c r="S71" i="3"/>
  <c r="K72" i="3"/>
  <c r="L72" i="3"/>
  <c r="M72" i="3"/>
  <c r="N72" i="3"/>
  <c r="O72" i="3"/>
  <c r="P72" i="3"/>
  <c r="Q72" i="3"/>
  <c r="R72" i="3"/>
  <c r="S72" i="3"/>
  <c r="K73" i="3"/>
  <c r="L73" i="3"/>
  <c r="M73" i="3"/>
  <c r="N73" i="3"/>
  <c r="O73" i="3"/>
  <c r="P73" i="3"/>
  <c r="Q73" i="3"/>
  <c r="R73" i="3"/>
  <c r="S73" i="3"/>
  <c r="K74" i="3"/>
  <c r="L74" i="3"/>
  <c r="M74" i="3"/>
  <c r="N74" i="3"/>
  <c r="O74" i="3"/>
  <c r="P74" i="3"/>
  <c r="Q74" i="3"/>
  <c r="R74" i="3"/>
  <c r="S74" i="3"/>
  <c r="K75" i="3"/>
  <c r="L75" i="3"/>
  <c r="M75" i="3"/>
  <c r="N75" i="3"/>
  <c r="O75" i="3"/>
  <c r="P75" i="3"/>
  <c r="Q75" i="3"/>
  <c r="R75" i="3"/>
  <c r="S75" i="3"/>
  <c r="K76" i="3"/>
  <c r="L76" i="3"/>
  <c r="M76" i="3"/>
  <c r="N76" i="3"/>
  <c r="O76" i="3"/>
  <c r="P76" i="3"/>
  <c r="Q76" i="3"/>
  <c r="R76" i="3"/>
  <c r="S76" i="3"/>
  <c r="K77" i="3"/>
  <c r="L77" i="3"/>
  <c r="M77" i="3"/>
  <c r="N77" i="3"/>
  <c r="O77" i="3"/>
  <c r="P77" i="3"/>
  <c r="Q77" i="3"/>
  <c r="R77" i="3"/>
  <c r="S77" i="3"/>
  <c r="K78" i="3"/>
  <c r="L78" i="3"/>
  <c r="M78" i="3"/>
  <c r="N78" i="3"/>
  <c r="O78" i="3"/>
  <c r="P78" i="3"/>
  <c r="Q78" i="3"/>
  <c r="R78" i="3"/>
  <c r="S78" i="3"/>
  <c r="K79" i="3"/>
  <c r="L79" i="3"/>
  <c r="M79" i="3"/>
  <c r="N79" i="3"/>
  <c r="O79" i="3"/>
  <c r="P79" i="3"/>
  <c r="Q79" i="3"/>
  <c r="R79" i="3"/>
  <c r="S79" i="3"/>
  <c r="K80" i="3"/>
  <c r="L80" i="3"/>
  <c r="M80" i="3"/>
  <c r="N80" i="3"/>
  <c r="O80" i="3"/>
  <c r="P80" i="3"/>
  <c r="Q80" i="3"/>
  <c r="R80" i="3"/>
  <c r="S80" i="3"/>
  <c r="K81" i="3"/>
  <c r="L81" i="3"/>
  <c r="M81" i="3"/>
  <c r="N81" i="3"/>
  <c r="O81" i="3"/>
  <c r="P81" i="3"/>
  <c r="Q81" i="3"/>
  <c r="R81" i="3"/>
  <c r="S81" i="3"/>
  <c r="K82" i="3"/>
  <c r="L82" i="3"/>
  <c r="M82" i="3"/>
  <c r="N82" i="3"/>
  <c r="O82" i="3"/>
  <c r="P82" i="3"/>
  <c r="Q82" i="3"/>
  <c r="R82" i="3"/>
  <c r="S82" i="3"/>
  <c r="K83" i="3"/>
  <c r="L83" i="3"/>
  <c r="M83" i="3"/>
  <c r="N83" i="3"/>
  <c r="O83" i="3"/>
  <c r="P83" i="3"/>
  <c r="Q83" i="3"/>
  <c r="R83" i="3"/>
  <c r="S83" i="3"/>
  <c r="K84" i="3"/>
  <c r="L84" i="3"/>
  <c r="M84" i="3"/>
  <c r="N84" i="3"/>
  <c r="O84" i="3"/>
  <c r="P84" i="3"/>
  <c r="Q84" i="3"/>
  <c r="R84" i="3"/>
  <c r="S84" i="3"/>
  <c r="K85" i="3"/>
  <c r="L85" i="3"/>
  <c r="M85" i="3"/>
  <c r="N85" i="3"/>
  <c r="O85" i="3"/>
  <c r="P85" i="3"/>
  <c r="Q85" i="3"/>
  <c r="R85" i="3"/>
  <c r="S85" i="3"/>
  <c r="K86" i="3"/>
  <c r="L86" i="3"/>
  <c r="M86" i="3"/>
  <c r="N86" i="3"/>
  <c r="O86" i="3"/>
  <c r="P86" i="3"/>
  <c r="Q86" i="3"/>
  <c r="R86" i="3"/>
  <c r="S86" i="3"/>
  <c r="K87" i="3"/>
  <c r="L87" i="3"/>
  <c r="M87" i="3"/>
  <c r="N87" i="3"/>
  <c r="O87" i="3"/>
  <c r="P87" i="3"/>
  <c r="Q87" i="3"/>
  <c r="R87" i="3"/>
  <c r="S87" i="3"/>
  <c r="K88" i="3"/>
  <c r="L88" i="3"/>
  <c r="M88" i="3"/>
  <c r="N88" i="3"/>
  <c r="O88" i="3"/>
  <c r="P88" i="3"/>
  <c r="Q88" i="3"/>
  <c r="R88" i="3"/>
  <c r="S88" i="3"/>
  <c r="K89" i="3"/>
  <c r="L89" i="3"/>
  <c r="M89" i="3"/>
  <c r="N89" i="3"/>
  <c r="O89" i="3"/>
  <c r="P89" i="3"/>
  <c r="Q89" i="3"/>
  <c r="R89" i="3"/>
  <c r="S89" i="3"/>
  <c r="K90" i="3"/>
  <c r="L90" i="3"/>
  <c r="M90" i="3"/>
  <c r="N90" i="3"/>
  <c r="O90" i="3"/>
  <c r="P90" i="3"/>
  <c r="Q90" i="3"/>
  <c r="R90" i="3"/>
  <c r="S90" i="3"/>
  <c r="K91" i="3"/>
  <c r="L91" i="3"/>
  <c r="M91" i="3"/>
  <c r="N91" i="3"/>
  <c r="O91" i="3"/>
  <c r="P91" i="3"/>
  <c r="Q91" i="3"/>
  <c r="R91" i="3"/>
  <c r="S91" i="3"/>
  <c r="K92" i="3"/>
  <c r="L92" i="3"/>
  <c r="M92" i="3"/>
  <c r="N92" i="3"/>
  <c r="O92" i="3"/>
  <c r="P92" i="3"/>
  <c r="Q92" i="3"/>
  <c r="R92" i="3"/>
  <c r="S92" i="3"/>
  <c r="K93" i="3"/>
  <c r="L93" i="3"/>
  <c r="M93" i="3"/>
  <c r="N93" i="3"/>
  <c r="O93" i="3"/>
  <c r="P93" i="3"/>
  <c r="Q93" i="3"/>
  <c r="R93" i="3"/>
  <c r="S93" i="3"/>
  <c r="K94" i="3"/>
  <c r="L94" i="3"/>
  <c r="M94" i="3"/>
  <c r="N94" i="3"/>
  <c r="O94" i="3"/>
  <c r="P94" i="3"/>
  <c r="Q94" i="3"/>
  <c r="R94" i="3"/>
  <c r="S94" i="3"/>
  <c r="K95" i="3"/>
  <c r="L95" i="3"/>
  <c r="M95" i="3"/>
  <c r="N95" i="3"/>
  <c r="O95" i="3"/>
  <c r="P95" i="3"/>
  <c r="Q95" i="3"/>
  <c r="R95" i="3"/>
  <c r="S95" i="3"/>
  <c r="K96" i="3"/>
  <c r="L96" i="3"/>
  <c r="M96" i="3"/>
  <c r="N96" i="3"/>
  <c r="O96" i="3"/>
  <c r="P96" i="3"/>
  <c r="Q96" i="3"/>
  <c r="R96" i="3"/>
  <c r="S96" i="3"/>
  <c r="K97" i="3"/>
  <c r="L97" i="3"/>
  <c r="M97" i="3"/>
  <c r="N97" i="3"/>
  <c r="O97" i="3"/>
  <c r="P97" i="3"/>
  <c r="Q97" i="3"/>
  <c r="R97" i="3"/>
  <c r="S97" i="3"/>
  <c r="K98" i="3"/>
  <c r="L98" i="3"/>
  <c r="M98" i="3"/>
  <c r="N98" i="3"/>
  <c r="O98" i="3"/>
  <c r="P98" i="3"/>
  <c r="Q98" i="3"/>
  <c r="R98" i="3"/>
  <c r="S98" i="3"/>
  <c r="K99" i="3"/>
  <c r="L99" i="3"/>
  <c r="M99" i="3"/>
  <c r="N99" i="3"/>
  <c r="O99" i="3"/>
  <c r="P99" i="3"/>
  <c r="R99" i="3"/>
  <c r="S99" i="3"/>
  <c r="K100" i="3"/>
  <c r="L100" i="3"/>
  <c r="M100" i="3"/>
  <c r="N100" i="3"/>
  <c r="O100" i="3"/>
  <c r="P100" i="3"/>
  <c r="Q100" i="3"/>
  <c r="R100" i="3"/>
  <c r="S100" i="3"/>
  <c r="K101" i="3"/>
  <c r="L101" i="3"/>
  <c r="M101" i="3"/>
  <c r="N101" i="3"/>
  <c r="O101" i="3"/>
  <c r="P101" i="3"/>
  <c r="Q101" i="3"/>
  <c r="R101" i="3"/>
  <c r="S101" i="3"/>
  <c r="K102" i="3"/>
  <c r="L102" i="3"/>
  <c r="M102" i="3"/>
  <c r="N102" i="3"/>
  <c r="O102" i="3"/>
  <c r="P102" i="3"/>
  <c r="Q102" i="3"/>
  <c r="R102" i="3"/>
  <c r="S102" i="3"/>
  <c r="K103" i="3"/>
  <c r="L103" i="3"/>
  <c r="M103" i="3"/>
  <c r="N103" i="3"/>
  <c r="O103" i="3"/>
  <c r="P103" i="3"/>
  <c r="Q103" i="3"/>
  <c r="R103" i="3"/>
  <c r="S103" i="3"/>
  <c r="K104" i="3"/>
  <c r="L104" i="3"/>
  <c r="M104" i="3"/>
  <c r="N104" i="3"/>
  <c r="O104" i="3"/>
  <c r="P104" i="3"/>
  <c r="Q104" i="3"/>
  <c r="R104" i="3"/>
  <c r="S104" i="3"/>
  <c r="K105" i="3"/>
  <c r="L105" i="3"/>
  <c r="M105" i="3"/>
  <c r="N105" i="3"/>
  <c r="O105" i="3"/>
  <c r="P105" i="3"/>
  <c r="Q105" i="3"/>
  <c r="R105" i="3"/>
  <c r="S105" i="3"/>
  <c r="K106" i="3"/>
  <c r="L106" i="3"/>
  <c r="N106" i="3"/>
  <c r="O106" i="3"/>
  <c r="P106" i="3"/>
  <c r="G120" i="3" s="1"/>
  <c r="Q106" i="3"/>
  <c r="R106" i="3"/>
  <c r="S106" i="3"/>
  <c r="G121" i="3" s="1"/>
  <c r="K107" i="3"/>
  <c r="L107" i="3"/>
  <c r="M107" i="3"/>
  <c r="N107" i="3"/>
  <c r="O107" i="3"/>
  <c r="P107" i="3"/>
  <c r="Q107" i="3"/>
  <c r="R107" i="3"/>
  <c r="S107" i="3"/>
  <c r="K108" i="3"/>
  <c r="L108" i="3"/>
  <c r="M108" i="3"/>
  <c r="N108" i="3"/>
  <c r="O108" i="3"/>
  <c r="P108" i="3"/>
  <c r="Q108" i="3"/>
  <c r="R108" i="3"/>
  <c r="S108" i="3"/>
  <c r="K109" i="3"/>
  <c r="L109" i="3"/>
  <c r="M109" i="3"/>
  <c r="N109" i="3"/>
  <c r="O109" i="3"/>
  <c r="P109" i="3"/>
  <c r="Q109" i="3"/>
  <c r="R109" i="3"/>
  <c r="S109" i="3"/>
  <c r="S8" i="3"/>
  <c r="R8" i="3"/>
  <c r="Q8" i="3"/>
  <c r="P8" i="3"/>
  <c r="N8" i="3"/>
  <c r="O8" i="3"/>
  <c r="M8" i="3"/>
  <c r="L8" i="3"/>
  <c r="K8" i="3"/>
  <c r="J107" i="3"/>
  <c r="I106" i="3"/>
  <c r="H106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J106" i="3"/>
  <c r="M106" i="3" s="1"/>
  <c r="G119" i="3" s="1"/>
  <c r="H107" i="3"/>
  <c r="I107" i="3"/>
  <c r="H108" i="3"/>
  <c r="I108" i="3"/>
  <c r="J108" i="3"/>
  <c r="H109" i="3"/>
  <c r="I109" i="3"/>
  <c r="J109" i="3"/>
  <c r="J8" i="3"/>
  <c r="I8" i="3"/>
  <c r="H8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3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8" i="2"/>
  <c r="P46" i="2"/>
  <c r="D3" i="5" l="1"/>
  <c r="E3" i="5" s="1"/>
  <c r="D4" i="5" s="1"/>
  <c r="E4" i="5" s="1"/>
  <c r="D5" i="5" s="1"/>
  <c r="E5" i="5" s="1"/>
  <c r="D6" i="5" s="1"/>
  <c r="F4" i="5" l="1"/>
  <c r="G4" i="5" s="1"/>
  <c r="E6" i="5"/>
  <c r="F7" i="5" s="1"/>
  <c r="G7" i="5" s="1"/>
  <c r="F6" i="5"/>
  <c r="G6" i="5" s="1"/>
  <c r="F5" i="5"/>
  <c r="G5" i="5" s="1"/>
  <c r="D7" i="5" l="1"/>
  <c r="E7" i="5" s="1"/>
  <c r="D8" i="5" s="1"/>
  <c r="F8" i="5" l="1"/>
  <c r="G8" i="5" s="1"/>
  <c r="E8" i="5"/>
  <c r="D9" i="5" s="1"/>
  <c r="F9" i="5" l="1"/>
  <c r="G9" i="5" s="1"/>
  <c r="E9" i="5"/>
  <c r="D10" i="5" s="1"/>
  <c r="F10" i="5" l="1"/>
  <c r="G10" i="5" s="1"/>
  <c r="E10" i="5"/>
  <c r="F11" i="5" s="1"/>
  <c r="G11" i="5" s="1"/>
  <c r="D11" i="5" l="1"/>
  <c r="E11" i="5" s="1"/>
  <c r="D12" i="5" s="1"/>
  <c r="F12" i="5" l="1"/>
  <c r="G12" i="5" s="1"/>
  <c r="E12" i="5"/>
  <c r="D13" i="5" s="1"/>
  <c r="F13" i="5" l="1"/>
  <c r="G13" i="5" s="1"/>
  <c r="E13" i="5"/>
  <c r="D14" i="5" s="1"/>
  <c r="F14" i="5" l="1"/>
  <c r="G14" i="5" s="1"/>
  <c r="E14" i="5"/>
  <c r="F15" i="5" s="1"/>
  <c r="G15" i="5" s="1"/>
  <c r="D15" i="5" l="1"/>
  <c r="E15" i="5" s="1"/>
  <c r="D16" i="5" s="1"/>
  <c r="F16" i="5" l="1"/>
  <c r="G16" i="5" s="1"/>
  <c r="E16" i="5"/>
  <c r="D17" i="5" s="1"/>
  <c r="F17" i="5" l="1"/>
  <c r="G17" i="5" s="1"/>
  <c r="E17" i="5"/>
  <c r="D18" i="5" s="1"/>
  <c r="F18" i="5" l="1"/>
  <c r="G18" i="5" s="1"/>
  <c r="E18" i="5"/>
  <c r="F19" i="5" s="1"/>
  <c r="G19" i="5" s="1"/>
  <c r="D19" i="5" l="1"/>
  <c r="E19" i="5" s="1"/>
  <c r="D20" i="5" s="1"/>
  <c r="F20" i="5" l="1"/>
  <c r="G20" i="5" s="1"/>
  <c r="E20" i="5"/>
  <c r="F21" i="5" s="1"/>
  <c r="G21" i="5" s="1"/>
  <c r="D21" i="5" l="1"/>
  <c r="E21" i="5" s="1"/>
  <c r="D22" i="5" s="1"/>
  <c r="F22" i="5" l="1"/>
  <c r="G22" i="5" s="1"/>
  <c r="E22" i="5"/>
  <c r="D23" i="5" s="1"/>
  <c r="F23" i="5" l="1"/>
  <c r="G23" i="5" s="1"/>
  <c r="E23" i="5"/>
  <c r="D24" i="5" s="1"/>
  <c r="F24" i="5" l="1"/>
  <c r="G24" i="5" s="1"/>
  <c r="E24" i="5"/>
  <c r="F25" i="5" s="1"/>
  <c r="G25" i="5" s="1"/>
  <c r="D25" i="5" l="1"/>
  <c r="E25" i="5" s="1"/>
  <c r="D26" i="5" s="1"/>
  <c r="F26" i="5" l="1"/>
  <c r="G26" i="5" s="1"/>
  <c r="E26" i="5"/>
  <c r="D27" i="5" s="1"/>
  <c r="F27" i="5" l="1"/>
  <c r="G27" i="5" s="1"/>
  <c r="E27" i="5"/>
  <c r="D28" i="5" s="1"/>
  <c r="F28" i="5" l="1"/>
  <c r="G28" i="5" s="1"/>
  <c r="E28" i="5"/>
  <c r="F29" i="5" s="1"/>
  <c r="G29" i="5" s="1"/>
  <c r="D29" i="5" l="1"/>
  <c r="E29" i="5" s="1"/>
  <c r="D30" i="5" s="1"/>
  <c r="F30" i="5" l="1"/>
  <c r="G30" i="5" s="1"/>
  <c r="E30" i="5"/>
  <c r="D31" i="5" s="1"/>
  <c r="F31" i="5" l="1"/>
  <c r="G31" i="5" s="1"/>
  <c r="E31" i="5"/>
  <c r="D32" i="5" s="1"/>
  <c r="F32" i="5" l="1"/>
  <c r="G32" i="5" s="1"/>
  <c r="E32" i="5"/>
  <c r="F33" i="5" s="1"/>
  <c r="G33" i="5" s="1"/>
  <c r="D33" i="5" l="1"/>
  <c r="E33" i="5" s="1"/>
  <c r="D34" i="5" s="1"/>
  <c r="F34" i="5" l="1"/>
  <c r="G34" i="5" s="1"/>
  <c r="E34" i="5"/>
  <c r="D35" i="5" s="1"/>
  <c r="F35" i="5" l="1"/>
  <c r="G35" i="5" s="1"/>
  <c r="E35" i="5"/>
  <c r="D36" i="5" s="1"/>
  <c r="F36" i="5" l="1"/>
  <c r="G36" i="5" s="1"/>
  <c r="E36" i="5"/>
  <c r="F37" i="5" s="1"/>
  <c r="G37" i="5" s="1"/>
  <c r="D37" i="5" l="1"/>
  <c r="E37" i="5"/>
  <c r="D38" i="5" s="1"/>
  <c r="F38" i="5" l="1"/>
  <c r="G38" i="5" s="1"/>
  <c r="E38" i="5"/>
  <c r="D39" i="5" s="1"/>
  <c r="F39" i="5" l="1"/>
  <c r="G39" i="5" s="1"/>
  <c r="E39" i="5"/>
  <c r="D40" i="5" s="1"/>
  <c r="F40" i="5" l="1"/>
  <c r="G40" i="5" s="1"/>
  <c r="E40" i="5"/>
  <c r="F41" i="5" s="1"/>
  <c r="G41" i="5" s="1"/>
  <c r="D41" i="5" l="1"/>
  <c r="E41" i="5" s="1"/>
  <c r="D42" i="5" s="1"/>
  <c r="F42" i="5" l="1"/>
  <c r="G42" i="5" s="1"/>
  <c r="E42" i="5"/>
  <c r="D43" i="5" s="1"/>
  <c r="F43" i="5" l="1"/>
  <c r="G43" i="5" s="1"/>
  <c r="E43" i="5"/>
  <c r="D44" i="5" s="1"/>
  <c r="F44" i="5" l="1"/>
  <c r="G44" i="5" s="1"/>
  <c r="E44" i="5"/>
  <c r="F45" i="5" s="1"/>
  <c r="G45" i="5" s="1"/>
  <c r="D45" i="5" l="1"/>
  <c r="E45" i="5" s="1"/>
  <c r="D46" i="5" s="1"/>
  <c r="F46" i="5" l="1"/>
  <c r="G46" i="5" s="1"/>
  <c r="E46" i="5"/>
  <c r="D47" i="5" s="1"/>
  <c r="F47" i="5" l="1"/>
  <c r="G47" i="5" s="1"/>
  <c r="E47" i="5"/>
  <c r="D48" i="5" s="1"/>
  <c r="F48" i="5" l="1"/>
  <c r="G48" i="5" s="1"/>
  <c r="E48" i="5"/>
  <c r="F49" i="5" s="1"/>
  <c r="G49" i="5" s="1"/>
  <c r="D49" i="5" l="1"/>
  <c r="E49" i="5" s="1"/>
  <c r="D50" i="5" s="1"/>
  <c r="F50" i="5" l="1"/>
  <c r="G50" i="5" s="1"/>
  <c r="E50" i="5"/>
  <c r="D51" i="5" s="1"/>
  <c r="F51" i="5" l="1"/>
  <c r="G51" i="5" s="1"/>
  <c r="E51" i="5"/>
  <c r="D52" i="5" s="1"/>
  <c r="F52" i="5" l="1"/>
  <c r="G52" i="5" s="1"/>
  <c r="E52" i="5"/>
  <c r="F53" i="5" s="1"/>
  <c r="G53" i="5" s="1"/>
  <c r="D53" i="5" l="1"/>
  <c r="E53" i="5" s="1"/>
  <c r="D54" i="5" s="1"/>
  <c r="F54" i="5" l="1"/>
  <c r="G54" i="5" s="1"/>
  <c r="E54" i="5"/>
  <c r="D55" i="5" s="1"/>
  <c r="F55" i="5" l="1"/>
  <c r="G55" i="5" s="1"/>
  <c r="E55" i="5"/>
  <c r="D56" i="5" s="1"/>
  <c r="F56" i="5" l="1"/>
  <c r="G56" i="5" s="1"/>
  <c r="E56" i="5"/>
  <c r="F57" i="5" s="1"/>
  <c r="G57" i="5" s="1"/>
  <c r="D57" i="5" l="1"/>
  <c r="E57" i="5" s="1"/>
  <c r="D58" i="5" s="1"/>
  <c r="F58" i="5" l="1"/>
  <c r="G58" i="5" s="1"/>
  <c r="E58" i="5"/>
  <c r="D59" i="5" s="1"/>
  <c r="F59" i="5" l="1"/>
  <c r="G59" i="5" s="1"/>
  <c r="E59" i="5"/>
  <c r="D60" i="5" s="1"/>
  <c r="F60" i="5" l="1"/>
  <c r="G60" i="5" s="1"/>
  <c r="E60" i="5"/>
  <c r="F61" i="5" s="1"/>
  <c r="G61" i="5" s="1"/>
  <c r="D61" i="5" l="1"/>
  <c r="E61" i="5" s="1"/>
  <c r="D62" i="5" s="1"/>
  <c r="F62" i="5" l="1"/>
  <c r="G62" i="5" s="1"/>
  <c r="E62" i="5"/>
  <c r="D63" i="5" s="1"/>
  <c r="F63" i="5" l="1"/>
  <c r="G63" i="5" s="1"/>
  <c r="E63" i="5"/>
  <c r="D64" i="5" s="1"/>
  <c r="F64" i="5" l="1"/>
  <c r="G64" i="5" s="1"/>
  <c r="E64" i="5"/>
  <c r="F65" i="5" s="1"/>
  <c r="G65" i="5" s="1"/>
  <c r="D65" i="5" l="1"/>
  <c r="E65" i="5" s="1"/>
  <c r="D66" i="5" s="1"/>
  <c r="F66" i="5" l="1"/>
  <c r="G66" i="5" s="1"/>
  <c r="E66" i="5"/>
  <c r="D67" i="5" s="1"/>
  <c r="F67" i="5" l="1"/>
  <c r="G67" i="5" s="1"/>
  <c r="E67" i="5"/>
  <c r="D68" i="5" s="1"/>
  <c r="F68" i="5" l="1"/>
  <c r="G68" i="5" s="1"/>
  <c r="E68" i="5"/>
  <c r="F69" i="5" s="1"/>
  <c r="G69" i="5" s="1"/>
  <c r="D69" i="5" l="1"/>
  <c r="E69" i="5" s="1"/>
  <c r="D70" i="5" s="1"/>
  <c r="F70" i="5" l="1"/>
  <c r="G70" i="5" s="1"/>
  <c r="E70" i="5"/>
  <c r="D71" i="5" s="1"/>
  <c r="F71" i="5" l="1"/>
  <c r="G71" i="5" s="1"/>
  <c r="E71" i="5"/>
  <c r="D72" i="5" s="1"/>
  <c r="F72" i="5" l="1"/>
  <c r="G72" i="5" s="1"/>
  <c r="E72" i="5"/>
  <c r="F73" i="5" s="1"/>
  <c r="G73" i="5" s="1"/>
  <c r="D73" i="5" l="1"/>
  <c r="E73" i="5" l="1"/>
  <c r="D74" i="5" s="1"/>
  <c r="E74" i="5" s="1"/>
  <c r="D75" i="5" s="1"/>
  <c r="F75" i="5" l="1"/>
  <c r="G75" i="5" s="1"/>
  <c r="F74" i="5"/>
  <c r="G74" i="5" s="1"/>
  <c r="E75" i="5"/>
  <c r="D76" i="5" s="1"/>
  <c r="F76" i="5" l="1"/>
  <c r="G76" i="5" s="1"/>
  <c r="E76" i="5"/>
  <c r="F77" i="5" s="1"/>
  <c r="G77" i="5" s="1"/>
  <c r="D77" i="5" l="1"/>
  <c r="E77" i="5" s="1"/>
  <c r="D78" i="5" s="1"/>
  <c r="F78" i="5" l="1"/>
  <c r="G78" i="5" s="1"/>
  <c r="E78" i="5"/>
  <c r="D79" i="5" s="1"/>
  <c r="F79" i="5" l="1"/>
  <c r="G79" i="5" s="1"/>
  <c r="E79" i="5"/>
  <c r="D80" i="5" s="1"/>
  <c r="F80" i="5" l="1"/>
  <c r="G80" i="5" s="1"/>
  <c r="E80" i="5"/>
  <c r="F81" i="5" s="1"/>
  <c r="G81" i="5" s="1"/>
  <c r="D81" i="5" l="1"/>
  <c r="E81" i="5" s="1"/>
  <c r="D82" i="5" s="1"/>
  <c r="F82" i="5" l="1"/>
  <c r="G82" i="5" s="1"/>
  <c r="E82" i="5"/>
  <c r="D83" i="5" s="1"/>
  <c r="F83" i="5" l="1"/>
  <c r="G83" i="5" s="1"/>
  <c r="E83" i="5"/>
  <c r="D84" i="5" s="1"/>
  <c r="F84" i="5" l="1"/>
  <c r="G84" i="5" s="1"/>
  <c r="E84" i="5"/>
  <c r="F85" i="5" s="1"/>
  <c r="G85" i="5" s="1"/>
  <c r="D85" i="5" l="1"/>
  <c r="E85" i="5" s="1"/>
  <c r="D86" i="5" s="1"/>
  <c r="F86" i="5" l="1"/>
  <c r="G86" i="5" s="1"/>
  <c r="E86" i="5"/>
  <c r="D87" i="5" s="1"/>
  <c r="F87" i="5" l="1"/>
  <c r="G87" i="5" s="1"/>
  <c r="E87" i="5"/>
  <c r="D88" i="5" s="1"/>
  <c r="F88" i="5" l="1"/>
  <c r="G88" i="5" s="1"/>
  <c r="E88" i="5"/>
  <c r="F89" i="5" s="1"/>
  <c r="G89" i="5" s="1"/>
  <c r="D89" i="5" l="1"/>
  <c r="E89" i="5" s="1"/>
  <c r="D90" i="5" s="1"/>
  <c r="F90" i="5" l="1"/>
  <c r="G90" i="5" s="1"/>
  <c r="E90" i="5"/>
  <c r="D91" i="5" s="1"/>
  <c r="F91" i="5" l="1"/>
  <c r="G91" i="5" s="1"/>
  <c r="E91" i="5"/>
  <c r="D92" i="5" s="1"/>
  <c r="F92" i="5" l="1"/>
  <c r="G92" i="5" s="1"/>
  <c r="E92" i="5"/>
  <c r="F93" i="5" s="1"/>
  <c r="G93" i="5" s="1"/>
  <c r="D93" i="5" l="1"/>
  <c r="E93" i="5" s="1"/>
  <c r="D94" i="5" s="1"/>
  <c r="F94" i="5" l="1"/>
  <c r="G94" i="5" s="1"/>
  <c r="E94" i="5"/>
  <c r="D95" i="5" s="1"/>
  <c r="F95" i="5" l="1"/>
  <c r="G95" i="5" s="1"/>
  <c r="E95" i="5"/>
  <c r="D96" i="5" s="1"/>
  <c r="F96" i="5" l="1"/>
  <c r="G96" i="5" s="1"/>
  <c r="E96" i="5"/>
  <c r="D97" i="5" s="1"/>
  <c r="F97" i="5" l="1"/>
  <c r="G97" i="5" s="1"/>
  <c r="E97" i="5"/>
  <c r="D98" i="5" s="1"/>
  <c r="F98" i="5" l="1"/>
  <c r="G98" i="5" s="1"/>
  <c r="E98" i="5"/>
  <c r="D99" i="5" s="1"/>
  <c r="F99" i="5" l="1"/>
  <c r="G99" i="5" s="1"/>
  <c r="E99" i="5"/>
  <c r="D100" i="5" s="1"/>
  <c r="F100" i="5" l="1"/>
  <c r="G100" i="5" s="1"/>
  <c r="E100" i="5"/>
  <c r="F101" i="5" s="1"/>
  <c r="G101" i="5" s="1"/>
  <c r="D101" i="5" l="1"/>
  <c r="E101" i="5" s="1"/>
  <c r="D102" i="5" s="1"/>
  <c r="F102" i="5" l="1"/>
  <c r="G102" i="5" s="1"/>
  <c r="E102" i="5"/>
  <c r="D103" i="5" s="1"/>
  <c r="F103" i="5" l="1"/>
  <c r="G103" i="5" s="1"/>
  <c r="E103" i="5"/>
  <c r="D104" i="5" s="1"/>
  <c r="F104" i="5" l="1"/>
  <c r="G104" i="5" s="1"/>
  <c r="E104" i="5"/>
  <c r="F105" i="5" s="1"/>
  <c r="G105" i="5" s="1"/>
  <c r="D105" i="5" l="1"/>
  <c r="E105" i="5" s="1"/>
  <c r="D106" i="5" s="1"/>
  <c r="F106" i="5" l="1"/>
  <c r="G106" i="5" s="1"/>
  <c r="E106" i="5"/>
  <c r="D107" i="5" s="1"/>
  <c r="F107" i="5" l="1"/>
  <c r="G107" i="5" s="1"/>
  <c r="E107" i="5"/>
  <c r="D108" i="5" s="1"/>
  <c r="F108" i="5" l="1"/>
  <c r="G108" i="5" s="1"/>
  <c r="E108" i="5"/>
  <c r="F109" i="5" s="1"/>
  <c r="G109" i="5" s="1"/>
  <c r="D109" i="5" l="1"/>
  <c r="E109" i="5" s="1"/>
  <c r="D110" i="5" s="1"/>
  <c r="F110" i="5" l="1"/>
  <c r="G110" i="5" s="1"/>
  <c r="E110" i="5"/>
  <c r="D111" i="5" s="1"/>
  <c r="F111" i="5" l="1"/>
  <c r="G111" i="5" s="1"/>
  <c r="E111" i="5"/>
  <c r="D112" i="5" s="1"/>
  <c r="F112" i="5" l="1"/>
  <c r="G112" i="5" s="1"/>
  <c r="E112" i="5"/>
  <c r="F113" i="5" s="1"/>
  <c r="G113" i="5" s="1"/>
  <c r="D113" i="5" l="1"/>
  <c r="E113" i="5"/>
  <c r="D114" i="5" s="1"/>
  <c r="F114" i="5" l="1"/>
  <c r="G114" i="5" s="1"/>
  <c r="E114" i="5"/>
  <c r="D115" i="5" s="1"/>
  <c r="E115" i="5" s="1"/>
  <c r="F115" i="5" l="1"/>
  <c r="G115" i="5" s="1"/>
  <c r="H1" i="5" s="1"/>
  <c r="Q46" i="2" l="1"/>
  <c r="F116" i="2"/>
  <c r="E116" i="2"/>
  <c r="O46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8" i="2"/>
  <c r="P23" i="2" l="1"/>
  <c r="Q23" i="2"/>
  <c r="O23" i="2"/>
  <c r="A117" i="2"/>
  <c r="A116" i="2"/>
  <c r="Y17" i="2" l="1"/>
  <c r="Y18" i="2"/>
  <c r="Y16" i="2"/>
  <c r="Y12" i="2"/>
  <c r="Y15" i="2"/>
  <c r="Y11" i="2"/>
  <c r="Y13" i="2"/>
  <c r="Y14" i="2"/>
  <c r="Y10" i="2"/>
  <c r="Y8" i="2"/>
  <c r="Y9" i="2"/>
  <c r="Y7" i="2"/>
  <c r="G10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8" i="2"/>
  <c r="Y19" i="2" l="1"/>
  <c r="Y21" i="2" s="1"/>
  <c r="E109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8" i="2"/>
  <c r="D10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3" i="2"/>
  <c r="A120" i="1"/>
  <c r="A121" i="1" s="1"/>
  <c r="A122" i="1" s="1"/>
  <c r="A123" i="1" s="1"/>
  <c r="A124" i="1" s="1"/>
  <c r="A125" i="1" s="1"/>
  <c r="A126" i="1" s="1"/>
  <c r="A127" i="1" s="1"/>
  <c r="A128" i="1" s="1"/>
  <c r="A119" i="1"/>
  <c r="A117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3" i="1"/>
  <c r="R3" i="1"/>
  <c r="Q11" i="1"/>
  <c r="Q10" i="1"/>
  <c r="Q9" i="1"/>
  <c r="Q8" i="1"/>
  <c r="Q7" i="1"/>
  <c r="Q6" i="1"/>
  <c r="Q5" i="1"/>
  <c r="Q4" i="1"/>
  <c r="Q3" i="1"/>
  <c r="P11" i="1"/>
  <c r="P10" i="1"/>
  <c r="P9" i="1"/>
  <c r="P8" i="1"/>
  <c r="P7" i="1"/>
  <c r="P6" i="1"/>
  <c r="P5" i="1"/>
  <c r="P4" i="1"/>
  <c r="P3" i="1"/>
  <c r="O4" i="1"/>
  <c r="O5" i="1" s="1"/>
  <c r="O6" i="1" s="1"/>
  <c r="O7" i="1" s="1"/>
  <c r="O8" i="1" s="1"/>
  <c r="O9" i="1" s="1"/>
  <c r="O10" i="1" s="1"/>
  <c r="O11" i="1" s="1"/>
  <c r="Z7" i="2" l="1"/>
  <c r="Z8" i="2"/>
  <c r="Z12" i="2"/>
  <c r="Z16" i="2"/>
  <c r="Z9" i="2"/>
  <c r="Z13" i="2"/>
  <c r="Z17" i="2"/>
  <c r="Z10" i="2"/>
  <c r="Z14" i="2"/>
  <c r="Z18" i="2"/>
  <c r="Z11" i="2"/>
  <c r="Z15" i="2"/>
  <c r="Z19" i="2" l="1"/>
</calcChain>
</file>

<file path=xl/sharedStrings.xml><?xml version="1.0" encoding="utf-8"?>
<sst xmlns="http://schemas.openxmlformats.org/spreadsheetml/2006/main" count="137" uniqueCount="104">
  <si>
    <t>date</t>
  </si>
  <si>
    <t>série mens  1707 (y)</t>
  </si>
  <si>
    <t>Test de Buys-Ballot: On choisit uniquement les années complètes.</t>
  </si>
  <si>
    <t>année</t>
  </si>
  <si>
    <t>y annuel</t>
  </si>
  <si>
    <t xml:space="preserve">Ecart-type </t>
  </si>
  <si>
    <t>cor</t>
  </si>
  <si>
    <t xml:space="preserve">donc on choisit le </t>
  </si>
  <si>
    <t>Les deux séries sont</t>
  </si>
  <si>
    <t>plutôt corrélées</t>
  </si>
  <si>
    <t>Prévisions</t>
  </si>
  <si>
    <t>schéma multiplicatif.</t>
  </si>
  <si>
    <t>t</t>
  </si>
  <si>
    <t>MM(12)</t>
  </si>
  <si>
    <t>MMC(12)</t>
  </si>
  <si>
    <t>CompSais &amp; Resu</t>
  </si>
  <si>
    <t>Mois/Année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</si>
  <si>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</si>
  <si>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</si>
  <si>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</si>
  <si>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</si>
  <si>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</si>
  <si>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</si>
  <si>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</si>
  <si>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</si>
  <si>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</si>
  <si>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Mediane</t>
  </si>
  <si>
    <t>Adjust</t>
  </si>
  <si>
    <t>Jan</t>
  </si>
  <si>
    <t>Fev</t>
  </si>
  <si>
    <t>Mar</t>
  </si>
  <si>
    <t>Avr</t>
  </si>
  <si>
    <t>Mai</t>
  </si>
  <si>
    <t>Jui</t>
  </si>
  <si>
    <t>Jul</t>
  </si>
  <si>
    <t>Auo</t>
  </si>
  <si>
    <t>Oct</t>
  </si>
  <si>
    <t>Sep</t>
  </si>
  <si>
    <t>Nov</t>
  </si>
  <si>
    <t>Dec</t>
  </si>
  <si>
    <t>CompSai ajus</t>
  </si>
  <si>
    <t>Calcul de composante saisonnière ajuste sous l'hypothèse de conservation des aires.</t>
  </si>
  <si>
    <t>Calcul des paramètres du modèle linéaire:</t>
  </si>
  <si>
    <t>a0</t>
  </si>
  <si>
    <t>a1</t>
  </si>
  <si>
    <t>cov</t>
  </si>
  <si>
    <t>Moyenne</t>
  </si>
  <si>
    <t>Variance</t>
  </si>
  <si>
    <t>Calcul des paramètres du modèle quadratique:</t>
  </si>
  <si>
    <t>a2</t>
  </si>
  <si>
    <t>Calcul des paramètres du modèle exponentiel:</t>
  </si>
  <si>
    <t>alpha</t>
  </si>
  <si>
    <t>beta</t>
  </si>
  <si>
    <t>Ln(MMC(12))</t>
  </si>
  <si>
    <t>Tend Lin</t>
  </si>
  <si>
    <t>Tend Qua</t>
  </si>
  <si>
    <t>Tend Exp</t>
  </si>
  <si>
    <t>Modele Lin</t>
  </si>
  <si>
    <t>Modele Qua</t>
  </si>
  <si>
    <t>Modele Exp</t>
  </si>
  <si>
    <t>RMSE Lin</t>
  </si>
  <si>
    <t>RMSE Qua</t>
  </si>
  <si>
    <t>RMSE Exp</t>
  </si>
  <si>
    <t>MAE Lin</t>
  </si>
  <si>
    <t>MAE Qua</t>
  </si>
  <si>
    <t>MAE Exp</t>
  </si>
  <si>
    <t>MAPE Lin</t>
  </si>
  <si>
    <t>MAPE Qua</t>
  </si>
  <si>
    <t>MAPE Exp</t>
  </si>
  <si>
    <t>Critères/Modèle</t>
  </si>
  <si>
    <t>Modèle linéaire</t>
  </si>
  <si>
    <t>Modèle Quadratique</t>
  </si>
  <si>
    <t>Modèle exponentiel</t>
  </si>
  <si>
    <t>RMSE</t>
  </si>
  <si>
    <t>MAE</t>
  </si>
  <si>
    <t>MAPE</t>
  </si>
  <si>
    <t>série mens  1707 (Xt)</t>
  </si>
  <si>
    <t>(1-B)Xt</t>
  </si>
  <si>
    <t>(1-B)²Xt</t>
  </si>
  <si>
    <t xml:space="preserve">Puisque (1-B)Xt a la variance minimale, on va ajuster </t>
  </si>
  <si>
    <t>la série en utilisant le modèle DA-N.</t>
  </si>
  <si>
    <t>St</t>
  </si>
  <si>
    <t>Tt</t>
  </si>
  <si>
    <t>Ft</t>
  </si>
  <si>
    <t>gamma</t>
  </si>
  <si>
    <t>phi</t>
  </si>
  <si>
    <t>Initialisation</t>
  </si>
  <si>
    <t>S1</t>
  </si>
  <si>
    <t>T1</t>
  </si>
  <si>
    <t>y1=9400</t>
  </si>
  <si>
    <t>Optimales (Matlab)</t>
  </si>
  <si>
    <t>Modele quadratique</t>
  </si>
  <si>
    <t>SPSS</t>
  </si>
  <si>
    <t>Naïve</t>
  </si>
  <si>
    <t>MAPE Modelquad</t>
  </si>
  <si>
    <t>MAPE SPSS</t>
  </si>
  <si>
    <t xml:space="preserve">MAPE Naïve </t>
  </si>
  <si>
    <t>DA-N</t>
  </si>
  <si>
    <t>MAPE DA-N</t>
  </si>
  <si>
    <t>CompSai</t>
  </si>
  <si>
    <t>Prevision pour le modele quadratique</t>
  </si>
  <si>
    <r>
      <t>(1-B</t>
    </r>
    <r>
      <rPr>
        <b/>
        <i/>
        <sz val="8"/>
        <color theme="1"/>
        <rFont val="Calibri"/>
        <family val="2"/>
        <scheme val="minor"/>
      </rPr>
      <t>12</t>
    </r>
    <r>
      <rPr>
        <b/>
        <i/>
        <sz val="11"/>
        <color theme="1"/>
        <rFont val="Calibri"/>
        <family val="2"/>
        <scheme val="minor"/>
      </rPr>
      <t>)Xt</t>
    </r>
  </si>
  <si>
    <r>
      <t>(1-B)(1-B</t>
    </r>
    <r>
      <rPr>
        <b/>
        <i/>
        <sz val="8"/>
        <color theme="1"/>
        <rFont val="Calibri"/>
        <family val="2"/>
        <scheme val="minor"/>
      </rPr>
      <t>12</t>
    </r>
    <r>
      <rPr>
        <b/>
        <i/>
        <sz val="11"/>
        <color theme="1"/>
        <rFont val="Calibri"/>
        <family val="2"/>
        <scheme val="minor"/>
      </rPr>
      <t>)Xt</t>
    </r>
  </si>
  <si>
    <r>
      <t>(1-B²)(1-B</t>
    </r>
    <r>
      <rPr>
        <b/>
        <i/>
        <sz val="8"/>
        <color theme="1"/>
        <rFont val="Calibri"/>
        <family val="2"/>
        <scheme val="minor"/>
      </rPr>
      <t>12</t>
    </r>
    <r>
      <rPr>
        <b/>
        <i/>
        <sz val="11"/>
        <color theme="1"/>
        <rFont val="Calibri"/>
        <family val="2"/>
        <scheme val="minor"/>
      </rPr>
      <t>)Xt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</si>
</sst>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1" fillId="0" borderId="0" xfId="1" applyNumberFormat="1"/>
    <xf numFmtId="0" fontId="1" fillId="0" borderId="0" xfId="1"/>
    <xf numFmtId="0" fontId="2" fillId="2" borderId="0" xfId="0" applyFont="1" applyFill="1"/>
    <xf numFmtId="164" fontId="3" fillId="2" borderId="0" xfId="1" applyNumberFormat="1" applyFont="1" applyFill="1"/>
    <xf numFmtId="0" fontId="3" fillId="2" borderId="0" xfId="1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4" fillId="0" borderId="0" xfId="0" applyFont="1" applyFill="1"/>
    <xf numFmtId="0" fontId="0" fillId="3" borderId="0" xfId="0" applyFill="1" applyAlignment="1">
      <alignment horizontal="right"/>
    </xf>
    <xf numFmtId="0" fontId="6" fillId="2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</cellXfs>
  <cellStyles count="2">
    <cellStyle name="Normal" xfId="0" builtinId="0"/>
    <cellStyle name="Normal 2" xfId="1" xr:uid="{5A69E233-ADA4-4405-A5C8-5BF54A41BF3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'M1'!$C$1</c:f>
              <c:strCache>
                <c:ptCount val="1"/>
                <c:pt idx="0">
                  <c:v>série mens  1707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'M1'!$A$2:$A$115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'M1'!$C$2:$C$115</c:f>
              <c:numCache>
                <c:formatCode>General</c:formatCode>
                <c:ptCount val="114"/>
                <c:pt idx="0">
                  <c:v>9400</c:v>
                </c:pt>
                <c:pt idx="1">
                  <c:v>8250</c:v>
                </c:pt>
                <c:pt idx="2">
                  <c:v>4600</c:v>
                </c:pt>
                <c:pt idx="3">
                  <c:v>5750</c:v>
                </c:pt>
                <c:pt idx="4">
                  <c:v>5600</c:v>
                </c:pt>
                <c:pt idx="5">
                  <c:v>6900</c:v>
                </c:pt>
                <c:pt idx="6">
                  <c:v>5650</c:v>
                </c:pt>
                <c:pt idx="7">
                  <c:v>8300</c:v>
                </c:pt>
                <c:pt idx="8">
                  <c:v>8500</c:v>
                </c:pt>
                <c:pt idx="9">
                  <c:v>5250</c:v>
                </c:pt>
                <c:pt idx="10">
                  <c:v>6700</c:v>
                </c:pt>
                <c:pt idx="11">
                  <c:v>8750</c:v>
                </c:pt>
                <c:pt idx="12">
                  <c:v>7250</c:v>
                </c:pt>
                <c:pt idx="13">
                  <c:v>5550</c:v>
                </c:pt>
                <c:pt idx="14">
                  <c:v>7750</c:v>
                </c:pt>
                <c:pt idx="15">
                  <c:v>5150</c:v>
                </c:pt>
                <c:pt idx="16">
                  <c:v>4300</c:v>
                </c:pt>
                <c:pt idx="17">
                  <c:v>5250</c:v>
                </c:pt>
                <c:pt idx="18">
                  <c:v>4750</c:v>
                </c:pt>
                <c:pt idx="19">
                  <c:v>7450</c:v>
                </c:pt>
                <c:pt idx="20">
                  <c:v>9350</c:v>
                </c:pt>
                <c:pt idx="21">
                  <c:v>6250</c:v>
                </c:pt>
                <c:pt idx="22">
                  <c:v>6450</c:v>
                </c:pt>
                <c:pt idx="23">
                  <c:v>5000</c:v>
                </c:pt>
                <c:pt idx="24">
                  <c:v>7400</c:v>
                </c:pt>
                <c:pt idx="25">
                  <c:v>6500</c:v>
                </c:pt>
                <c:pt idx="26">
                  <c:v>5700</c:v>
                </c:pt>
                <c:pt idx="27">
                  <c:v>5600</c:v>
                </c:pt>
                <c:pt idx="28">
                  <c:v>3450</c:v>
                </c:pt>
                <c:pt idx="29">
                  <c:v>8150</c:v>
                </c:pt>
                <c:pt idx="30">
                  <c:v>4000</c:v>
                </c:pt>
                <c:pt idx="31">
                  <c:v>4650</c:v>
                </c:pt>
                <c:pt idx="32">
                  <c:v>7200</c:v>
                </c:pt>
                <c:pt idx="33">
                  <c:v>7850</c:v>
                </c:pt>
                <c:pt idx="34">
                  <c:v>6950</c:v>
                </c:pt>
                <c:pt idx="35">
                  <c:v>6050</c:v>
                </c:pt>
                <c:pt idx="36">
                  <c:v>6800</c:v>
                </c:pt>
                <c:pt idx="37">
                  <c:v>4600</c:v>
                </c:pt>
                <c:pt idx="38">
                  <c:v>6600</c:v>
                </c:pt>
                <c:pt idx="39">
                  <c:v>3500</c:v>
                </c:pt>
                <c:pt idx="40">
                  <c:v>4550</c:v>
                </c:pt>
                <c:pt idx="41">
                  <c:v>3550</c:v>
                </c:pt>
                <c:pt idx="42">
                  <c:v>3300</c:v>
                </c:pt>
                <c:pt idx="43">
                  <c:v>6300</c:v>
                </c:pt>
                <c:pt idx="44">
                  <c:v>3950</c:v>
                </c:pt>
                <c:pt idx="45">
                  <c:v>4100</c:v>
                </c:pt>
                <c:pt idx="46">
                  <c:v>5650</c:v>
                </c:pt>
                <c:pt idx="47">
                  <c:v>3200</c:v>
                </c:pt>
                <c:pt idx="48">
                  <c:v>3700</c:v>
                </c:pt>
                <c:pt idx="49">
                  <c:v>3650</c:v>
                </c:pt>
                <c:pt idx="50">
                  <c:v>5150</c:v>
                </c:pt>
                <c:pt idx="51">
                  <c:v>3250</c:v>
                </c:pt>
                <c:pt idx="52">
                  <c:v>3300</c:v>
                </c:pt>
                <c:pt idx="53">
                  <c:v>5600</c:v>
                </c:pt>
                <c:pt idx="54">
                  <c:v>5350</c:v>
                </c:pt>
                <c:pt idx="55">
                  <c:v>4050</c:v>
                </c:pt>
                <c:pt idx="56">
                  <c:v>6900</c:v>
                </c:pt>
                <c:pt idx="57">
                  <c:v>3600</c:v>
                </c:pt>
                <c:pt idx="58">
                  <c:v>1700</c:v>
                </c:pt>
                <c:pt idx="59">
                  <c:v>1800</c:v>
                </c:pt>
                <c:pt idx="60">
                  <c:v>2200</c:v>
                </c:pt>
                <c:pt idx="61">
                  <c:v>2250</c:v>
                </c:pt>
                <c:pt idx="62">
                  <c:v>3050</c:v>
                </c:pt>
                <c:pt idx="63">
                  <c:v>3750</c:v>
                </c:pt>
                <c:pt idx="64">
                  <c:v>1950</c:v>
                </c:pt>
                <c:pt idx="65">
                  <c:v>1300</c:v>
                </c:pt>
                <c:pt idx="66">
                  <c:v>2100</c:v>
                </c:pt>
                <c:pt idx="67">
                  <c:v>4100</c:v>
                </c:pt>
                <c:pt idx="68">
                  <c:v>2850</c:v>
                </c:pt>
                <c:pt idx="69">
                  <c:v>4150</c:v>
                </c:pt>
                <c:pt idx="70">
                  <c:v>5500</c:v>
                </c:pt>
                <c:pt idx="71">
                  <c:v>2400</c:v>
                </c:pt>
                <c:pt idx="72">
                  <c:v>1950</c:v>
                </c:pt>
                <c:pt idx="73">
                  <c:v>2250</c:v>
                </c:pt>
                <c:pt idx="74">
                  <c:v>1800</c:v>
                </c:pt>
                <c:pt idx="75">
                  <c:v>1750</c:v>
                </c:pt>
                <c:pt idx="76">
                  <c:v>2900</c:v>
                </c:pt>
                <c:pt idx="77">
                  <c:v>2850</c:v>
                </c:pt>
                <c:pt idx="78">
                  <c:v>2600</c:v>
                </c:pt>
                <c:pt idx="79">
                  <c:v>2950</c:v>
                </c:pt>
                <c:pt idx="80">
                  <c:v>3050</c:v>
                </c:pt>
                <c:pt idx="81">
                  <c:v>2150</c:v>
                </c:pt>
                <c:pt idx="82">
                  <c:v>2150</c:v>
                </c:pt>
                <c:pt idx="83">
                  <c:v>1550</c:v>
                </c:pt>
                <c:pt idx="84">
                  <c:v>2000</c:v>
                </c:pt>
                <c:pt idx="85">
                  <c:v>2650</c:v>
                </c:pt>
                <c:pt idx="86">
                  <c:v>3400</c:v>
                </c:pt>
                <c:pt idx="87">
                  <c:v>2200</c:v>
                </c:pt>
                <c:pt idx="88">
                  <c:v>1200</c:v>
                </c:pt>
                <c:pt idx="89">
                  <c:v>2050</c:v>
                </c:pt>
                <c:pt idx="90">
                  <c:v>2600</c:v>
                </c:pt>
                <c:pt idx="91">
                  <c:v>3400</c:v>
                </c:pt>
                <c:pt idx="92">
                  <c:v>1850</c:v>
                </c:pt>
                <c:pt idx="93">
                  <c:v>3000</c:v>
                </c:pt>
                <c:pt idx="94">
                  <c:v>2100</c:v>
                </c:pt>
                <c:pt idx="95">
                  <c:v>1950</c:v>
                </c:pt>
                <c:pt idx="96">
                  <c:v>1950</c:v>
                </c:pt>
                <c:pt idx="97">
                  <c:v>2100</c:v>
                </c:pt>
                <c:pt idx="98">
                  <c:v>1200</c:v>
                </c:pt>
                <c:pt idx="99">
                  <c:v>2750</c:v>
                </c:pt>
                <c:pt idx="100">
                  <c:v>1150</c:v>
                </c:pt>
                <c:pt idx="101">
                  <c:v>2050</c:v>
                </c:pt>
                <c:pt idx="102">
                  <c:v>1650</c:v>
                </c:pt>
                <c:pt idx="103">
                  <c:v>2750</c:v>
                </c:pt>
                <c:pt idx="104">
                  <c:v>2350</c:v>
                </c:pt>
                <c:pt idx="105">
                  <c:v>3250</c:v>
                </c:pt>
                <c:pt idx="106">
                  <c:v>3050</c:v>
                </c:pt>
                <c:pt idx="107">
                  <c:v>2500</c:v>
                </c:pt>
                <c:pt idx="108">
                  <c:v>1850</c:v>
                </c:pt>
                <c:pt idx="109">
                  <c:v>2700</c:v>
                </c:pt>
                <c:pt idx="110">
                  <c:v>3150</c:v>
                </c:pt>
                <c:pt idx="111">
                  <c:v>1200</c:v>
                </c:pt>
                <c:pt idx="112">
                  <c:v>1800</c:v>
                </c:pt>
                <c:pt idx="113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6-488B-9C89-13B2D5B7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5920"/>
        <c:axId val="440112640"/>
      </c:scatterChart>
      <c:valAx>
        <c:axId val="4401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2640"/>
        <c:crosses val="autoZero"/>
        <c:crossBetween val="midCat"/>
      </c:valAx>
      <c:valAx>
        <c:axId val="440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'M2'!$E$1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dbl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696850393700784E-3"/>
                  <c:y val="3.2715441819772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3880796150481186E-2"/>
                  <c:y val="-0.30806758530183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'M2'!$A$8:$A$109</c:f>
              <c:numCache>
                <c:formatCode>General</c:formatCode>
                <c:ptCount val="10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</c:numCache>
            </c:numRef>
          </c:xVal>
          <c:yVal>
            <c:numRef>
              <c:f>'M2'!$E$8:$E$109</c:f>
              <c:numCache>
                <c:formatCode>General</c:formatCode>
                <c:ptCount val="102"/>
                <c:pt idx="0">
                  <c:v>6881.25</c:v>
                </c:pt>
                <c:pt idx="1">
                  <c:v>6679.166666666667</c:v>
                </c:pt>
                <c:pt idx="2">
                  <c:v>6697.916666666667</c:v>
                </c:pt>
                <c:pt idx="3">
                  <c:v>6804.166666666667</c:v>
                </c:pt>
                <c:pt idx="4">
                  <c:v>6725</c:v>
                </c:pt>
                <c:pt idx="5">
                  <c:v>6602.083333333333</c:v>
                </c:pt>
                <c:pt idx="6">
                  <c:v>6495.833333333333</c:v>
                </c:pt>
                <c:pt idx="7">
                  <c:v>6422.9166666666661</c:v>
                </c:pt>
                <c:pt idx="8">
                  <c:v>6422.9166666666661</c:v>
                </c:pt>
                <c:pt idx="9">
                  <c:v>6500</c:v>
                </c:pt>
                <c:pt idx="10">
                  <c:v>6531.25</c:v>
                </c:pt>
                <c:pt idx="11">
                  <c:v>6364.583333333333</c:v>
                </c:pt>
                <c:pt idx="12">
                  <c:v>6214.583333333333</c:v>
                </c:pt>
                <c:pt idx="13">
                  <c:v>6260.4166666666661</c:v>
                </c:pt>
                <c:pt idx="14">
                  <c:v>6214.5833333333339</c:v>
                </c:pt>
                <c:pt idx="15">
                  <c:v>6147.916666666667</c:v>
                </c:pt>
                <c:pt idx="16">
                  <c:v>6131.25</c:v>
                </c:pt>
                <c:pt idx="17">
                  <c:v>6216.6666666666661</c:v>
                </c:pt>
                <c:pt idx="18">
                  <c:v>6306.25</c:v>
                </c:pt>
                <c:pt idx="19">
                  <c:v>6158.3333333333339</c:v>
                </c:pt>
                <c:pt idx="20">
                  <c:v>5952.0833333333339</c:v>
                </c:pt>
                <c:pt idx="21">
                  <c:v>5929.1666666666661</c:v>
                </c:pt>
                <c:pt idx="22">
                  <c:v>6016.6666666666661</c:v>
                </c:pt>
                <c:pt idx="23">
                  <c:v>6081.25</c:v>
                </c:pt>
                <c:pt idx="24">
                  <c:v>6100</c:v>
                </c:pt>
                <c:pt idx="25">
                  <c:v>5995.8333333333339</c:v>
                </c:pt>
                <c:pt idx="26">
                  <c:v>5954.166666666667</c:v>
                </c:pt>
                <c:pt idx="27">
                  <c:v>5904.166666666667</c:v>
                </c:pt>
                <c:pt idx="28">
                  <c:v>5862.5</c:v>
                </c:pt>
                <c:pt idx="29">
                  <c:v>5716.6666666666661</c:v>
                </c:pt>
                <c:pt idx="30">
                  <c:v>5495.8333333333339</c:v>
                </c:pt>
                <c:pt idx="31">
                  <c:v>5535.416666666667</c:v>
                </c:pt>
                <c:pt idx="32">
                  <c:v>5468.75</c:v>
                </c:pt>
                <c:pt idx="33">
                  <c:v>5177.083333333333</c:v>
                </c:pt>
                <c:pt idx="34">
                  <c:v>4966.6666666666661</c:v>
                </c:pt>
                <c:pt idx="35">
                  <c:v>4793.75</c:v>
                </c:pt>
                <c:pt idx="36">
                  <c:v>4545.8333333333339</c:v>
                </c:pt>
                <c:pt idx="37">
                  <c:v>4377.0833333333339</c:v>
                </c:pt>
                <c:pt idx="38">
                  <c:v>4277.0833333333339</c:v>
                </c:pt>
                <c:pt idx="39">
                  <c:v>4206.25</c:v>
                </c:pt>
                <c:pt idx="40">
                  <c:v>4143.75</c:v>
                </c:pt>
                <c:pt idx="41">
                  <c:v>4177.083333333333</c:v>
                </c:pt>
                <c:pt idx="42">
                  <c:v>4347.9166666666661</c:v>
                </c:pt>
                <c:pt idx="43">
                  <c:v>4339.583333333333</c:v>
                </c:pt>
                <c:pt idx="44">
                  <c:v>4368.75</c:v>
                </c:pt>
                <c:pt idx="45">
                  <c:v>4470.8333333333339</c:v>
                </c:pt>
                <c:pt idx="46">
                  <c:v>4285.4166666666661</c:v>
                </c:pt>
                <c:pt idx="47">
                  <c:v>4062.5</c:v>
                </c:pt>
                <c:pt idx="48">
                  <c:v>3941.6666666666665</c:v>
                </c:pt>
                <c:pt idx="49">
                  <c:v>3820.833333333333</c:v>
                </c:pt>
                <c:pt idx="50">
                  <c:v>3675</c:v>
                </c:pt>
                <c:pt idx="51">
                  <c:v>3608.333333333333</c:v>
                </c:pt>
                <c:pt idx="52">
                  <c:v>3572.9166666666665</c:v>
                </c:pt>
                <c:pt idx="53">
                  <c:v>3337.5</c:v>
                </c:pt>
                <c:pt idx="54">
                  <c:v>3022.916666666667</c:v>
                </c:pt>
                <c:pt idx="55">
                  <c:v>2889.583333333333</c:v>
                </c:pt>
                <c:pt idx="56">
                  <c:v>2722.9166666666665</c:v>
                </c:pt>
                <c:pt idx="57">
                  <c:v>2577.083333333333</c:v>
                </c:pt>
                <c:pt idx="58">
                  <c:v>2758.333333333333</c:v>
                </c:pt>
                <c:pt idx="59">
                  <c:v>2941.6666666666665</c:v>
                </c:pt>
                <c:pt idx="60">
                  <c:v>2956.25</c:v>
                </c:pt>
                <c:pt idx="61">
                  <c:v>2945.8333333333335</c:v>
                </c:pt>
                <c:pt idx="62">
                  <c:v>2893.75</c:v>
                </c:pt>
                <c:pt idx="63">
                  <c:v>2758.333333333333</c:v>
                </c:pt>
                <c:pt idx="64">
                  <c:v>2714.583333333333</c:v>
                </c:pt>
                <c:pt idx="65">
                  <c:v>2818.75</c:v>
                </c:pt>
                <c:pt idx="66">
                  <c:v>2904.166666666667</c:v>
                </c:pt>
                <c:pt idx="67">
                  <c:v>2877.083333333333</c:v>
                </c:pt>
                <c:pt idx="68">
                  <c:v>2837.5</c:v>
                </c:pt>
                <c:pt idx="69">
                  <c:v>2762.5</c:v>
                </c:pt>
                <c:pt idx="70">
                  <c:v>2539.583333333333</c:v>
                </c:pt>
                <c:pt idx="71">
                  <c:v>2364.583333333333</c:v>
                </c:pt>
                <c:pt idx="72">
                  <c:v>2331.25</c:v>
                </c:pt>
                <c:pt idx="73">
                  <c:v>2350</c:v>
                </c:pt>
                <c:pt idx="74">
                  <c:v>2433.333333333333</c:v>
                </c:pt>
                <c:pt idx="75">
                  <c:v>2518.75</c:v>
                </c:pt>
                <c:pt idx="76">
                  <c:v>2466.666666666667</c:v>
                </c:pt>
                <c:pt idx="77">
                  <c:v>2362.5</c:v>
                </c:pt>
                <c:pt idx="78">
                  <c:v>2329.1666666666665</c:v>
                </c:pt>
                <c:pt idx="79">
                  <c:v>2347.9166666666665</c:v>
                </c:pt>
                <c:pt idx="80">
                  <c:v>2316.6666666666665</c:v>
                </c:pt>
                <c:pt idx="81">
                  <c:v>2302.083333333333</c:v>
                </c:pt>
                <c:pt idx="82">
                  <c:v>2335.416666666667</c:v>
                </c:pt>
                <c:pt idx="83">
                  <c:v>2350</c:v>
                </c:pt>
                <c:pt idx="84">
                  <c:v>2364.583333333333</c:v>
                </c:pt>
                <c:pt idx="85">
                  <c:v>2339.583333333333</c:v>
                </c:pt>
                <c:pt idx="86">
                  <c:v>2225</c:v>
                </c:pt>
                <c:pt idx="87">
                  <c:v>2156.25</c:v>
                </c:pt>
                <c:pt idx="88">
                  <c:v>2177.083333333333</c:v>
                </c:pt>
                <c:pt idx="89">
                  <c:v>2175</c:v>
                </c:pt>
                <c:pt idx="90">
                  <c:v>2135.416666666667</c:v>
                </c:pt>
                <c:pt idx="91">
                  <c:v>2068.75</c:v>
                </c:pt>
                <c:pt idx="92">
                  <c:v>2062.5</c:v>
                </c:pt>
                <c:pt idx="93">
                  <c:v>2093.75</c:v>
                </c:pt>
                <c:pt idx="94">
                  <c:v>2143.75</c:v>
                </c:pt>
                <c:pt idx="95">
                  <c:v>2206.25</c:v>
                </c:pt>
                <c:pt idx="96">
                  <c:v>2225</c:v>
                </c:pt>
                <c:pt idx="97">
                  <c:v>2245.8333333333335</c:v>
                </c:pt>
                <c:pt idx="98">
                  <c:v>2352.0833333333335</c:v>
                </c:pt>
                <c:pt idx="99">
                  <c:v>2368.75</c:v>
                </c:pt>
                <c:pt idx="100">
                  <c:v>2331.25</c:v>
                </c:pt>
                <c:pt idx="101">
                  <c:v>2462.5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0-4DD5-943D-11373FEF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54736"/>
        <c:axId val="440017056"/>
      </c:scatterChart>
      <c:valAx>
        <c:axId val="5220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7056"/>
        <c:crosses val="autoZero"/>
        <c:crossBetween val="midCat"/>
      </c:valAx>
      <c:valAx>
        <c:axId val="440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138112</xdr:rowOff>
    </xdr:from>
    <xdr:to>
      <xdr:col>12</xdr:col>
      <xdr:colOff>190500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B0A38-0C4F-4F4C-85AF-FBED6DDB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23</xdr:row>
      <xdr:rowOff>80962</xdr:rowOff>
    </xdr:from>
    <xdr:to>
      <xdr:col>20</xdr:col>
      <xdr:colOff>19050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E8CCF-4644-451D-A7CC-D26F6BE3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F7CDD-F5F7-4D59-B10D-5AF660AB76FF}" name="Table1" displayName="Table1" ref="O6:Z19" totalsRowShown="0">
  <autoFilter ref="O6:Z19" xr:uid="{6BF0D37C-7C41-45C9-B09B-76012BA9BA69}"/>
  <tableColumns count="12">
    <tableColumn id="1" xr3:uid="{4876BD92-4EBC-4BE1-972F-737CF85C04CD}" name="Mois/Année"/>
    <tableColumn id="2" xr3:uid="{B8BC3412-4743-4CBF-A31E-CD698BD4148F}" name="85"/>
    <tableColumn id="3" xr3:uid="{F3E455A0-8B34-46DF-A5F3-AC9AFF5C9B91}" name="86"/>
    <tableColumn id="4" xr3:uid="{293011F7-8364-490E-9252-2B0DCE365C1A}" name="87"/>
    <tableColumn id="5" xr3:uid="{5D2A1279-E679-453F-93E2-E4F986C92F1F}" name="88"/>
    <tableColumn id="6" xr3:uid="{888C3C44-6EA7-4357-94F6-BBA5B6DD2F72}" name="89"/>
    <tableColumn id="7" xr3:uid="{484F390C-245C-42CA-B107-A2B15A9DB576}" name="90"/>
    <tableColumn id="8" xr3:uid="{974DC24E-72DB-4F49-8FD9-C6624796DE8E}" name="91"/>
    <tableColumn id="9" xr3:uid="{BC204EFC-B935-47C1-AB9D-A108CDB9B49E}" name="92"/>
    <tableColumn id="10" xr3:uid="{A8A7ECE1-BE42-4104-8BFE-A919C05F0BE2}" name="93"/>
    <tableColumn id="11" xr3:uid="{D556B2D0-89CC-4D22-9CF4-7CAB414DE6AE}" name="Mediane"/>
    <tableColumn id="12" xr3:uid="{DB7BCF91-2629-471E-845D-C478019B9766}" name="Adjus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F0627-A98B-4940-996E-F9B07FBB571C}" name="Table2" displayName="Table2" ref="D118:G121" totalsRowShown="0" headerRowDxfId="5" dataDxfId="4">
  <autoFilter ref="D118:G121" xr:uid="{0EF333E7-216B-4474-9939-64521D810B83}"/>
  <tableColumns count="4">
    <tableColumn id="1" xr3:uid="{DD988CB3-B2E9-40AE-A602-54E1CC27C4A4}" name="Critères/Modèle" dataDxfId="3"/>
    <tableColumn id="2" xr3:uid="{96E45C7C-90BF-4924-B036-8EE644C4941B}" name="Modèle linéaire" dataDxfId="2"/>
    <tableColumn id="3" xr3:uid="{9203F212-C202-4D1E-A689-0D6042E4CA99}" name="Modèle Quadratique" dataDxfId="1"/>
    <tableColumn id="4" xr3:uid="{6E793C2E-5ABE-4097-88E6-1AA10A1B5A3E}" name="Modèle exponentie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workbookViewId="0">
      <selection activeCell="P20" sqref="P20"/>
    </sheetView>
  </sheetViews>
  <sheetFormatPr defaultRowHeight="15" x14ac:dyDescent="0.25"/>
  <cols>
    <col min="3" max="3" width="18.28515625" customWidth="1"/>
    <col min="17" max="17" width="10.140625" customWidth="1"/>
  </cols>
  <sheetData>
    <row r="1" spans="1:21" x14ac:dyDescent="0.25">
      <c r="A1" t="s">
        <v>12</v>
      </c>
      <c r="B1" t="s">
        <v>0</v>
      </c>
      <c r="C1" t="s">
        <v>1</v>
      </c>
      <c r="O1" s="3" t="s">
        <v>2</v>
      </c>
      <c r="P1" s="3"/>
      <c r="Q1" s="3"/>
      <c r="R1" s="3"/>
      <c r="S1" s="3"/>
      <c r="T1" s="3"/>
      <c r="U1" s="3"/>
    </row>
    <row r="2" spans="1:21" x14ac:dyDescent="0.25">
      <c r="A2">
        <v>1</v>
      </c>
      <c r="B2" s="1">
        <v>30956</v>
      </c>
      <c r="C2" s="2">
        <v>9400</v>
      </c>
      <c r="O2" t="s">
        <v>3</v>
      </c>
      <c r="P2" t="s">
        <v>4</v>
      </c>
      <c r="Q2" t="s">
        <v>5</v>
      </c>
      <c r="R2" t="s">
        <v>6</v>
      </c>
    </row>
    <row r="3" spans="1:21" x14ac:dyDescent="0.25">
      <c r="A3">
        <f>A2+1</f>
        <v>2</v>
      </c>
      <c r="B3" s="1">
        <v>30987</v>
      </c>
      <c r="C3" s="2">
        <v>8250</v>
      </c>
      <c r="O3">
        <v>1985</v>
      </c>
      <c r="P3">
        <f>AVERAGE(C5:C16)</f>
        <v>6829.166666666667</v>
      </c>
      <c r="Q3">
        <f>_xlfn.STDEV.P(C5:C16)</f>
        <v>1220.9044347895904</v>
      </c>
      <c r="R3" s="7">
        <f>CORREL(P3:P11,Q3:Q11)</f>
        <v>0.67355122048541483</v>
      </c>
    </row>
    <row r="4" spans="1:21" x14ac:dyDescent="0.25">
      <c r="A4">
        <f t="shared" ref="A4:A67" si="0">A3+1</f>
        <v>3</v>
      </c>
      <c r="B4" s="1">
        <v>31017</v>
      </c>
      <c r="C4" s="2">
        <v>4600</v>
      </c>
      <c r="O4">
        <f>O3+1</f>
        <v>1986</v>
      </c>
      <c r="P4">
        <f>AVERAGE(C17:C28)</f>
        <v>6129.166666666667</v>
      </c>
      <c r="Q4">
        <f>_xlfn.STDEV.P(C17:C28)</f>
        <v>1367.0921593741302</v>
      </c>
      <c r="S4" s="8" t="s">
        <v>8</v>
      </c>
      <c r="T4" s="8"/>
      <c r="U4" s="8"/>
    </row>
    <row r="5" spans="1:21" x14ac:dyDescent="0.25">
      <c r="A5">
        <f t="shared" si="0"/>
        <v>4</v>
      </c>
      <c r="B5" s="1">
        <v>31048</v>
      </c>
      <c r="C5" s="2">
        <v>5750</v>
      </c>
      <c r="O5">
        <f t="shared" ref="O5:O11" si="1">O4+1</f>
        <v>1987</v>
      </c>
      <c r="P5">
        <f>AVERAGE(C29:C40)</f>
        <v>5991.666666666667</v>
      </c>
      <c r="Q5">
        <f>_xlfn.STDEV.P(C29:C40)</f>
        <v>1467.2584033571666</v>
      </c>
      <c r="S5" s="8" t="s">
        <v>9</v>
      </c>
      <c r="T5" s="8"/>
      <c r="U5" s="8"/>
    </row>
    <row r="6" spans="1:21" x14ac:dyDescent="0.25">
      <c r="A6">
        <f t="shared" si="0"/>
        <v>5</v>
      </c>
      <c r="B6" s="1">
        <v>31079</v>
      </c>
      <c r="C6" s="2">
        <v>5600</v>
      </c>
      <c r="O6">
        <f t="shared" si="1"/>
        <v>1988</v>
      </c>
      <c r="P6">
        <f>AVERAGE(C41:C52)</f>
        <v>4216.666666666667</v>
      </c>
      <c r="Q6">
        <f>_xlfn.STDEV.P(C41:C52)</f>
        <v>952.26338560062027</v>
      </c>
      <c r="S6" s="8" t="s">
        <v>7</v>
      </c>
      <c r="T6" s="8"/>
      <c r="U6" s="8"/>
    </row>
    <row r="7" spans="1:21" x14ac:dyDescent="0.25">
      <c r="A7">
        <f t="shared" si="0"/>
        <v>6</v>
      </c>
      <c r="B7" s="1">
        <v>31107</v>
      </c>
      <c r="C7" s="2">
        <v>6900</v>
      </c>
      <c r="O7">
        <f t="shared" si="1"/>
        <v>1989</v>
      </c>
      <c r="P7">
        <f>AVERAGE(C53:C64)</f>
        <v>3587.5</v>
      </c>
      <c r="Q7">
        <f>_xlfn.STDEV.P(C53:C64)</f>
        <v>1562.5999968002047</v>
      </c>
      <c r="S7" s="8" t="s">
        <v>11</v>
      </c>
      <c r="T7" s="8"/>
      <c r="U7" s="8"/>
    </row>
    <row r="8" spans="1:21" x14ac:dyDescent="0.25">
      <c r="A8">
        <f t="shared" si="0"/>
        <v>7</v>
      </c>
      <c r="B8" s="1">
        <v>31138</v>
      </c>
      <c r="C8" s="2">
        <v>5650</v>
      </c>
      <c r="O8">
        <f t="shared" si="1"/>
        <v>1990</v>
      </c>
      <c r="P8">
        <f>AVERAGE(C65:C76)</f>
        <v>2841.6666666666665</v>
      </c>
      <c r="Q8">
        <f>_xlfn.STDEV.P(C65:C76)</f>
        <v>1201.8793154426482</v>
      </c>
    </row>
    <row r="9" spans="1:21" x14ac:dyDescent="0.25">
      <c r="A9">
        <f t="shared" si="0"/>
        <v>8</v>
      </c>
      <c r="B9" s="1">
        <v>31168</v>
      </c>
      <c r="C9" s="2">
        <v>8300</v>
      </c>
      <c r="O9">
        <f t="shared" si="1"/>
        <v>1991</v>
      </c>
      <c r="P9">
        <f>AVERAGE(C77:C88)</f>
        <v>2500</v>
      </c>
      <c r="Q9">
        <f>_xlfn.STDEV.P(C77:C88)</f>
        <v>546.96130271406469</v>
      </c>
    </row>
    <row r="10" spans="1:21" x14ac:dyDescent="0.25">
      <c r="A10">
        <f t="shared" si="0"/>
        <v>9</v>
      </c>
      <c r="B10" s="1">
        <v>31199</v>
      </c>
      <c r="C10" s="2">
        <v>8500</v>
      </c>
      <c r="O10">
        <f t="shared" si="1"/>
        <v>1992</v>
      </c>
      <c r="P10">
        <f>AVERAGE(C89:C100)</f>
        <v>2133.3333333333335</v>
      </c>
      <c r="Q10">
        <f>_xlfn.STDEV.P(C89:C100)</f>
        <v>610.78274006028983</v>
      </c>
    </row>
    <row r="11" spans="1:21" x14ac:dyDescent="0.25">
      <c r="A11">
        <f t="shared" si="0"/>
        <v>10</v>
      </c>
      <c r="B11" s="1">
        <v>31229</v>
      </c>
      <c r="C11" s="2">
        <v>5250</v>
      </c>
      <c r="O11">
        <f t="shared" si="1"/>
        <v>1993</v>
      </c>
      <c r="P11">
        <f>AVERAGE(C101:C112)</f>
        <v>2433.3333333333335</v>
      </c>
      <c r="Q11">
        <f>_xlfn.STDEV.P(C101:C112)</f>
        <v>618.57811866318787</v>
      </c>
    </row>
    <row r="12" spans="1:21" x14ac:dyDescent="0.25">
      <c r="A12">
        <f t="shared" si="0"/>
        <v>11</v>
      </c>
      <c r="B12" s="1">
        <v>31260</v>
      </c>
      <c r="C12" s="2">
        <v>6700</v>
      </c>
    </row>
    <row r="13" spans="1:21" x14ac:dyDescent="0.25">
      <c r="A13">
        <f t="shared" si="0"/>
        <v>12</v>
      </c>
      <c r="B13" s="1">
        <v>31291</v>
      </c>
      <c r="C13" s="2">
        <v>8750</v>
      </c>
    </row>
    <row r="14" spans="1:21" x14ac:dyDescent="0.25">
      <c r="A14">
        <f t="shared" si="0"/>
        <v>13</v>
      </c>
      <c r="B14" s="1">
        <v>31321</v>
      </c>
      <c r="C14" s="2">
        <v>7250</v>
      </c>
    </row>
    <row r="15" spans="1:21" x14ac:dyDescent="0.25">
      <c r="A15">
        <f t="shared" si="0"/>
        <v>14</v>
      </c>
      <c r="B15" s="1">
        <v>31352</v>
      </c>
      <c r="C15" s="2">
        <v>5550</v>
      </c>
    </row>
    <row r="16" spans="1:21" x14ac:dyDescent="0.25">
      <c r="A16">
        <f t="shared" si="0"/>
        <v>15</v>
      </c>
      <c r="B16" s="1">
        <v>31382</v>
      </c>
      <c r="C16" s="2">
        <v>7750</v>
      </c>
    </row>
    <row r="17" spans="1:3" x14ac:dyDescent="0.25">
      <c r="A17">
        <f t="shared" si="0"/>
        <v>16</v>
      </c>
      <c r="B17" s="1">
        <v>31413</v>
      </c>
      <c r="C17" s="2">
        <v>5150</v>
      </c>
    </row>
    <row r="18" spans="1:3" x14ac:dyDescent="0.25">
      <c r="A18">
        <f t="shared" si="0"/>
        <v>17</v>
      </c>
      <c r="B18" s="1">
        <v>31444</v>
      </c>
      <c r="C18" s="2">
        <v>4300</v>
      </c>
    </row>
    <row r="19" spans="1:3" x14ac:dyDescent="0.25">
      <c r="A19">
        <f t="shared" si="0"/>
        <v>18</v>
      </c>
      <c r="B19" s="1">
        <v>31472</v>
      </c>
      <c r="C19" s="2">
        <v>5250</v>
      </c>
    </row>
    <row r="20" spans="1:3" x14ac:dyDescent="0.25">
      <c r="A20">
        <f t="shared" si="0"/>
        <v>19</v>
      </c>
      <c r="B20" s="1">
        <v>31503</v>
      </c>
      <c r="C20" s="2">
        <v>4750</v>
      </c>
    </row>
    <row r="21" spans="1:3" x14ac:dyDescent="0.25">
      <c r="A21">
        <f t="shared" si="0"/>
        <v>20</v>
      </c>
      <c r="B21" s="1">
        <v>31533</v>
      </c>
      <c r="C21" s="2">
        <v>7450</v>
      </c>
    </row>
    <row r="22" spans="1:3" x14ac:dyDescent="0.25">
      <c r="A22">
        <f t="shared" si="0"/>
        <v>21</v>
      </c>
      <c r="B22" s="1">
        <v>31564</v>
      </c>
      <c r="C22" s="2">
        <v>9350</v>
      </c>
    </row>
    <row r="23" spans="1:3" x14ac:dyDescent="0.25">
      <c r="A23">
        <f t="shared" si="0"/>
        <v>22</v>
      </c>
      <c r="B23" s="1">
        <v>31594</v>
      </c>
      <c r="C23" s="2">
        <v>6250</v>
      </c>
    </row>
    <row r="24" spans="1:3" x14ac:dyDescent="0.25">
      <c r="A24">
        <f t="shared" si="0"/>
        <v>23</v>
      </c>
      <c r="B24" s="1">
        <v>31625</v>
      </c>
      <c r="C24" s="2">
        <v>6450</v>
      </c>
    </row>
    <row r="25" spans="1:3" x14ac:dyDescent="0.25">
      <c r="A25">
        <f t="shared" si="0"/>
        <v>24</v>
      </c>
      <c r="B25" s="1">
        <v>31656</v>
      </c>
      <c r="C25" s="2">
        <v>5000</v>
      </c>
    </row>
    <row r="26" spans="1:3" x14ac:dyDescent="0.25">
      <c r="A26">
        <f t="shared" si="0"/>
        <v>25</v>
      </c>
      <c r="B26" s="1">
        <v>31686</v>
      </c>
      <c r="C26" s="2">
        <v>7400</v>
      </c>
    </row>
    <row r="27" spans="1:3" x14ac:dyDescent="0.25">
      <c r="A27">
        <f t="shared" si="0"/>
        <v>26</v>
      </c>
      <c r="B27" s="1">
        <v>31717</v>
      </c>
      <c r="C27" s="2">
        <v>6500</v>
      </c>
    </row>
    <row r="28" spans="1:3" x14ac:dyDescent="0.25">
      <c r="A28">
        <f t="shared" si="0"/>
        <v>27</v>
      </c>
      <c r="B28" s="1">
        <v>31747</v>
      </c>
      <c r="C28" s="2">
        <v>5700</v>
      </c>
    </row>
    <row r="29" spans="1:3" x14ac:dyDescent="0.25">
      <c r="A29">
        <f t="shared" si="0"/>
        <v>28</v>
      </c>
      <c r="B29" s="1">
        <v>31778</v>
      </c>
      <c r="C29" s="2">
        <v>5600</v>
      </c>
    </row>
    <row r="30" spans="1:3" x14ac:dyDescent="0.25">
      <c r="A30">
        <f t="shared" si="0"/>
        <v>29</v>
      </c>
      <c r="B30" s="1">
        <v>31809</v>
      </c>
      <c r="C30" s="2">
        <v>3450</v>
      </c>
    </row>
    <row r="31" spans="1:3" x14ac:dyDescent="0.25">
      <c r="A31">
        <f t="shared" si="0"/>
        <v>30</v>
      </c>
      <c r="B31" s="1">
        <v>31837</v>
      </c>
      <c r="C31" s="2">
        <v>8150</v>
      </c>
    </row>
    <row r="32" spans="1:3" x14ac:dyDescent="0.25">
      <c r="A32">
        <f t="shared" si="0"/>
        <v>31</v>
      </c>
      <c r="B32" s="1">
        <v>31868</v>
      </c>
      <c r="C32" s="2">
        <v>4000</v>
      </c>
    </row>
    <row r="33" spans="1:3" x14ac:dyDescent="0.25">
      <c r="A33">
        <f t="shared" si="0"/>
        <v>32</v>
      </c>
      <c r="B33" s="1">
        <v>31898</v>
      </c>
      <c r="C33" s="2">
        <v>4650</v>
      </c>
    </row>
    <row r="34" spans="1:3" x14ac:dyDescent="0.25">
      <c r="A34">
        <f t="shared" si="0"/>
        <v>33</v>
      </c>
      <c r="B34" s="1">
        <v>31929</v>
      </c>
      <c r="C34" s="2">
        <v>7200</v>
      </c>
    </row>
    <row r="35" spans="1:3" x14ac:dyDescent="0.25">
      <c r="A35">
        <f t="shared" si="0"/>
        <v>34</v>
      </c>
      <c r="B35" s="1">
        <v>31959</v>
      </c>
      <c r="C35" s="2">
        <v>7850</v>
      </c>
    </row>
    <row r="36" spans="1:3" x14ac:dyDescent="0.25">
      <c r="A36">
        <f t="shared" si="0"/>
        <v>35</v>
      </c>
      <c r="B36" s="1">
        <v>31990</v>
      </c>
      <c r="C36" s="2">
        <v>6950</v>
      </c>
    </row>
    <row r="37" spans="1:3" x14ac:dyDescent="0.25">
      <c r="A37">
        <f t="shared" si="0"/>
        <v>36</v>
      </c>
      <c r="B37" s="1">
        <v>32021</v>
      </c>
      <c r="C37" s="2">
        <v>6050</v>
      </c>
    </row>
    <row r="38" spans="1:3" x14ac:dyDescent="0.25">
      <c r="A38">
        <f t="shared" si="0"/>
        <v>37</v>
      </c>
      <c r="B38" s="1">
        <v>32051</v>
      </c>
      <c r="C38" s="2">
        <v>6800</v>
      </c>
    </row>
    <row r="39" spans="1:3" x14ac:dyDescent="0.25">
      <c r="A39">
        <f t="shared" si="0"/>
        <v>38</v>
      </c>
      <c r="B39" s="1">
        <v>32082</v>
      </c>
      <c r="C39" s="2">
        <v>4600</v>
      </c>
    </row>
    <row r="40" spans="1:3" x14ac:dyDescent="0.25">
      <c r="A40">
        <f t="shared" si="0"/>
        <v>39</v>
      </c>
      <c r="B40" s="1">
        <v>32112</v>
      </c>
      <c r="C40" s="2">
        <v>6600</v>
      </c>
    </row>
    <row r="41" spans="1:3" x14ac:dyDescent="0.25">
      <c r="A41">
        <f t="shared" si="0"/>
        <v>40</v>
      </c>
      <c r="B41" s="1">
        <v>32143</v>
      </c>
      <c r="C41" s="2">
        <v>3500</v>
      </c>
    </row>
    <row r="42" spans="1:3" x14ac:dyDescent="0.25">
      <c r="A42">
        <f t="shared" si="0"/>
        <v>41</v>
      </c>
      <c r="B42" s="1">
        <v>32174</v>
      </c>
      <c r="C42" s="2">
        <v>4550</v>
      </c>
    </row>
    <row r="43" spans="1:3" x14ac:dyDescent="0.25">
      <c r="A43">
        <f t="shared" si="0"/>
        <v>42</v>
      </c>
      <c r="B43" s="1">
        <v>32203</v>
      </c>
      <c r="C43" s="2">
        <v>3550</v>
      </c>
    </row>
    <row r="44" spans="1:3" x14ac:dyDescent="0.25">
      <c r="A44">
        <f t="shared" si="0"/>
        <v>43</v>
      </c>
      <c r="B44" s="1">
        <v>32234</v>
      </c>
      <c r="C44" s="2">
        <v>3300</v>
      </c>
    </row>
    <row r="45" spans="1:3" x14ac:dyDescent="0.25">
      <c r="A45">
        <f t="shared" si="0"/>
        <v>44</v>
      </c>
      <c r="B45" s="1">
        <v>32264</v>
      </c>
      <c r="C45" s="2">
        <v>6300</v>
      </c>
    </row>
    <row r="46" spans="1:3" x14ac:dyDescent="0.25">
      <c r="A46">
        <f t="shared" si="0"/>
        <v>45</v>
      </c>
      <c r="B46" s="1">
        <v>32295</v>
      </c>
      <c r="C46" s="2">
        <v>3950</v>
      </c>
    </row>
    <row r="47" spans="1:3" x14ac:dyDescent="0.25">
      <c r="A47">
        <f t="shared" si="0"/>
        <v>46</v>
      </c>
      <c r="B47" s="1">
        <v>32325</v>
      </c>
      <c r="C47" s="2">
        <v>4100</v>
      </c>
    </row>
    <row r="48" spans="1:3" x14ac:dyDescent="0.25">
      <c r="A48">
        <f t="shared" si="0"/>
        <v>47</v>
      </c>
      <c r="B48" s="1">
        <v>32356</v>
      </c>
      <c r="C48" s="2">
        <v>5650</v>
      </c>
    </row>
    <row r="49" spans="1:3" x14ac:dyDescent="0.25">
      <c r="A49">
        <f t="shared" si="0"/>
        <v>48</v>
      </c>
      <c r="B49" s="1">
        <v>32387</v>
      </c>
      <c r="C49" s="2">
        <v>3200</v>
      </c>
    </row>
    <row r="50" spans="1:3" x14ac:dyDescent="0.25">
      <c r="A50">
        <f t="shared" si="0"/>
        <v>49</v>
      </c>
      <c r="B50" s="1">
        <v>32417</v>
      </c>
      <c r="C50" s="2">
        <v>3700</v>
      </c>
    </row>
    <row r="51" spans="1:3" x14ac:dyDescent="0.25">
      <c r="A51">
        <f t="shared" si="0"/>
        <v>50</v>
      </c>
      <c r="B51" s="1">
        <v>32448</v>
      </c>
      <c r="C51" s="2">
        <v>3650</v>
      </c>
    </row>
    <row r="52" spans="1:3" x14ac:dyDescent="0.25">
      <c r="A52">
        <f t="shared" si="0"/>
        <v>51</v>
      </c>
      <c r="B52" s="1">
        <v>32478</v>
      </c>
      <c r="C52" s="2">
        <v>5150</v>
      </c>
    </row>
    <row r="53" spans="1:3" x14ac:dyDescent="0.25">
      <c r="A53">
        <f t="shared" si="0"/>
        <v>52</v>
      </c>
      <c r="B53" s="1">
        <v>32509</v>
      </c>
      <c r="C53" s="2">
        <v>3250</v>
      </c>
    </row>
    <row r="54" spans="1:3" x14ac:dyDescent="0.25">
      <c r="A54">
        <f t="shared" si="0"/>
        <v>53</v>
      </c>
      <c r="B54" s="1">
        <v>32540</v>
      </c>
      <c r="C54" s="2">
        <v>3300</v>
      </c>
    </row>
    <row r="55" spans="1:3" x14ac:dyDescent="0.25">
      <c r="A55">
        <f t="shared" si="0"/>
        <v>54</v>
      </c>
      <c r="B55" s="1">
        <v>32568</v>
      </c>
      <c r="C55" s="2">
        <v>5600</v>
      </c>
    </row>
    <row r="56" spans="1:3" x14ac:dyDescent="0.25">
      <c r="A56">
        <f t="shared" si="0"/>
        <v>55</v>
      </c>
      <c r="B56" s="1">
        <v>32599</v>
      </c>
      <c r="C56" s="2">
        <v>5350</v>
      </c>
    </row>
    <row r="57" spans="1:3" x14ac:dyDescent="0.25">
      <c r="A57">
        <f t="shared" si="0"/>
        <v>56</v>
      </c>
      <c r="B57" s="1">
        <v>32629</v>
      </c>
      <c r="C57" s="2">
        <v>4050</v>
      </c>
    </row>
    <row r="58" spans="1:3" x14ac:dyDescent="0.25">
      <c r="A58">
        <f t="shared" si="0"/>
        <v>57</v>
      </c>
      <c r="B58" s="1">
        <v>32660</v>
      </c>
      <c r="C58" s="2">
        <v>6900</v>
      </c>
    </row>
    <row r="59" spans="1:3" x14ac:dyDescent="0.25">
      <c r="A59">
        <f t="shared" si="0"/>
        <v>58</v>
      </c>
      <c r="B59" s="1">
        <v>32690</v>
      </c>
      <c r="C59" s="2">
        <v>3600</v>
      </c>
    </row>
    <row r="60" spans="1:3" x14ac:dyDescent="0.25">
      <c r="A60">
        <f t="shared" si="0"/>
        <v>59</v>
      </c>
      <c r="B60" s="1">
        <v>32721</v>
      </c>
      <c r="C60" s="2">
        <v>1700</v>
      </c>
    </row>
    <row r="61" spans="1:3" x14ac:dyDescent="0.25">
      <c r="A61">
        <f t="shared" si="0"/>
        <v>60</v>
      </c>
      <c r="B61" s="1">
        <v>32752</v>
      </c>
      <c r="C61" s="2">
        <v>1800</v>
      </c>
    </row>
    <row r="62" spans="1:3" x14ac:dyDescent="0.25">
      <c r="A62">
        <f t="shared" si="0"/>
        <v>61</v>
      </c>
      <c r="B62" s="1">
        <v>32782</v>
      </c>
      <c r="C62" s="2">
        <v>2200</v>
      </c>
    </row>
    <row r="63" spans="1:3" x14ac:dyDescent="0.25">
      <c r="A63">
        <f t="shared" si="0"/>
        <v>62</v>
      </c>
      <c r="B63" s="1">
        <v>32813</v>
      </c>
      <c r="C63" s="2">
        <v>2250</v>
      </c>
    </row>
    <row r="64" spans="1:3" x14ac:dyDescent="0.25">
      <c r="A64">
        <f t="shared" si="0"/>
        <v>63</v>
      </c>
      <c r="B64" s="1">
        <v>32843</v>
      </c>
      <c r="C64" s="2">
        <v>3050</v>
      </c>
    </row>
    <row r="65" spans="1:3" x14ac:dyDescent="0.25">
      <c r="A65">
        <f t="shared" si="0"/>
        <v>64</v>
      </c>
      <c r="B65" s="1">
        <v>32874</v>
      </c>
      <c r="C65" s="2">
        <v>3750</v>
      </c>
    </row>
    <row r="66" spans="1:3" x14ac:dyDescent="0.25">
      <c r="A66">
        <f t="shared" si="0"/>
        <v>65</v>
      </c>
      <c r="B66" s="1">
        <v>32905</v>
      </c>
      <c r="C66" s="2">
        <v>1950</v>
      </c>
    </row>
    <row r="67" spans="1:3" x14ac:dyDescent="0.25">
      <c r="A67">
        <f t="shared" si="0"/>
        <v>66</v>
      </c>
      <c r="B67" s="1">
        <v>32933</v>
      </c>
      <c r="C67" s="2">
        <v>1300</v>
      </c>
    </row>
    <row r="68" spans="1:3" x14ac:dyDescent="0.25">
      <c r="A68">
        <f t="shared" ref="A68:A115" si="2">A67+1</f>
        <v>67</v>
      </c>
      <c r="B68" s="1">
        <v>32964</v>
      </c>
      <c r="C68" s="2">
        <v>2100</v>
      </c>
    </row>
    <row r="69" spans="1:3" x14ac:dyDescent="0.25">
      <c r="A69">
        <f t="shared" si="2"/>
        <v>68</v>
      </c>
      <c r="B69" s="1">
        <v>32994</v>
      </c>
      <c r="C69" s="2">
        <v>4100</v>
      </c>
    </row>
    <row r="70" spans="1:3" x14ac:dyDescent="0.25">
      <c r="A70">
        <f t="shared" si="2"/>
        <v>69</v>
      </c>
      <c r="B70" s="1">
        <v>33025</v>
      </c>
      <c r="C70" s="2">
        <v>2850</v>
      </c>
    </row>
    <row r="71" spans="1:3" x14ac:dyDescent="0.25">
      <c r="A71">
        <f t="shared" si="2"/>
        <v>70</v>
      </c>
      <c r="B71" s="1">
        <v>33055</v>
      </c>
      <c r="C71" s="2">
        <v>4150</v>
      </c>
    </row>
    <row r="72" spans="1:3" x14ac:dyDescent="0.25">
      <c r="A72">
        <f t="shared" si="2"/>
        <v>71</v>
      </c>
      <c r="B72" s="1">
        <v>33086</v>
      </c>
      <c r="C72" s="2">
        <v>5500</v>
      </c>
    </row>
    <row r="73" spans="1:3" x14ac:dyDescent="0.25">
      <c r="A73">
        <f t="shared" si="2"/>
        <v>72</v>
      </c>
      <c r="B73" s="1">
        <v>33117</v>
      </c>
      <c r="C73" s="2">
        <v>2400</v>
      </c>
    </row>
    <row r="74" spans="1:3" x14ac:dyDescent="0.25">
      <c r="A74">
        <f t="shared" si="2"/>
        <v>73</v>
      </c>
      <c r="B74" s="1">
        <v>33147</v>
      </c>
      <c r="C74" s="2">
        <v>1950</v>
      </c>
    </row>
    <row r="75" spans="1:3" x14ac:dyDescent="0.25">
      <c r="A75">
        <f t="shared" si="2"/>
        <v>74</v>
      </c>
      <c r="B75" s="1">
        <v>33178</v>
      </c>
      <c r="C75" s="2">
        <v>2250</v>
      </c>
    </row>
    <row r="76" spans="1:3" x14ac:dyDescent="0.25">
      <c r="A76">
        <f t="shared" si="2"/>
        <v>75</v>
      </c>
      <c r="B76" s="1">
        <v>33208</v>
      </c>
      <c r="C76" s="2">
        <v>1800</v>
      </c>
    </row>
    <row r="77" spans="1:3" x14ac:dyDescent="0.25">
      <c r="A77">
        <f t="shared" si="2"/>
        <v>76</v>
      </c>
      <c r="B77" s="1">
        <v>33239</v>
      </c>
      <c r="C77" s="2">
        <v>1750</v>
      </c>
    </row>
    <row r="78" spans="1:3" x14ac:dyDescent="0.25">
      <c r="A78">
        <f t="shared" si="2"/>
        <v>77</v>
      </c>
      <c r="B78" s="1">
        <v>33270</v>
      </c>
      <c r="C78" s="2">
        <v>2900</v>
      </c>
    </row>
    <row r="79" spans="1:3" x14ac:dyDescent="0.25">
      <c r="A79">
        <f t="shared" si="2"/>
        <v>78</v>
      </c>
      <c r="B79" s="1">
        <v>33298</v>
      </c>
      <c r="C79" s="2">
        <v>2850</v>
      </c>
    </row>
    <row r="80" spans="1:3" x14ac:dyDescent="0.25">
      <c r="A80">
        <f t="shared" si="2"/>
        <v>79</v>
      </c>
      <c r="B80" s="1">
        <v>33329</v>
      </c>
      <c r="C80" s="2">
        <v>2600</v>
      </c>
    </row>
    <row r="81" spans="1:3" x14ac:dyDescent="0.25">
      <c r="A81">
        <f t="shared" si="2"/>
        <v>80</v>
      </c>
      <c r="B81" s="1">
        <v>33359</v>
      </c>
      <c r="C81" s="2">
        <v>2950</v>
      </c>
    </row>
    <row r="82" spans="1:3" x14ac:dyDescent="0.25">
      <c r="A82">
        <f t="shared" si="2"/>
        <v>81</v>
      </c>
      <c r="B82" s="1">
        <v>33390</v>
      </c>
      <c r="C82" s="2">
        <v>3050</v>
      </c>
    </row>
    <row r="83" spans="1:3" x14ac:dyDescent="0.25">
      <c r="A83">
        <f t="shared" si="2"/>
        <v>82</v>
      </c>
      <c r="B83" s="1">
        <v>33420</v>
      </c>
      <c r="C83" s="2">
        <v>2150</v>
      </c>
    </row>
    <row r="84" spans="1:3" x14ac:dyDescent="0.25">
      <c r="A84">
        <f t="shared" si="2"/>
        <v>83</v>
      </c>
      <c r="B84" s="1">
        <v>33451</v>
      </c>
      <c r="C84" s="2">
        <v>2150</v>
      </c>
    </row>
    <row r="85" spans="1:3" x14ac:dyDescent="0.25">
      <c r="A85">
        <f t="shared" si="2"/>
        <v>84</v>
      </c>
      <c r="B85" s="1">
        <v>33482</v>
      </c>
      <c r="C85" s="2">
        <v>1550</v>
      </c>
    </row>
    <row r="86" spans="1:3" x14ac:dyDescent="0.25">
      <c r="A86">
        <f t="shared" si="2"/>
        <v>85</v>
      </c>
      <c r="B86" s="1">
        <v>33512</v>
      </c>
      <c r="C86" s="2">
        <v>2000</v>
      </c>
    </row>
    <row r="87" spans="1:3" x14ac:dyDescent="0.25">
      <c r="A87">
        <f t="shared" si="2"/>
        <v>86</v>
      </c>
      <c r="B87" s="1">
        <v>33543</v>
      </c>
      <c r="C87" s="2">
        <v>2650</v>
      </c>
    </row>
    <row r="88" spans="1:3" x14ac:dyDescent="0.25">
      <c r="A88">
        <f t="shared" si="2"/>
        <v>87</v>
      </c>
      <c r="B88" s="1">
        <v>33573</v>
      </c>
      <c r="C88" s="2">
        <v>3400</v>
      </c>
    </row>
    <row r="89" spans="1:3" x14ac:dyDescent="0.25">
      <c r="A89">
        <f t="shared" si="2"/>
        <v>88</v>
      </c>
      <c r="B89" s="1">
        <v>33604</v>
      </c>
      <c r="C89" s="2">
        <v>2200</v>
      </c>
    </row>
    <row r="90" spans="1:3" x14ac:dyDescent="0.25">
      <c r="A90">
        <f t="shared" si="2"/>
        <v>89</v>
      </c>
      <c r="B90" s="1">
        <v>33635</v>
      </c>
      <c r="C90" s="2">
        <v>1200</v>
      </c>
    </row>
    <row r="91" spans="1:3" x14ac:dyDescent="0.25">
      <c r="A91">
        <f t="shared" si="2"/>
        <v>90</v>
      </c>
      <c r="B91" s="1">
        <v>33664</v>
      </c>
      <c r="C91" s="2">
        <v>2050</v>
      </c>
    </row>
    <row r="92" spans="1:3" x14ac:dyDescent="0.25">
      <c r="A92">
        <f t="shared" si="2"/>
        <v>91</v>
      </c>
      <c r="B92" s="1">
        <v>33695</v>
      </c>
      <c r="C92" s="2">
        <v>2600</v>
      </c>
    </row>
    <row r="93" spans="1:3" x14ac:dyDescent="0.25">
      <c r="A93">
        <f t="shared" si="2"/>
        <v>92</v>
      </c>
      <c r="B93" s="1">
        <v>33725</v>
      </c>
      <c r="C93" s="2">
        <v>3400</v>
      </c>
    </row>
    <row r="94" spans="1:3" x14ac:dyDescent="0.25">
      <c r="A94">
        <f t="shared" si="2"/>
        <v>93</v>
      </c>
      <c r="B94" s="1">
        <v>33756</v>
      </c>
      <c r="C94" s="2">
        <v>1850</v>
      </c>
    </row>
    <row r="95" spans="1:3" x14ac:dyDescent="0.25">
      <c r="A95">
        <f t="shared" si="2"/>
        <v>94</v>
      </c>
      <c r="B95" s="1">
        <v>33786</v>
      </c>
      <c r="C95" s="2">
        <v>3000</v>
      </c>
    </row>
    <row r="96" spans="1:3" x14ac:dyDescent="0.25">
      <c r="A96">
        <f t="shared" si="2"/>
        <v>95</v>
      </c>
      <c r="B96" s="1">
        <v>33817</v>
      </c>
      <c r="C96" s="2">
        <v>2100</v>
      </c>
    </row>
    <row r="97" spans="1:3" x14ac:dyDescent="0.25">
      <c r="A97">
        <f t="shared" si="2"/>
        <v>96</v>
      </c>
      <c r="B97" s="1">
        <v>33848</v>
      </c>
      <c r="C97" s="2">
        <v>1950</v>
      </c>
    </row>
    <row r="98" spans="1:3" x14ac:dyDescent="0.25">
      <c r="A98">
        <f t="shared" si="2"/>
        <v>97</v>
      </c>
      <c r="B98" s="1">
        <v>33878</v>
      </c>
      <c r="C98" s="2">
        <v>1950</v>
      </c>
    </row>
    <row r="99" spans="1:3" x14ac:dyDescent="0.25">
      <c r="A99">
        <f t="shared" si="2"/>
        <v>98</v>
      </c>
      <c r="B99" s="1">
        <v>33909</v>
      </c>
      <c r="C99" s="2">
        <v>2100</v>
      </c>
    </row>
    <row r="100" spans="1:3" x14ac:dyDescent="0.25">
      <c r="A100">
        <f t="shared" si="2"/>
        <v>99</v>
      </c>
      <c r="B100" s="1">
        <v>33939</v>
      </c>
      <c r="C100" s="2">
        <v>1200</v>
      </c>
    </row>
    <row r="101" spans="1:3" x14ac:dyDescent="0.25">
      <c r="A101">
        <f t="shared" si="2"/>
        <v>100</v>
      </c>
      <c r="B101" s="1">
        <v>33970</v>
      </c>
      <c r="C101" s="2">
        <v>2750</v>
      </c>
    </row>
    <row r="102" spans="1:3" x14ac:dyDescent="0.25">
      <c r="A102">
        <f t="shared" si="2"/>
        <v>101</v>
      </c>
      <c r="B102" s="1">
        <v>34001</v>
      </c>
      <c r="C102" s="2">
        <v>1150</v>
      </c>
    </row>
    <row r="103" spans="1:3" x14ac:dyDescent="0.25">
      <c r="A103">
        <f t="shared" si="2"/>
        <v>102</v>
      </c>
      <c r="B103" s="1">
        <v>34029</v>
      </c>
      <c r="C103" s="2">
        <v>2050</v>
      </c>
    </row>
    <row r="104" spans="1:3" x14ac:dyDescent="0.25">
      <c r="A104">
        <f t="shared" si="2"/>
        <v>103</v>
      </c>
      <c r="B104" s="1">
        <v>34060</v>
      </c>
      <c r="C104" s="2">
        <v>1650</v>
      </c>
    </row>
    <row r="105" spans="1:3" x14ac:dyDescent="0.25">
      <c r="A105">
        <f t="shared" si="2"/>
        <v>104</v>
      </c>
      <c r="B105" s="1">
        <v>34090</v>
      </c>
      <c r="C105" s="2">
        <v>2750</v>
      </c>
    </row>
    <row r="106" spans="1:3" x14ac:dyDescent="0.25">
      <c r="A106">
        <f t="shared" si="2"/>
        <v>105</v>
      </c>
      <c r="B106" s="1">
        <v>34121</v>
      </c>
      <c r="C106" s="2">
        <v>2350</v>
      </c>
    </row>
    <row r="107" spans="1:3" x14ac:dyDescent="0.25">
      <c r="A107">
        <f t="shared" si="2"/>
        <v>106</v>
      </c>
      <c r="B107" s="1">
        <v>34151</v>
      </c>
      <c r="C107" s="2">
        <v>3250</v>
      </c>
    </row>
    <row r="108" spans="1:3" x14ac:dyDescent="0.25">
      <c r="A108">
        <f t="shared" si="2"/>
        <v>107</v>
      </c>
      <c r="B108" s="1">
        <v>34182</v>
      </c>
      <c r="C108" s="2">
        <v>3050</v>
      </c>
    </row>
    <row r="109" spans="1:3" x14ac:dyDescent="0.25">
      <c r="A109">
        <f t="shared" si="2"/>
        <v>108</v>
      </c>
      <c r="B109" s="1">
        <v>34213</v>
      </c>
      <c r="C109" s="2">
        <v>2500</v>
      </c>
    </row>
    <row r="110" spans="1:3" x14ac:dyDescent="0.25">
      <c r="A110">
        <f t="shared" si="2"/>
        <v>109</v>
      </c>
      <c r="B110" s="1">
        <v>34243</v>
      </c>
      <c r="C110" s="2">
        <v>1850</v>
      </c>
    </row>
    <row r="111" spans="1:3" x14ac:dyDescent="0.25">
      <c r="A111">
        <f t="shared" si="2"/>
        <v>110</v>
      </c>
      <c r="B111" s="1">
        <v>34274</v>
      </c>
      <c r="C111" s="2">
        <v>2700</v>
      </c>
    </row>
    <row r="112" spans="1:3" x14ac:dyDescent="0.25">
      <c r="A112">
        <f t="shared" si="2"/>
        <v>111</v>
      </c>
      <c r="B112" s="1">
        <v>34304</v>
      </c>
      <c r="C112" s="2">
        <v>3150</v>
      </c>
    </row>
    <row r="113" spans="1:3" x14ac:dyDescent="0.25">
      <c r="A113">
        <f t="shared" si="2"/>
        <v>112</v>
      </c>
      <c r="B113" s="1">
        <v>34335</v>
      </c>
      <c r="C113" s="2">
        <v>1200</v>
      </c>
    </row>
    <row r="114" spans="1:3" x14ac:dyDescent="0.25">
      <c r="A114">
        <f t="shared" si="2"/>
        <v>113</v>
      </c>
      <c r="B114" s="1">
        <v>34366</v>
      </c>
      <c r="C114" s="2">
        <v>1800</v>
      </c>
    </row>
    <row r="115" spans="1:3" x14ac:dyDescent="0.25">
      <c r="A115">
        <f t="shared" si="2"/>
        <v>114</v>
      </c>
      <c r="B115" s="1">
        <v>34394</v>
      </c>
      <c r="C115" s="2">
        <v>4550</v>
      </c>
    </row>
    <row r="116" spans="1:3" x14ac:dyDescent="0.25">
      <c r="B116" s="4"/>
      <c r="C116" s="5" t="s">
        <v>10</v>
      </c>
    </row>
    <row r="117" spans="1:3" x14ac:dyDescent="0.25">
      <c r="A117">
        <f>A115+1</f>
        <v>115</v>
      </c>
      <c r="B117" s="1">
        <v>34425</v>
      </c>
      <c r="C117" s="2">
        <v>2150</v>
      </c>
    </row>
    <row r="118" spans="1:3" x14ac:dyDescent="0.25">
      <c r="A118">
        <v>116</v>
      </c>
      <c r="B118" s="1">
        <v>34455</v>
      </c>
      <c r="C118" s="2">
        <v>1600</v>
      </c>
    </row>
    <row r="119" spans="1:3" x14ac:dyDescent="0.25">
      <c r="A119">
        <f>A118+1</f>
        <v>117</v>
      </c>
      <c r="B119" s="1">
        <v>34486</v>
      </c>
      <c r="C119" s="2">
        <v>4450</v>
      </c>
    </row>
    <row r="120" spans="1:3" x14ac:dyDescent="0.25">
      <c r="A120">
        <f t="shared" ref="A120:A128" si="3">A119+1</f>
        <v>118</v>
      </c>
      <c r="B120" s="1">
        <v>34516</v>
      </c>
      <c r="C120" s="2">
        <v>3250</v>
      </c>
    </row>
    <row r="121" spans="1:3" x14ac:dyDescent="0.25">
      <c r="A121">
        <f t="shared" si="3"/>
        <v>119</v>
      </c>
      <c r="B121" s="1">
        <v>34547</v>
      </c>
      <c r="C121" s="2">
        <v>2900</v>
      </c>
    </row>
    <row r="122" spans="1:3" x14ac:dyDescent="0.25">
      <c r="A122">
        <f t="shared" si="3"/>
        <v>120</v>
      </c>
      <c r="B122" s="1">
        <v>34578</v>
      </c>
      <c r="C122" s="2">
        <v>900</v>
      </c>
    </row>
    <row r="123" spans="1:3" x14ac:dyDescent="0.25">
      <c r="A123">
        <f t="shared" si="3"/>
        <v>121</v>
      </c>
      <c r="B123" s="1">
        <v>34608</v>
      </c>
      <c r="C123" s="2">
        <v>2200</v>
      </c>
    </row>
    <row r="124" spans="1:3" x14ac:dyDescent="0.25">
      <c r="A124">
        <f t="shared" si="3"/>
        <v>122</v>
      </c>
      <c r="B124" s="1">
        <v>34639</v>
      </c>
      <c r="C124" s="2">
        <v>3050</v>
      </c>
    </row>
    <row r="125" spans="1:3" x14ac:dyDescent="0.25">
      <c r="A125">
        <f t="shared" si="3"/>
        <v>123</v>
      </c>
      <c r="B125" s="1">
        <v>34669</v>
      </c>
      <c r="C125" s="2">
        <v>2500</v>
      </c>
    </row>
    <row r="126" spans="1:3" x14ac:dyDescent="0.25">
      <c r="A126">
        <f t="shared" si="3"/>
        <v>124</v>
      </c>
      <c r="B126" s="1">
        <v>34700</v>
      </c>
      <c r="C126" s="2">
        <v>3300</v>
      </c>
    </row>
    <row r="127" spans="1:3" x14ac:dyDescent="0.25">
      <c r="A127">
        <f t="shared" si="3"/>
        <v>125</v>
      </c>
      <c r="B127" s="1">
        <v>34731</v>
      </c>
      <c r="C127" s="2">
        <v>3000</v>
      </c>
    </row>
    <row r="128" spans="1:3" x14ac:dyDescent="0.25">
      <c r="A128">
        <f t="shared" si="3"/>
        <v>126</v>
      </c>
      <c r="B128" s="1">
        <v>34759</v>
      </c>
      <c r="C128" s="2">
        <v>3150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14B7-72F6-4CC9-93A0-87C8414F6BA8}">
  <dimension ref="A1:Z117"/>
  <sheetViews>
    <sheetView topLeftCell="F16" workbookViewId="0">
      <selection activeCell="O42" sqref="O42:Q42"/>
    </sheetView>
  </sheetViews>
  <sheetFormatPr defaultRowHeight="15" x14ac:dyDescent="0.25"/>
  <cols>
    <col min="3" max="3" width="18.140625" customWidth="1"/>
    <col min="6" max="6" width="12.5703125" customWidth="1"/>
    <col min="7" max="7" width="16.28515625" customWidth="1"/>
    <col min="8" max="8" width="13.140625" customWidth="1"/>
    <col min="15" max="15" width="13.5703125" customWidth="1"/>
    <col min="16" max="23" width="11" customWidth="1"/>
    <col min="24" max="26" width="12" customWidth="1"/>
  </cols>
  <sheetData>
    <row r="1" spans="1:26" x14ac:dyDescent="0.25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53</v>
      </c>
      <c r="G1" t="s">
        <v>15</v>
      </c>
      <c r="H1" t="s">
        <v>40</v>
      </c>
      <c r="I1" s="8" t="s">
        <v>54</v>
      </c>
      <c r="J1" s="7" t="s">
        <v>55</v>
      </c>
      <c r="K1" s="3" t="s">
        <v>56</v>
      </c>
    </row>
    <row r="2" spans="1:26" x14ac:dyDescent="0.25">
      <c r="A2">
        <v>1</v>
      </c>
      <c r="B2" s="1">
        <v>30956</v>
      </c>
      <c r="C2" s="2">
        <v>9400</v>
      </c>
    </row>
    <row r="3" spans="1:26" x14ac:dyDescent="0.25">
      <c r="A3">
        <f>A2+1</f>
        <v>2</v>
      </c>
      <c r="B3" s="1">
        <v>30987</v>
      </c>
      <c r="C3" s="2">
        <v>8250</v>
      </c>
    </row>
    <row r="4" spans="1:26" ht="15.75" x14ac:dyDescent="0.25">
      <c r="A4">
        <f t="shared" ref="A4:A67" si="0">A3+1</f>
        <v>3</v>
      </c>
      <c r="B4" s="1">
        <v>31017</v>
      </c>
      <c r="C4" s="2">
        <v>4600</v>
      </c>
      <c r="O4" s="9" t="s">
        <v>41</v>
      </c>
      <c r="P4" s="9"/>
      <c r="Q4" s="9"/>
      <c r="R4" s="9"/>
      <c r="S4" s="9"/>
      <c r="T4" s="9"/>
      <c r="U4" s="9"/>
    </row>
    <row r="5" spans="1:26" x14ac:dyDescent="0.25">
      <c r="A5">
        <f t="shared" si="0"/>
        <v>4</v>
      </c>
      <c r="B5" s="1">
        <v>31048</v>
      </c>
      <c r="C5" s="2">
        <v>5750</v>
      </c>
    </row>
    <row r="6" spans="1:26" x14ac:dyDescent="0.25">
      <c r="A6">
        <f t="shared" si="0"/>
        <v>5</v>
      </c>
      <c r="B6" s="1">
        <v>31079</v>
      </c>
      <c r="C6" s="2">
        <v>5600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</row>
    <row r="7" spans="1:26" x14ac:dyDescent="0.25">
      <c r="A7">
        <f t="shared" si="0"/>
        <v>6</v>
      </c>
      <c r="B7" s="1">
        <v>31107</v>
      </c>
      <c r="C7" s="2">
        <v>6900</v>
      </c>
      <c r="D7">
        <f>AVERAGE(C2:C13)</f>
        <v>6970.833333333333</v>
      </c>
      <c r="O7" t="s">
        <v>28</v>
      </c>
      <c r="Q7">
        <v>0.79230769230769227</v>
      </c>
      <c r="R7">
        <v>0.94448348559381601</v>
      </c>
      <c r="S7">
        <v>0.676056338028169</v>
      </c>
      <c r="T7">
        <v>0.72693383038210613</v>
      </c>
      <c r="U7">
        <v>1.4551333872271626</v>
      </c>
      <c r="V7">
        <v>0.63348416289592757</v>
      </c>
      <c r="W7">
        <v>0.95565610859728523</v>
      </c>
      <c r="X7">
        <v>1.3134328358208955</v>
      </c>
      <c r="Y7">
        <f>MEDIAN(Table1[[#This Row],[86]:[93]])</f>
        <v>0.86839558895075419</v>
      </c>
      <c r="Z7">
        <f>Table1[[#This Row],[Mediane]]*$Y$21</f>
        <v>0.90804063834549031</v>
      </c>
    </row>
    <row r="8" spans="1:26" x14ac:dyDescent="0.25">
      <c r="A8">
        <f t="shared" si="0"/>
        <v>7</v>
      </c>
      <c r="B8" s="1">
        <v>31138</v>
      </c>
      <c r="C8" s="2">
        <v>5650</v>
      </c>
      <c r="D8">
        <f t="shared" ref="D8:D71" si="1">AVERAGE(C3:C14)</f>
        <v>6791.666666666667</v>
      </c>
      <c r="E8">
        <f>AVERAGE(D7:D8)</f>
        <v>6881.25</v>
      </c>
      <c r="F8">
        <f>LN(E8)</f>
        <v>8.8365556004709909</v>
      </c>
      <c r="G8">
        <f>C8/E8</f>
        <v>0.82107175295186197</v>
      </c>
      <c r="H8">
        <v>0.79922538626419781</v>
      </c>
      <c r="I8">
        <f>$P$23+$Q$23*A8</f>
        <v>6803.2925629798838</v>
      </c>
      <c r="J8">
        <f>$O$42+$P$42*A8+$Q$42*A8*A8</f>
        <v>7439.8527999999997</v>
      </c>
      <c r="K8">
        <f>EXP($P$46+$Q$46*A8)</f>
        <v>7460.5450760104413</v>
      </c>
      <c r="O8" t="s">
        <v>29</v>
      </c>
      <c r="Q8">
        <v>0.65837320574162683</v>
      </c>
      <c r="R8">
        <v>0.57340720221606656</v>
      </c>
      <c r="S8">
        <v>0.91610738255033564</v>
      </c>
      <c r="T8">
        <v>0.77005347593582896</v>
      </c>
      <c r="U8">
        <v>0.70694864048338379</v>
      </c>
      <c r="V8">
        <v>1.1419196062346186</v>
      </c>
      <c r="W8">
        <v>0.51382694023193576</v>
      </c>
      <c r="X8">
        <v>0.53644314868804666</v>
      </c>
      <c r="Y8">
        <f>MEDIAN(Table1[[#This Row],[86]:[93]])</f>
        <v>0.68266092311250537</v>
      </c>
      <c r="Z8">
        <f>Table1[[#This Row],[Mediane]]*$Y$21</f>
        <v>0.71382658811703614</v>
      </c>
    </row>
    <row r="9" spans="1:26" x14ac:dyDescent="0.25">
      <c r="A9">
        <f t="shared" si="0"/>
        <v>8</v>
      </c>
      <c r="B9" s="1">
        <v>31168</v>
      </c>
      <c r="C9" s="2">
        <v>8300</v>
      </c>
      <c r="D9">
        <f t="shared" si="1"/>
        <v>6566.666666666667</v>
      </c>
      <c r="E9">
        <f t="shared" ref="E9:E72" si="2">AVERAGE(D8:D9)</f>
        <v>6679.166666666667</v>
      </c>
      <c r="F9">
        <f t="shared" ref="F9:F72" si="3">LN(E9)</f>
        <v>8.806748508249699</v>
      </c>
      <c r="G9">
        <f t="shared" ref="G9:G72" si="4">C9/E9</f>
        <v>1.2426699937616967</v>
      </c>
      <c r="H9">
        <v>1.2994018725400822</v>
      </c>
      <c r="I9">
        <f t="shared" ref="I9:I72" si="5">$P$23+$Q$23*A9</f>
        <v>6748.5870835084643</v>
      </c>
      <c r="J9">
        <f t="shared" ref="J9:J72" si="6">$O$42+$P$42*A9+$Q$42*A9*A9</f>
        <v>7347.3288000000002</v>
      </c>
      <c r="K9">
        <f t="shared" ref="K9:K72" si="7">EXP($P$46+$Q$46*A9)</f>
        <v>7357.7185971374329</v>
      </c>
      <c r="O9" t="s">
        <v>30</v>
      </c>
      <c r="Q9">
        <v>0.82487725040916537</v>
      </c>
      <c r="R9">
        <v>1.3401849948612539</v>
      </c>
      <c r="S9">
        <v>0.74054758800521514</v>
      </c>
      <c r="T9">
        <v>1.3784615384615384</v>
      </c>
      <c r="U9">
        <v>0.44192634560906519</v>
      </c>
      <c r="V9">
        <v>1.2052863436123349</v>
      </c>
      <c r="W9">
        <v>0.87234042553191493</v>
      </c>
      <c r="X9">
        <v>0.92917847025495748</v>
      </c>
      <c r="Y9">
        <f>MEDIAN(Table1[[#This Row],[86]:[93]])</f>
        <v>0.9007594478934362</v>
      </c>
      <c r="Z9">
        <f>Table1[[#This Row],[Mediane]]*$Y$21</f>
        <v>0.94188201145649875</v>
      </c>
    </row>
    <row r="10" spans="1:26" x14ac:dyDescent="0.25">
      <c r="A10">
        <f t="shared" si="0"/>
        <v>9</v>
      </c>
      <c r="B10" s="1">
        <v>31199</v>
      </c>
      <c r="C10" s="2">
        <v>8500</v>
      </c>
      <c r="D10">
        <f t="shared" si="1"/>
        <v>6829.166666666667</v>
      </c>
      <c r="E10">
        <f t="shared" si="2"/>
        <v>6697.916666666667</v>
      </c>
      <c r="F10">
        <f t="shared" si="3"/>
        <v>8.8095518117519198</v>
      </c>
      <c r="G10">
        <f t="shared" si="4"/>
        <v>1.2690513219284603</v>
      </c>
      <c r="H10">
        <v>1.2644427944479342</v>
      </c>
      <c r="I10">
        <f t="shared" si="5"/>
        <v>6693.8816040370448</v>
      </c>
      <c r="J10">
        <f t="shared" si="6"/>
        <v>7255.5612000000001</v>
      </c>
      <c r="K10">
        <f t="shared" si="7"/>
        <v>7256.3093451090708</v>
      </c>
      <c r="O10" t="s">
        <v>31</v>
      </c>
      <c r="P10">
        <v>0.82107175295186197</v>
      </c>
      <c r="Q10">
        <v>0.76433121019108285</v>
      </c>
      <c r="R10">
        <v>0.65573770491803274</v>
      </c>
      <c r="S10">
        <v>0.72593950504124649</v>
      </c>
      <c r="T10">
        <v>1.3572938689217759</v>
      </c>
      <c r="U10">
        <v>0.71035940803382669</v>
      </c>
      <c r="V10">
        <v>1.1152815013404827</v>
      </c>
      <c r="W10">
        <v>1.0995594713656389</v>
      </c>
      <c r="X10">
        <v>0.7415730337078652</v>
      </c>
      <c r="Y10">
        <f>MEDIAN(Table1[[#This Row],[85]:[93]])</f>
        <v>0.76433121019108285</v>
      </c>
      <c r="Z10">
        <f>Table1[[#This Row],[Mediane]]*$Y$21</f>
        <v>0.79922538626419781</v>
      </c>
    </row>
    <row r="11" spans="1:26" x14ac:dyDescent="0.25">
      <c r="A11">
        <f t="shared" si="0"/>
        <v>10</v>
      </c>
      <c r="B11" s="1">
        <v>31229</v>
      </c>
      <c r="C11" s="2">
        <v>5250</v>
      </c>
      <c r="D11">
        <f t="shared" si="1"/>
        <v>6779.166666666667</v>
      </c>
      <c r="E11">
        <f t="shared" si="2"/>
        <v>6804.166666666667</v>
      </c>
      <c r="F11">
        <f t="shared" si="3"/>
        <v>8.8252904486106107</v>
      </c>
      <c r="G11">
        <f t="shared" si="4"/>
        <v>0.77158603796693204</v>
      </c>
      <c r="H11">
        <v>1.0630158051802698</v>
      </c>
      <c r="I11">
        <f t="shared" si="5"/>
        <v>6639.1761245656253</v>
      </c>
      <c r="J11">
        <f t="shared" si="6"/>
        <v>7164.5499999999993</v>
      </c>
      <c r="K11">
        <f t="shared" si="7"/>
        <v>7156.2977867083164</v>
      </c>
      <c r="O11" t="s">
        <v>32</v>
      </c>
      <c r="P11">
        <v>1.2426699937616967</v>
      </c>
      <c r="Q11">
        <v>1.1900166389351083</v>
      </c>
      <c r="R11">
        <v>0.77553856845031266</v>
      </c>
      <c r="S11">
        <v>1.4393146120894811</v>
      </c>
      <c r="T11">
        <v>1.0599781897491822</v>
      </c>
      <c r="U11">
        <v>1.3917963224893917</v>
      </c>
      <c r="V11">
        <v>1.2553191489361701</v>
      </c>
      <c r="W11">
        <v>1.4532502226179878</v>
      </c>
      <c r="X11">
        <v>1.2244897959183674</v>
      </c>
      <c r="Y11">
        <f>MEDIAN(Table1[[#This Row],[85]:[93]])</f>
        <v>1.2426699937616967</v>
      </c>
      <c r="Z11">
        <f>Table1[[#This Row],[Mediane]]*$Y$21</f>
        <v>1.2994018725400822</v>
      </c>
    </row>
    <row r="12" spans="1:26" x14ac:dyDescent="0.25">
      <c r="A12">
        <f t="shared" si="0"/>
        <v>11</v>
      </c>
      <c r="B12" s="1">
        <v>31260</v>
      </c>
      <c r="C12" s="2">
        <v>6700</v>
      </c>
      <c r="D12">
        <f t="shared" si="1"/>
        <v>6670.833333333333</v>
      </c>
      <c r="E12">
        <f t="shared" si="2"/>
        <v>6725</v>
      </c>
      <c r="F12">
        <f t="shared" si="3"/>
        <v>8.8135872044700392</v>
      </c>
      <c r="G12">
        <f t="shared" si="4"/>
        <v>0.99628252788104088</v>
      </c>
      <c r="H12">
        <v>1.1000143899428336</v>
      </c>
      <c r="I12">
        <f t="shared" si="5"/>
        <v>6584.4706450942067</v>
      </c>
      <c r="J12">
        <f t="shared" si="6"/>
        <v>7074.2951999999996</v>
      </c>
      <c r="K12">
        <f t="shared" si="7"/>
        <v>7057.6646579386652</v>
      </c>
      <c r="O12" t="s">
        <v>33</v>
      </c>
      <c r="P12">
        <v>1.2690513219284603</v>
      </c>
      <c r="Q12">
        <v>1.5045256453234996</v>
      </c>
      <c r="R12">
        <v>1.2092372288313504</v>
      </c>
      <c r="S12">
        <v>0.9235265465172916</v>
      </c>
      <c r="T12">
        <v>1.8775510204081634</v>
      </c>
      <c r="U12">
        <v>0.98488120950323976</v>
      </c>
      <c r="V12">
        <v>1.2534246575342467</v>
      </c>
      <c r="W12">
        <v>0.8314606741573034</v>
      </c>
      <c r="X12">
        <v>0.99911426040744011</v>
      </c>
      <c r="Y12">
        <f>MEDIAN(Table1[[#This Row],[85]:[93]])</f>
        <v>1.2092372288313504</v>
      </c>
      <c r="Z12">
        <f>Table1[[#This Row],[Mediane]]*$Y$21</f>
        <v>1.2644427944479342</v>
      </c>
    </row>
    <row r="13" spans="1:26" x14ac:dyDescent="0.25">
      <c r="A13">
        <f t="shared" si="0"/>
        <v>12</v>
      </c>
      <c r="B13" s="1">
        <v>31291</v>
      </c>
      <c r="C13" s="2">
        <v>8750</v>
      </c>
      <c r="D13">
        <f t="shared" si="1"/>
        <v>6533.333333333333</v>
      </c>
      <c r="E13">
        <f t="shared" si="2"/>
        <v>6602.083333333333</v>
      </c>
      <c r="F13">
        <f t="shared" si="3"/>
        <v>8.7951405347711216</v>
      </c>
      <c r="G13">
        <f t="shared" si="4"/>
        <v>1.3253392237298833</v>
      </c>
      <c r="H13">
        <v>0.89031227064109297</v>
      </c>
      <c r="I13">
        <f t="shared" si="5"/>
        <v>6529.7651656227863</v>
      </c>
      <c r="J13">
        <f t="shared" si="6"/>
        <v>6984.7967999999992</v>
      </c>
      <c r="K13">
        <f t="shared" si="7"/>
        <v>6960.3909603135589</v>
      </c>
      <c r="O13" t="s">
        <v>34</v>
      </c>
      <c r="P13">
        <v>0.77158603796693204</v>
      </c>
      <c r="Q13">
        <v>1.0166045408336157</v>
      </c>
      <c r="R13">
        <v>1.3295695130557514</v>
      </c>
      <c r="S13">
        <v>0.97473997028231796</v>
      </c>
      <c r="T13">
        <v>0.99769053117782913</v>
      </c>
      <c r="U13">
        <v>1.5045317220543808</v>
      </c>
      <c r="V13">
        <v>0.85359801488833742</v>
      </c>
      <c r="W13">
        <v>1.3913043478260869</v>
      </c>
      <c r="X13">
        <v>1.3720316622691293</v>
      </c>
      <c r="Y13">
        <f>MEDIAN(Table1[[#This Row],[85]:[93]])</f>
        <v>1.0166045408336157</v>
      </c>
      <c r="Z13">
        <f>Table1[[#This Row],[Mediane]]*$Y$21</f>
        <v>1.0630158051802698</v>
      </c>
    </row>
    <row r="14" spans="1:26" x14ac:dyDescent="0.25">
      <c r="A14">
        <f t="shared" si="0"/>
        <v>13</v>
      </c>
      <c r="B14" s="1">
        <v>31321</v>
      </c>
      <c r="C14" s="2">
        <v>7250</v>
      </c>
      <c r="D14">
        <f t="shared" si="1"/>
        <v>6458.333333333333</v>
      </c>
      <c r="E14">
        <f t="shared" si="2"/>
        <v>6495.833333333333</v>
      </c>
      <c r="F14">
        <f t="shared" si="3"/>
        <v>8.7789162246979231</v>
      </c>
      <c r="G14">
        <f t="shared" si="4"/>
        <v>1.1161000641436818</v>
      </c>
      <c r="H14">
        <v>0.92636872308648843</v>
      </c>
      <c r="I14">
        <f t="shared" si="5"/>
        <v>6475.0596861513677</v>
      </c>
      <c r="J14">
        <f t="shared" si="6"/>
        <v>6896.054799999999</v>
      </c>
      <c r="K14">
        <f t="shared" si="7"/>
        <v>6864.4579571969434</v>
      </c>
      <c r="O14" t="s">
        <v>35</v>
      </c>
      <c r="P14">
        <v>0.99628252788104088</v>
      </c>
      <c r="Q14">
        <v>1.0519877675840978</v>
      </c>
      <c r="R14">
        <v>1.1855010660980809</v>
      </c>
      <c r="S14">
        <v>1.3634992458521871</v>
      </c>
      <c r="T14">
        <v>0.47580174927113705</v>
      </c>
      <c r="U14">
        <v>2.026093630084421</v>
      </c>
      <c r="V14">
        <v>0.87162162162162149</v>
      </c>
      <c r="W14">
        <v>0.96459330143540678</v>
      </c>
      <c r="X14">
        <v>1.3083109919571045</v>
      </c>
      <c r="Y14">
        <f>MEDIAN(Table1[[#This Row],[85]:[93]])</f>
        <v>1.0519877675840978</v>
      </c>
      <c r="Z14">
        <f>Table1[[#This Row],[Mediane]]*$Y$21</f>
        <v>1.1000143899428336</v>
      </c>
    </row>
    <row r="15" spans="1:26" x14ac:dyDescent="0.25">
      <c r="A15">
        <f t="shared" si="0"/>
        <v>14</v>
      </c>
      <c r="B15" s="1">
        <v>31352</v>
      </c>
      <c r="C15" s="2">
        <v>5550</v>
      </c>
      <c r="D15">
        <f t="shared" si="1"/>
        <v>6387.5</v>
      </c>
      <c r="E15">
        <f t="shared" si="2"/>
        <v>6422.9166666666661</v>
      </c>
      <c r="F15">
        <f t="shared" si="3"/>
        <v>8.7676276029663516</v>
      </c>
      <c r="G15">
        <f t="shared" si="4"/>
        <v>0.8640934155043789</v>
      </c>
      <c r="H15">
        <v>0.89151765118209725</v>
      </c>
      <c r="I15">
        <f t="shared" si="5"/>
        <v>6420.3542066799482</v>
      </c>
      <c r="J15">
        <f t="shared" si="6"/>
        <v>6808.0691999999999</v>
      </c>
      <c r="K15">
        <f t="shared" si="7"/>
        <v>6769.8471701942563</v>
      </c>
      <c r="O15" t="s">
        <v>37</v>
      </c>
      <c r="P15">
        <v>1.3253392237298833</v>
      </c>
      <c r="Q15">
        <v>0.80428954423592502</v>
      </c>
      <c r="R15">
        <v>1.0583090379008748</v>
      </c>
      <c r="S15">
        <v>0.76608478802992519</v>
      </c>
      <c r="T15">
        <v>0.5393258426966292</v>
      </c>
      <c r="U15">
        <v>0.85144124168514412</v>
      </c>
      <c r="V15">
        <v>0.65608465608465605</v>
      </c>
      <c r="W15">
        <v>0.89655172413793105</v>
      </c>
      <c r="X15">
        <v>1.015228426395939</v>
      </c>
      <c r="Y15">
        <f>MEDIAN(Table1[[#This Row],[85]:[93]])</f>
        <v>0.85144124168514412</v>
      </c>
      <c r="Z15">
        <f>Table1[[#This Row],[Mediane]]*$Y$21</f>
        <v>0.89031227064109297</v>
      </c>
    </row>
    <row r="16" spans="1:26" x14ac:dyDescent="0.25">
      <c r="A16">
        <f t="shared" si="0"/>
        <v>15</v>
      </c>
      <c r="B16" s="1">
        <v>31382</v>
      </c>
      <c r="C16" s="2">
        <v>7750</v>
      </c>
      <c r="D16">
        <f t="shared" si="1"/>
        <v>6458.333333333333</v>
      </c>
      <c r="E16">
        <f t="shared" si="2"/>
        <v>6422.9166666666661</v>
      </c>
      <c r="F16">
        <f t="shared" si="3"/>
        <v>8.7676276029663516</v>
      </c>
      <c r="G16">
        <f t="shared" si="4"/>
        <v>1.2066169315601687</v>
      </c>
      <c r="H16">
        <v>1.2019518687959776</v>
      </c>
      <c r="I16">
        <f t="shared" si="5"/>
        <v>6365.6487272085287</v>
      </c>
      <c r="J16">
        <f t="shared" si="6"/>
        <v>6720.84</v>
      </c>
      <c r="K16">
        <f t="shared" si="7"/>
        <v>6676.5403755931775</v>
      </c>
      <c r="O16" t="s">
        <v>36</v>
      </c>
      <c r="P16">
        <v>1.1161000641436818</v>
      </c>
      <c r="Q16">
        <v>1.1734390485629336</v>
      </c>
      <c r="R16">
        <v>1.2373009855951478</v>
      </c>
      <c r="S16">
        <v>0.85098227120268344</v>
      </c>
      <c r="T16">
        <v>0.72777394900068915</v>
      </c>
      <c r="U16">
        <v>0.67144906743185073</v>
      </c>
      <c r="V16">
        <v>0.85867620751341689</v>
      </c>
      <c r="W16">
        <v>0.913170731707317</v>
      </c>
      <c r="Y16">
        <f>MEDIAN(Table1[[#This Row],[85]:[92]])</f>
        <v>0.88592346961036694</v>
      </c>
      <c r="Z16">
        <f>Table1[[#This Row],[Mediane]]*$Y$21</f>
        <v>0.92636872308648843</v>
      </c>
    </row>
    <row r="17" spans="1:26" x14ac:dyDescent="0.25">
      <c r="A17">
        <f t="shared" si="0"/>
        <v>16</v>
      </c>
      <c r="B17" s="1">
        <v>31413</v>
      </c>
      <c r="C17" s="2">
        <v>5150</v>
      </c>
      <c r="D17">
        <f t="shared" si="1"/>
        <v>6541.666666666667</v>
      </c>
      <c r="E17">
        <f t="shared" si="2"/>
        <v>6500</v>
      </c>
      <c r="F17">
        <f t="shared" si="3"/>
        <v>8.7795574558837277</v>
      </c>
      <c r="G17">
        <f t="shared" si="4"/>
        <v>0.79230769230769227</v>
      </c>
      <c r="H17">
        <v>0.90804063834549031</v>
      </c>
      <c r="I17">
        <f t="shared" si="5"/>
        <v>6310.9432477371092</v>
      </c>
      <c r="J17">
        <f t="shared" si="6"/>
        <v>6634.3671999999997</v>
      </c>
      <c r="K17">
        <f t="shared" si="7"/>
        <v>6584.5196008533721</v>
      </c>
      <c r="O17" t="s">
        <v>38</v>
      </c>
      <c r="P17">
        <v>0.8640934155043789</v>
      </c>
      <c r="Q17">
        <v>1.0554803788903924</v>
      </c>
      <c r="R17">
        <v>0.8310124200225818</v>
      </c>
      <c r="S17">
        <v>0.84109457513202113</v>
      </c>
      <c r="T17">
        <v>0.77865897620764246</v>
      </c>
      <c r="U17">
        <v>0.78204199855177414</v>
      </c>
      <c r="V17">
        <v>1.1286601597160604</v>
      </c>
      <c r="W17">
        <v>1.0151057401812689</v>
      </c>
      <c r="Y17">
        <f>MEDIAN(Table1[[#This Row],[85]:[92]])</f>
        <v>0.85259399531820002</v>
      </c>
      <c r="Z17">
        <f>Table1[[#This Row],[Mediane]]*$Y$21</f>
        <v>0.89151765118209725</v>
      </c>
    </row>
    <row r="18" spans="1:26" x14ac:dyDescent="0.25">
      <c r="A18">
        <f t="shared" si="0"/>
        <v>17</v>
      </c>
      <c r="B18" s="1">
        <v>31444</v>
      </c>
      <c r="C18" s="2">
        <v>4300</v>
      </c>
      <c r="D18">
        <f t="shared" si="1"/>
        <v>6520.833333333333</v>
      </c>
      <c r="E18">
        <f t="shared" si="2"/>
        <v>6531.25</v>
      </c>
      <c r="F18">
        <f t="shared" si="3"/>
        <v>8.7843536281472208</v>
      </c>
      <c r="G18">
        <f t="shared" si="4"/>
        <v>0.65837320574162683</v>
      </c>
      <c r="H18">
        <v>0.71382658811703614</v>
      </c>
      <c r="I18">
        <f t="shared" si="5"/>
        <v>6256.2377682656897</v>
      </c>
      <c r="J18">
        <f t="shared" si="6"/>
        <v>6548.6507999999994</v>
      </c>
      <c r="K18">
        <f t="shared" si="7"/>
        <v>6493.7671211447278</v>
      </c>
      <c r="O18" t="s">
        <v>39</v>
      </c>
      <c r="P18">
        <v>1.2066169315601687</v>
      </c>
      <c r="Q18">
        <v>0.95764788239411958</v>
      </c>
      <c r="R18">
        <v>1.2068571428571429</v>
      </c>
      <c r="S18">
        <v>1.1788268955650929</v>
      </c>
      <c r="T18">
        <v>1.120122417750574</v>
      </c>
      <c r="U18">
        <v>0.63436123348017626</v>
      </c>
      <c r="V18">
        <v>1.4676258992805757</v>
      </c>
      <c r="W18">
        <v>0.58181818181818179</v>
      </c>
      <c r="Y18">
        <f>MEDIAN(Table1[[#This Row],[85]:[92]])</f>
        <v>1.1494746566578335</v>
      </c>
      <c r="Z18">
        <f>Table1[[#This Row],[Mediane]]*$Y$21</f>
        <v>1.2019518687959776</v>
      </c>
    </row>
    <row r="19" spans="1:26" x14ac:dyDescent="0.25">
      <c r="A19">
        <f t="shared" si="0"/>
        <v>18</v>
      </c>
      <c r="B19" s="1">
        <v>31472</v>
      </c>
      <c r="C19" s="2">
        <v>5250</v>
      </c>
      <c r="D19">
        <f t="shared" si="1"/>
        <v>6208.333333333333</v>
      </c>
      <c r="E19">
        <f t="shared" si="2"/>
        <v>6364.583333333333</v>
      </c>
      <c r="F19">
        <f t="shared" si="3"/>
        <v>8.7585040466858963</v>
      </c>
      <c r="G19">
        <f t="shared" si="4"/>
        <v>0.82487725040916537</v>
      </c>
      <c r="H19">
        <v>0.94188201145649875</v>
      </c>
      <c r="I19">
        <f t="shared" si="5"/>
        <v>6201.5322887942702</v>
      </c>
      <c r="J19">
        <f t="shared" si="6"/>
        <v>6463.6907999999994</v>
      </c>
      <c r="K19">
        <f t="shared" si="7"/>
        <v>6404.2654559331959</v>
      </c>
      <c r="Y19">
        <f>SUM(Y7:Y18)</f>
        <v>11.476080064430084</v>
      </c>
      <c r="Z19">
        <f>SUM(Z7:Z18)</f>
        <v>12</v>
      </c>
    </row>
    <row r="20" spans="1:26" x14ac:dyDescent="0.25">
      <c r="A20">
        <f t="shared" si="0"/>
        <v>19</v>
      </c>
      <c r="B20" s="1">
        <v>31503</v>
      </c>
      <c r="C20" s="2">
        <v>4750</v>
      </c>
      <c r="D20">
        <f t="shared" si="1"/>
        <v>6220.833333333333</v>
      </c>
      <c r="E20">
        <f t="shared" si="2"/>
        <v>6214.583333333333</v>
      </c>
      <c r="F20">
        <f t="shared" si="3"/>
        <v>8.7346539595949491</v>
      </c>
      <c r="G20">
        <f t="shared" si="4"/>
        <v>0.76433121019108285</v>
      </c>
      <c r="H20">
        <v>0.79922538626419781</v>
      </c>
      <c r="I20">
        <f t="shared" si="5"/>
        <v>6146.8268093228507</v>
      </c>
      <c r="J20">
        <f t="shared" si="6"/>
        <v>6379.4872000000005</v>
      </c>
      <c r="K20">
        <f t="shared" si="7"/>
        <v>6315.9973656137408</v>
      </c>
    </row>
    <row r="21" spans="1:26" ht="15.75" x14ac:dyDescent="0.25">
      <c r="A21">
        <f t="shared" si="0"/>
        <v>20</v>
      </c>
      <c r="B21" s="1">
        <v>31533</v>
      </c>
      <c r="C21" s="2">
        <v>7450</v>
      </c>
      <c r="D21">
        <f t="shared" si="1"/>
        <v>6300</v>
      </c>
      <c r="E21">
        <f t="shared" si="2"/>
        <v>6260.4166666666661</v>
      </c>
      <c r="F21">
        <f t="shared" si="3"/>
        <v>8.7420020220495083</v>
      </c>
      <c r="G21">
        <f t="shared" si="4"/>
        <v>1.1900166389351083</v>
      </c>
      <c r="H21">
        <v>1.2994018725400822</v>
      </c>
      <c r="I21">
        <f t="shared" si="5"/>
        <v>6092.1213298514313</v>
      </c>
      <c r="J21">
        <f t="shared" si="6"/>
        <v>6296.04</v>
      </c>
      <c r="K21">
        <f t="shared" si="7"/>
        <v>6228.9458481896863</v>
      </c>
      <c r="O21" s="9" t="s">
        <v>42</v>
      </c>
      <c r="P21" s="9"/>
      <c r="Q21" s="9"/>
      <c r="R21" s="9"/>
      <c r="Y21">
        <f>12/Y19</f>
        <v>1.0456532136956587</v>
      </c>
    </row>
    <row r="22" spans="1:26" x14ac:dyDescent="0.25">
      <c r="A22">
        <f t="shared" si="0"/>
        <v>21</v>
      </c>
      <c r="B22" s="1">
        <v>31564</v>
      </c>
      <c r="C22" s="2">
        <v>9350</v>
      </c>
      <c r="D22">
        <f t="shared" si="1"/>
        <v>6129.166666666667</v>
      </c>
      <c r="E22">
        <f t="shared" si="2"/>
        <v>6214.5833333333339</v>
      </c>
      <c r="F22">
        <f t="shared" si="3"/>
        <v>8.7346539595949491</v>
      </c>
      <c r="G22">
        <f t="shared" si="4"/>
        <v>1.5045256453234996</v>
      </c>
      <c r="H22">
        <v>1.2644427944479342</v>
      </c>
      <c r="I22">
        <f t="shared" si="5"/>
        <v>6037.4158503800118</v>
      </c>
      <c r="J22">
        <f t="shared" si="6"/>
        <v>6213.3492000000006</v>
      </c>
      <c r="K22">
        <f t="shared" si="7"/>
        <v>6143.0941359978333</v>
      </c>
      <c r="O22" s="6" t="s">
        <v>45</v>
      </c>
      <c r="P22" s="6" t="s">
        <v>43</v>
      </c>
      <c r="Q22" s="6" t="s">
        <v>44</v>
      </c>
    </row>
    <row r="23" spans="1:26" x14ac:dyDescent="0.25">
      <c r="A23">
        <f t="shared" si="0"/>
        <v>22</v>
      </c>
      <c r="B23" s="1">
        <v>31594</v>
      </c>
      <c r="C23" s="2">
        <v>6250</v>
      </c>
      <c r="D23">
        <f t="shared" si="1"/>
        <v>6166.666666666667</v>
      </c>
      <c r="E23">
        <f t="shared" si="2"/>
        <v>6147.916666666667</v>
      </c>
      <c r="F23">
        <f t="shared" si="3"/>
        <v>8.7238685500231394</v>
      </c>
      <c r="G23">
        <f t="shared" si="4"/>
        <v>1.0166045408336157</v>
      </c>
      <c r="H23">
        <v>1.0630158051802698</v>
      </c>
      <c r="I23">
        <f t="shared" si="5"/>
        <v>5982.7103709085923</v>
      </c>
      <c r="J23">
        <f t="shared" si="6"/>
        <v>6131.4147999999996</v>
      </c>
      <c r="K23">
        <f t="shared" si="7"/>
        <v>6058.4256924787069</v>
      </c>
      <c r="O23" s="6">
        <f>_xlfn.COVARIANCE.P(A8:A109,E8:E109)</f>
        <v>-47425.091911764714</v>
      </c>
      <c r="P23" s="6">
        <f>E116-Q23*A116</f>
        <v>7186.2309192798202</v>
      </c>
      <c r="Q23" s="6">
        <f>O23/A117</f>
        <v>-54.705479471419451</v>
      </c>
    </row>
    <row r="24" spans="1:26" x14ac:dyDescent="0.25">
      <c r="A24">
        <f t="shared" si="0"/>
        <v>23</v>
      </c>
      <c r="B24" s="1">
        <v>31625</v>
      </c>
      <c r="C24" s="2">
        <v>6450</v>
      </c>
      <c r="D24">
        <f t="shared" si="1"/>
        <v>6095.833333333333</v>
      </c>
      <c r="E24">
        <f t="shared" si="2"/>
        <v>6131.25</v>
      </c>
      <c r="F24">
        <f t="shared" si="3"/>
        <v>8.7211539233136737</v>
      </c>
      <c r="G24">
        <f t="shared" si="4"/>
        <v>1.0519877675840978</v>
      </c>
      <c r="H24">
        <v>1.1000143899428336</v>
      </c>
      <c r="I24">
        <f t="shared" si="5"/>
        <v>5928.0048914371728</v>
      </c>
      <c r="J24">
        <f t="shared" si="6"/>
        <v>6050.2367999999997</v>
      </c>
      <c r="K24">
        <f t="shared" si="7"/>
        <v>5974.924208991325</v>
      </c>
    </row>
    <row r="25" spans="1:26" x14ac:dyDescent="0.25">
      <c r="A25">
        <f t="shared" si="0"/>
        <v>24</v>
      </c>
      <c r="B25" s="1">
        <v>31656</v>
      </c>
      <c r="C25" s="2">
        <v>5000</v>
      </c>
      <c r="D25">
        <f t="shared" si="1"/>
        <v>6337.5</v>
      </c>
      <c r="E25">
        <f t="shared" si="2"/>
        <v>6216.6666666666661</v>
      </c>
      <c r="F25">
        <f t="shared" si="3"/>
        <v>8.7349891364038523</v>
      </c>
      <c r="G25">
        <f t="shared" si="4"/>
        <v>0.80428954423592502</v>
      </c>
      <c r="H25">
        <v>0.89031227064109297</v>
      </c>
      <c r="I25">
        <f t="shared" si="5"/>
        <v>5873.2994119657533</v>
      </c>
      <c r="J25">
        <f t="shared" si="6"/>
        <v>5969.8152</v>
      </c>
      <c r="K25">
        <f t="shared" si="7"/>
        <v>5892.5736016718738</v>
      </c>
    </row>
    <row r="26" spans="1:26" x14ac:dyDescent="0.25">
      <c r="A26">
        <f t="shared" si="0"/>
        <v>25</v>
      </c>
      <c r="B26" s="1">
        <v>31686</v>
      </c>
      <c r="C26" s="2">
        <v>7400</v>
      </c>
      <c r="D26">
        <f t="shared" si="1"/>
        <v>6275</v>
      </c>
      <c r="E26">
        <f t="shared" si="2"/>
        <v>6306.25</v>
      </c>
      <c r="F26">
        <f t="shared" si="3"/>
        <v>8.7492964841019187</v>
      </c>
      <c r="G26">
        <f t="shared" si="4"/>
        <v>1.1734390485629336</v>
      </c>
      <c r="H26">
        <v>0.92636872308648843</v>
      </c>
      <c r="I26">
        <f t="shared" si="5"/>
        <v>5818.5939324943338</v>
      </c>
      <c r="J26">
        <f t="shared" si="6"/>
        <v>5890.15</v>
      </c>
      <c r="K26">
        <f t="shared" si="7"/>
        <v>5811.3580083356319</v>
      </c>
    </row>
    <row r="27" spans="1:26" x14ac:dyDescent="0.25">
      <c r="A27">
        <f t="shared" si="0"/>
        <v>26</v>
      </c>
      <c r="B27" s="1">
        <v>31717</v>
      </c>
      <c r="C27" s="2">
        <v>6500</v>
      </c>
      <c r="D27">
        <f t="shared" si="1"/>
        <v>6041.666666666667</v>
      </c>
      <c r="E27">
        <f t="shared" si="2"/>
        <v>6158.3333333333339</v>
      </c>
      <c r="F27">
        <f t="shared" si="3"/>
        <v>8.7255614571482933</v>
      </c>
      <c r="G27">
        <f t="shared" si="4"/>
        <v>1.0554803788903924</v>
      </c>
      <c r="H27">
        <v>0.89151765118209725</v>
      </c>
      <c r="I27">
        <f t="shared" si="5"/>
        <v>5763.8884530229143</v>
      </c>
      <c r="J27">
        <f t="shared" si="6"/>
        <v>5811.2411999999995</v>
      </c>
      <c r="K27">
        <f t="shared" si="7"/>
        <v>5731.2617854216942</v>
      </c>
    </row>
    <row r="28" spans="1:26" x14ac:dyDescent="0.25">
      <c r="A28">
        <f t="shared" si="0"/>
        <v>27</v>
      </c>
      <c r="B28" s="1">
        <v>31747</v>
      </c>
      <c r="C28" s="2">
        <v>5700</v>
      </c>
      <c r="D28">
        <f t="shared" si="1"/>
        <v>5862.5</v>
      </c>
      <c r="E28">
        <f t="shared" si="2"/>
        <v>5952.0833333333339</v>
      </c>
      <c r="F28">
        <f t="shared" si="3"/>
        <v>8.6914965773109731</v>
      </c>
      <c r="G28">
        <f t="shared" si="4"/>
        <v>0.95764788239411958</v>
      </c>
      <c r="H28">
        <v>1.2019518687959776</v>
      </c>
      <c r="I28">
        <f t="shared" si="5"/>
        <v>5709.1829735514948</v>
      </c>
      <c r="J28">
        <f t="shared" si="6"/>
        <v>5733.0887999999995</v>
      </c>
      <c r="K28">
        <f t="shared" si="7"/>
        <v>5652.2695049797003</v>
      </c>
    </row>
    <row r="29" spans="1:26" x14ac:dyDescent="0.25">
      <c r="A29">
        <f t="shared" si="0"/>
        <v>28</v>
      </c>
      <c r="B29" s="1">
        <v>31778</v>
      </c>
      <c r="C29" s="2">
        <v>5600</v>
      </c>
      <c r="D29">
        <f t="shared" si="1"/>
        <v>5995.833333333333</v>
      </c>
      <c r="E29">
        <f t="shared" si="2"/>
        <v>5929.1666666666661</v>
      </c>
      <c r="F29">
        <f t="shared" si="3"/>
        <v>8.6876389537299978</v>
      </c>
      <c r="G29">
        <f t="shared" si="4"/>
        <v>0.94448348559381601</v>
      </c>
      <c r="H29">
        <v>0.90804063834549031</v>
      </c>
      <c r="I29">
        <f t="shared" si="5"/>
        <v>5654.4774940800753</v>
      </c>
      <c r="J29">
        <f t="shared" si="6"/>
        <v>5655.6927999999989</v>
      </c>
      <c r="K29">
        <f t="shared" si="7"/>
        <v>5574.3659516981552</v>
      </c>
    </row>
    <row r="30" spans="1:26" x14ac:dyDescent="0.25">
      <c r="A30">
        <f t="shared" si="0"/>
        <v>29</v>
      </c>
      <c r="B30" s="1">
        <v>31809</v>
      </c>
      <c r="C30" s="2">
        <v>3450</v>
      </c>
      <c r="D30">
        <f t="shared" si="1"/>
        <v>6037.5</v>
      </c>
      <c r="E30">
        <f t="shared" si="2"/>
        <v>6016.6666666666661</v>
      </c>
      <c r="F30">
        <f t="shared" si="3"/>
        <v>8.7022886750929178</v>
      </c>
      <c r="G30">
        <f t="shared" si="4"/>
        <v>0.57340720221606656</v>
      </c>
      <c r="H30">
        <v>0.71382658811703614</v>
      </c>
      <c r="I30">
        <f t="shared" si="5"/>
        <v>5599.7720146086558</v>
      </c>
      <c r="J30">
        <f t="shared" si="6"/>
        <v>5579.0531999999994</v>
      </c>
      <c r="K30">
        <f t="shared" si="7"/>
        <v>5497.5361199736844</v>
      </c>
    </row>
    <row r="31" spans="1:26" x14ac:dyDescent="0.25">
      <c r="A31">
        <f t="shared" si="0"/>
        <v>30</v>
      </c>
      <c r="B31" s="1">
        <v>31837</v>
      </c>
      <c r="C31" s="2">
        <v>8150</v>
      </c>
      <c r="D31">
        <f t="shared" si="1"/>
        <v>6125</v>
      </c>
      <c r="E31">
        <f t="shared" si="2"/>
        <v>6081.25</v>
      </c>
      <c r="F31">
        <f t="shared" si="3"/>
        <v>8.7129655459343152</v>
      </c>
      <c r="G31">
        <f t="shared" si="4"/>
        <v>1.3401849948612539</v>
      </c>
      <c r="H31">
        <v>0.94188201145649875</v>
      </c>
      <c r="I31">
        <f t="shared" si="5"/>
        <v>5545.0665351372372</v>
      </c>
      <c r="J31">
        <f t="shared" si="6"/>
        <v>5503.17</v>
      </c>
      <c r="K31">
        <f t="shared" si="7"/>
        <v>5421.7652110206927</v>
      </c>
    </row>
    <row r="32" spans="1:26" x14ac:dyDescent="0.25">
      <c r="A32">
        <f t="shared" si="0"/>
        <v>31</v>
      </c>
      <c r="B32" s="1">
        <v>31868</v>
      </c>
      <c r="C32" s="2">
        <v>4000</v>
      </c>
      <c r="D32">
        <f t="shared" si="1"/>
        <v>6075</v>
      </c>
      <c r="E32">
        <f t="shared" si="2"/>
        <v>6100</v>
      </c>
      <c r="F32">
        <f t="shared" si="3"/>
        <v>8.7160440501614023</v>
      </c>
      <c r="G32">
        <f t="shared" si="4"/>
        <v>0.65573770491803274</v>
      </c>
      <c r="H32">
        <v>0.79922538626419781</v>
      </c>
      <c r="I32">
        <f t="shared" si="5"/>
        <v>5490.3610556658168</v>
      </c>
      <c r="J32">
        <f t="shared" si="6"/>
        <v>5428.0432000000001</v>
      </c>
      <c r="K32">
        <f t="shared" si="7"/>
        <v>5347.0386300208547</v>
      </c>
    </row>
    <row r="33" spans="1:18" x14ac:dyDescent="0.25">
      <c r="A33">
        <f t="shared" si="0"/>
        <v>32</v>
      </c>
      <c r="B33" s="1">
        <v>31898</v>
      </c>
      <c r="C33" s="2">
        <v>4650</v>
      </c>
      <c r="D33">
        <f t="shared" si="1"/>
        <v>5916.666666666667</v>
      </c>
      <c r="E33">
        <f t="shared" si="2"/>
        <v>5995.8333333333339</v>
      </c>
      <c r="F33">
        <f t="shared" si="3"/>
        <v>8.6988200625275134</v>
      </c>
      <c r="G33">
        <f t="shared" si="4"/>
        <v>0.77553856845031266</v>
      </c>
      <c r="H33">
        <v>1.2994018725400822</v>
      </c>
      <c r="I33">
        <f t="shared" si="5"/>
        <v>5435.6555761943982</v>
      </c>
      <c r="J33">
        <f t="shared" si="6"/>
        <v>5353.6727999999994</v>
      </c>
      <c r="K33">
        <f t="shared" si="7"/>
        <v>5273.341983311896</v>
      </c>
    </row>
    <row r="34" spans="1:18" x14ac:dyDescent="0.25">
      <c r="A34">
        <f t="shared" si="0"/>
        <v>33</v>
      </c>
      <c r="B34" s="1">
        <v>31929</v>
      </c>
      <c r="C34" s="2">
        <v>7200</v>
      </c>
      <c r="D34">
        <f t="shared" si="1"/>
        <v>5991.666666666667</v>
      </c>
      <c r="E34">
        <f t="shared" si="2"/>
        <v>5954.166666666667</v>
      </c>
      <c r="F34">
        <f t="shared" si="3"/>
        <v>8.691846533570013</v>
      </c>
      <c r="G34">
        <f t="shared" si="4"/>
        <v>1.2092372288313504</v>
      </c>
      <c r="H34">
        <v>1.2644427944479342</v>
      </c>
      <c r="I34">
        <f t="shared" si="5"/>
        <v>5380.9500967229778</v>
      </c>
      <c r="J34">
        <f t="shared" si="6"/>
        <v>5280.0587999999998</v>
      </c>
      <c r="K34">
        <f t="shared" si="7"/>
        <v>5200.6610756151176</v>
      </c>
    </row>
    <row r="35" spans="1:18" x14ac:dyDescent="0.25">
      <c r="A35">
        <f t="shared" si="0"/>
        <v>34</v>
      </c>
      <c r="B35" s="1">
        <v>31959</v>
      </c>
      <c r="C35" s="2">
        <v>7850</v>
      </c>
      <c r="D35">
        <f t="shared" si="1"/>
        <v>5816.666666666667</v>
      </c>
      <c r="E35">
        <f t="shared" si="2"/>
        <v>5904.166666666667</v>
      </c>
      <c r="F35">
        <f t="shared" si="3"/>
        <v>8.6834135953308262</v>
      </c>
      <c r="G35">
        <f t="shared" si="4"/>
        <v>1.3295695130557514</v>
      </c>
      <c r="H35">
        <v>1.0630158051802698</v>
      </c>
      <c r="I35">
        <f t="shared" si="5"/>
        <v>5326.2446172515592</v>
      </c>
      <c r="J35">
        <f t="shared" si="6"/>
        <v>5207.2011999999995</v>
      </c>
      <c r="K35">
        <f t="shared" si="7"/>
        <v>5128.9819073011422</v>
      </c>
    </row>
    <row r="36" spans="1:18" x14ac:dyDescent="0.25">
      <c r="A36">
        <f t="shared" si="0"/>
        <v>35</v>
      </c>
      <c r="B36" s="1">
        <v>31990</v>
      </c>
      <c r="C36" s="2">
        <v>6950</v>
      </c>
      <c r="D36">
        <f t="shared" si="1"/>
        <v>5908.333333333333</v>
      </c>
      <c r="E36">
        <f t="shared" si="2"/>
        <v>5862.5</v>
      </c>
      <c r="F36">
        <f t="shared" si="3"/>
        <v>8.6763314127545357</v>
      </c>
      <c r="G36">
        <f t="shared" si="4"/>
        <v>1.1855010660980809</v>
      </c>
      <c r="H36">
        <v>1.1000143899428336</v>
      </c>
      <c r="I36">
        <f t="shared" si="5"/>
        <v>5271.5391377801398</v>
      </c>
      <c r="J36">
        <f t="shared" si="6"/>
        <v>5135.1000000000004</v>
      </c>
      <c r="K36">
        <f t="shared" si="7"/>
        <v>5058.2906716933048</v>
      </c>
    </row>
    <row r="37" spans="1:18" x14ac:dyDescent="0.25">
      <c r="A37">
        <f t="shared" si="0"/>
        <v>36</v>
      </c>
      <c r="B37" s="1">
        <v>32021</v>
      </c>
      <c r="C37" s="2">
        <v>6050</v>
      </c>
      <c r="D37">
        <f t="shared" si="1"/>
        <v>5525</v>
      </c>
      <c r="E37">
        <f t="shared" si="2"/>
        <v>5716.6666666666661</v>
      </c>
      <c r="F37">
        <f t="shared" si="3"/>
        <v>8.6511411639259759</v>
      </c>
      <c r="G37">
        <f t="shared" si="4"/>
        <v>1.0583090379008748</v>
      </c>
      <c r="H37">
        <v>0.89031227064109297</v>
      </c>
      <c r="I37">
        <f t="shared" si="5"/>
        <v>5216.8336583087203</v>
      </c>
      <c r="J37">
        <f t="shared" si="6"/>
        <v>5063.7552000000005</v>
      </c>
      <c r="K37">
        <f t="shared" si="7"/>
        <v>4988.5737524082933</v>
      </c>
    </row>
    <row r="38" spans="1:18" x14ac:dyDescent="0.25">
      <c r="A38">
        <f t="shared" si="0"/>
        <v>37</v>
      </c>
      <c r="B38" s="1">
        <v>32051</v>
      </c>
      <c r="C38" s="2">
        <v>6800</v>
      </c>
      <c r="D38">
        <f t="shared" si="1"/>
        <v>5466.666666666667</v>
      </c>
      <c r="E38">
        <f t="shared" si="2"/>
        <v>5495.8333333333339</v>
      </c>
      <c r="F38">
        <f t="shared" si="3"/>
        <v>8.6117455083574601</v>
      </c>
      <c r="G38">
        <f t="shared" si="4"/>
        <v>1.2373009855951478</v>
      </c>
      <c r="H38">
        <v>0.92636872308648843</v>
      </c>
      <c r="I38">
        <f t="shared" si="5"/>
        <v>5162.1281788373008</v>
      </c>
      <c r="J38">
        <f t="shared" si="6"/>
        <v>4993.1668</v>
      </c>
      <c r="K38">
        <f t="shared" si="7"/>
        <v>4919.8177207333574</v>
      </c>
    </row>
    <row r="39" spans="1:18" x14ac:dyDescent="0.25">
      <c r="A39">
        <f t="shared" si="0"/>
        <v>38</v>
      </c>
      <c r="B39" s="1">
        <v>32082</v>
      </c>
      <c r="C39" s="2">
        <v>4600</v>
      </c>
      <c r="D39">
        <f t="shared" si="1"/>
        <v>5604.166666666667</v>
      </c>
      <c r="E39">
        <f t="shared" si="2"/>
        <v>5535.416666666667</v>
      </c>
      <c r="F39">
        <f t="shared" si="3"/>
        <v>8.6189221208400149</v>
      </c>
      <c r="G39">
        <f t="shared" si="4"/>
        <v>0.8310124200225818</v>
      </c>
      <c r="H39">
        <v>0.89151765118209725</v>
      </c>
      <c r="I39">
        <f t="shared" si="5"/>
        <v>5107.4226993658813</v>
      </c>
      <c r="J39">
        <f t="shared" si="6"/>
        <v>4923.3347999999996</v>
      </c>
      <c r="K39">
        <f t="shared" si="7"/>
        <v>4852.0093330397103</v>
      </c>
    </row>
    <row r="40" spans="1:18" ht="15.75" x14ac:dyDescent="0.25">
      <c r="A40">
        <f t="shared" si="0"/>
        <v>39</v>
      </c>
      <c r="B40" s="1">
        <v>32112</v>
      </c>
      <c r="C40" s="2">
        <v>6600</v>
      </c>
      <c r="D40">
        <f t="shared" si="1"/>
        <v>5333.333333333333</v>
      </c>
      <c r="E40">
        <f t="shared" si="2"/>
        <v>5468.75</v>
      </c>
      <c r="F40">
        <f t="shared" si="3"/>
        <v>8.6068053501059243</v>
      </c>
      <c r="G40">
        <f t="shared" si="4"/>
        <v>1.2068571428571429</v>
      </c>
      <c r="H40">
        <v>1.2019518687959776</v>
      </c>
      <c r="I40">
        <f t="shared" si="5"/>
        <v>5052.7172198944618</v>
      </c>
      <c r="J40">
        <f t="shared" si="6"/>
        <v>4854.2591999999995</v>
      </c>
      <c r="K40">
        <f t="shared" si="7"/>
        <v>4785.1355282315708</v>
      </c>
      <c r="O40" s="9" t="s">
        <v>48</v>
      </c>
      <c r="P40" s="9"/>
      <c r="Q40" s="9"/>
      <c r="R40" s="9"/>
    </row>
    <row r="41" spans="1:18" x14ac:dyDescent="0.25">
      <c r="A41">
        <f t="shared" si="0"/>
        <v>40</v>
      </c>
      <c r="B41" s="1">
        <v>32143</v>
      </c>
      <c r="C41" s="2">
        <v>3500</v>
      </c>
      <c r="D41">
        <f t="shared" si="1"/>
        <v>5020.833333333333</v>
      </c>
      <c r="E41">
        <f t="shared" si="2"/>
        <v>5177.083333333333</v>
      </c>
      <c r="F41">
        <f t="shared" si="3"/>
        <v>8.5519971136109287</v>
      </c>
      <c r="G41">
        <f t="shared" si="4"/>
        <v>0.676056338028169</v>
      </c>
      <c r="H41">
        <v>0.90804063834549031</v>
      </c>
      <c r="I41">
        <f t="shared" si="5"/>
        <v>4998.0117404230423</v>
      </c>
      <c r="J41">
        <f t="shared" si="6"/>
        <v>4785.9399999999996</v>
      </c>
      <c r="K41">
        <f t="shared" si="7"/>
        <v>4719.1834252303643</v>
      </c>
      <c r="O41" s="6" t="s">
        <v>43</v>
      </c>
      <c r="P41" s="6" t="s">
        <v>44</v>
      </c>
      <c r="Q41" s="6" t="s">
        <v>49</v>
      </c>
    </row>
    <row r="42" spans="1:18" x14ac:dyDescent="0.25">
      <c r="A42">
        <f t="shared" si="0"/>
        <v>41</v>
      </c>
      <c r="B42" s="1">
        <v>32174</v>
      </c>
      <c r="C42" s="2">
        <v>4550</v>
      </c>
      <c r="D42">
        <f t="shared" si="1"/>
        <v>4912.5</v>
      </c>
      <c r="E42">
        <f t="shared" si="2"/>
        <v>4966.6666666666661</v>
      </c>
      <c r="F42">
        <f t="shared" si="3"/>
        <v>8.510504203265441</v>
      </c>
      <c r="G42">
        <f t="shared" si="4"/>
        <v>0.91610738255033564</v>
      </c>
      <c r="H42">
        <v>0.71382658811703614</v>
      </c>
      <c r="I42">
        <f t="shared" si="5"/>
        <v>4943.3062609516228</v>
      </c>
      <c r="J42">
        <f t="shared" si="6"/>
        <v>4718.3771999999999</v>
      </c>
      <c r="K42">
        <f t="shared" si="7"/>
        <v>4654.1403204935987</v>
      </c>
      <c r="O42" s="6">
        <v>8108.7</v>
      </c>
      <c r="P42" s="6">
        <v>-98.197000000000003</v>
      </c>
      <c r="Q42" s="6">
        <v>0.37819999999999998</v>
      </c>
    </row>
    <row r="43" spans="1:18" x14ac:dyDescent="0.25">
      <c r="A43">
        <f t="shared" si="0"/>
        <v>42</v>
      </c>
      <c r="B43" s="1">
        <v>32203</v>
      </c>
      <c r="C43" s="2">
        <v>3550</v>
      </c>
      <c r="D43">
        <f t="shared" si="1"/>
        <v>4675</v>
      </c>
      <c r="E43">
        <f t="shared" si="2"/>
        <v>4793.75</v>
      </c>
      <c r="F43">
        <f t="shared" si="3"/>
        <v>8.4750682651155671</v>
      </c>
      <c r="G43">
        <f t="shared" si="4"/>
        <v>0.74054758800521514</v>
      </c>
      <c r="H43">
        <v>0.94188201145649875</v>
      </c>
      <c r="I43">
        <f t="shared" si="5"/>
        <v>4888.6007814802033</v>
      </c>
      <c r="J43">
        <f t="shared" si="6"/>
        <v>4651.5707999999995</v>
      </c>
      <c r="K43">
        <f t="shared" si="7"/>
        <v>4589.9936855679407</v>
      </c>
    </row>
    <row r="44" spans="1:18" ht="15.75" x14ac:dyDescent="0.25">
      <c r="A44">
        <f t="shared" si="0"/>
        <v>43</v>
      </c>
      <c r="B44" s="1">
        <v>32234</v>
      </c>
      <c r="C44" s="2">
        <v>3300</v>
      </c>
      <c r="D44">
        <f t="shared" si="1"/>
        <v>4416.666666666667</v>
      </c>
      <c r="E44">
        <f t="shared" si="2"/>
        <v>4545.8333333333339</v>
      </c>
      <c r="F44">
        <f t="shared" si="3"/>
        <v>8.4219663414732171</v>
      </c>
      <c r="G44">
        <f t="shared" si="4"/>
        <v>0.72593950504124649</v>
      </c>
      <c r="H44">
        <v>0.79922538626419781</v>
      </c>
      <c r="I44">
        <f t="shared" si="5"/>
        <v>4833.8953020087838</v>
      </c>
      <c r="J44">
        <f t="shared" si="6"/>
        <v>4585.5207999999993</v>
      </c>
      <c r="K44">
        <f t="shared" si="7"/>
        <v>4526.731164676019</v>
      </c>
      <c r="O44" s="9" t="s">
        <v>50</v>
      </c>
      <c r="P44" s="9"/>
      <c r="Q44" s="9"/>
      <c r="R44" s="9"/>
    </row>
    <row r="45" spans="1:18" x14ac:dyDescent="0.25">
      <c r="A45">
        <f t="shared" si="0"/>
        <v>44</v>
      </c>
      <c r="B45" s="1">
        <v>32264</v>
      </c>
      <c r="C45" s="2">
        <v>6300</v>
      </c>
      <c r="D45">
        <f t="shared" si="1"/>
        <v>4337.5</v>
      </c>
      <c r="E45">
        <f t="shared" si="2"/>
        <v>4377.0833333333339</v>
      </c>
      <c r="F45">
        <f t="shared" si="3"/>
        <v>8.3841378759252017</v>
      </c>
      <c r="G45">
        <f t="shared" si="4"/>
        <v>1.4393146120894811</v>
      </c>
      <c r="H45">
        <v>1.2994018725400822</v>
      </c>
      <c r="I45">
        <f t="shared" si="5"/>
        <v>4779.1898225373643</v>
      </c>
      <c r="J45">
        <f t="shared" si="6"/>
        <v>4520.2272000000003</v>
      </c>
      <c r="K45">
        <f t="shared" si="7"/>
        <v>4464.3405723364494</v>
      </c>
      <c r="O45" s="6" t="s">
        <v>45</v>
      </c>
      <c r="P45" s="6" t="s">
        <v>51</v>
      </c>
      <c r="Q45" s="6" t="s">
        <v>52</v>
      </c>
    </row>
    <row r="46" spans="1:18" x14ac:dyDescent="0.25">
      <c r="A46">
        <f t="shared" si="0"/>
        <v>45</v>
      </c>
      <c r="B46" s="1">
        <v>32295</v>
      </c>
      <c r="C46" s="2">
        <v>3950</v>
      </c>
      <c r="D46">
        <f t="shared" si="1"/>
        <v>4216.666666666667</v>
      </c>
      <c r="E46">
        <f t="shared" si="2"/>
        <v>4277.0833333333339</v>
      </c>
      <c r="F46">
        <f t="shared" si="3"/>
        <v>8.3610265920991349</v>
      </c>
      <c r="G46">
        <f t="shared" si="4"/>
        <v>0.9235265465172916</v>
      </c>
      <c r="H46">
        <v>1.2644427944479342</v>
      </c>
      <c r="I46">
        <f t="shared" si="5"/>
        <v>4724.4843430659448</v>
      </c>
      <c r="J46">
        <f t="shared" si="6"/>
        <v>4455.6899999999996</v>
      </c>
      <c r="K46">
        <f t="shared" si="7"/>
        <v>4402.8098910167473</v>
      </c>
      <c r="O46" s="6">
        <f>_xlfn.COVARIANCE.P(A8:A109,F8:F109)</f>
        <v>-12.031560661731611</v>
      </c>
      <c r="P46" s="6">
        <f>F116-A116*Q46</f>
        <v>9.0145337229494213</v>
      </c>
      <c r="Q46" s="6">
        <f>O46/A117</f>
        <v>-1.3878566561643692E-2</v>
      </c>
    </row>
    <row r="47" spans="1:18" x14ac:dyDescent="0.25">
      <c r="A47">
        <f t="shared" si="0"/>
        <v>46</v>
      </c>
      <c r="B47" s="1">
        <v>32325</v>
      </c>
      <c r="C47" s="2">
        <v>4100</v>
      </c>
      <c r="D47">
        <f t="shared" si="1"/>
        <v>4195.833333333333</v>
      </c>
      <c r="E47">
        <f t="shared" si="2"/>
        <v>4206.25</v>
      </c>
      <c r="F47">
        <f t="shared" si="3"/>
        <v>8.3443267933930372</v>
      </c>
      <c r="G47">
        <f t="shared" si="4"/>
        <v>0.97473997028231796</v>
      </c>
      <c r="H47">
        <v>1.0630158051802698</v>
      </c>
      <c r="I47">
        <f t="shared" si="5"/>
        <v>4669.7788635945253</v>
      </c>
      <c r="J47">
        <f t="shared" si="6"/>
        <v>4391.9092000000001</v>
      </c>
      <c r="K47">
        <f t="shared" si="7"/>
        <v>4342.1272688185036</v>
      </c>
    </row>
    <row r="48" spans="1:18" x14ac:dyDescent="0.25">
      <c r="A48">
        <f t="shared" si="0"/>
        <v>47</v>
      </c>
      <c r="B48" s="1">
        <v>32356</v>
      </c>
      <c r="C48" s="2">
        <v>5650</v>
      </c>
      <c r="D48">
        <f t="shared" si="1"/>
        <v>4091.6666666666665</v>
      </c>
      <c r="E48">
        <f t="shared" si="2"/>
        <v>4143.75</v>
      </c>
      <c r="F48">
        <f t="shared" si="3"/>
        <v>8.3293564539341727</v>
      </c>
      <c r="G48">
        <f t="shared" si="4"/>
        <v>1.3634992458521871</v>
      </c>
      <c r="H48">
        <v>1.1000143899428336</v>
      </c>
      <c r="I48">
        <f t="shared" si="5"/>
        <v>4615.0733841231058</v>
      </c>
      <c r="J48">
        <f t="shared" si="6"/>
        <v>4328.8847999999998</v>
      </c>
      <c r="K48">
        <f t="shared" si="7"/>
        <v>4282.2810171945075</v>
      </c>
    </row>
    <row r="49" spans="1:11" x14ac:dyDescent="0.25">
      <c r="A49">
        <f t="shared" si="0"/>
        <v>48</v>
      </c>
      <c r="B49" s="1">
        <v>32387</v>
      </c>
      <c r="C49" s="2">
        <v>3200</v>
      </c>
      <c r="D49">
        <f t="shared" si="1"/>
        <v>4262.5</v>
      </c>
      <c r="E49">
        <f t="shared" si="2"/>
        <v>4177.083333333333</v>
      </c>
      <c r="F49">
        <f t="shared" si="3"/>
        <v>8.33736851482087</v>
      </c>
      <c r="G49">
        <f t="shared" si="4"/>
        <v>0.76608478802992519</v>
      </c>
      <c r="H49">
        <v>0.89031227064109297</v>
      </c>
      <c r="I49">
        <f t="shared" si="5"/>
        <v>4560.3679046516863</v>
      </c>
      <c r="J49">
        <f t="shared" si="6"/>
        <v>4266.6167999999998</v>
      </c>
      <c r="K49">
        <f t="shared" si="7"/>
        <v>4223.2596086973272</v>
      </c>
    </row>
    <row r="50" spans="1:11" x14ac:dyDescent="0.25">
      <c r="A50">
        <f t="shared" si="0"/>
        <v>49</v>
      </c>
      <c r="B50" s="1">
        <v>32417</v>
      </c>
      <c r="C50" s="2">
        <v>3700</v>
      </c>
      <c r="D50">
        <f t="shared" si="1"/>
        <v>4433.333333333333</v>
      </c>
      <c r="E50">
        <f t="shared" si="2"/>
        <v>4347.9166666666661</v>
      </c>
      <c r="F50">
        <f t="shared" si="3"/>
        <v>8.3774520821574008</v>
      </c>
      <c r="G50">
        <f t="shared" si="4"/>
        <v>0.85098227120268344</v>
      </c>
      <c r="H50">
        <v>0.92636872308648843</v>
      </c>
      <c r="I50">
        <f t="shared" si="5"/>
        <v>4505.6624251802677</v>
      </c>
      <c r="J50">
        <f t="shared" si="6"/>
        <v>4205.1052</v>
      </c>
      <c r="K50">
        <f t="shared" si="7"/>
        <v>4165.0516747589172</v>
      </c>
    </row>
    <row r="51" spans="1:11" x14ac:dyDescent="0.25">
      <c r="A51">
        <f t="shared" si="0"/>
        <v>50</v>
      </c>
      <c r="B51" s="1">
        <v>32448</v>
      </c>
      <c r="C51" s="2">
        <v>3650</v>
      </c>
      <c r="D51">
        <f t="shared" si="1"/>
        <v>4245.833333333333</v>
      </c>
      <c r="E51">
        <f t="shared" si="2"/>
        <v>4339.583333333333</v>
      </c>
      <c r="F51">
        <f t="shared" si="3"/>
        <v>8.3755336163411727</v>
      </c>
      <c r="G51">
        <f t="shared" si="4"/>
        <v>0.84109457513202113</v>
      </c>
      <c r="H51">
        <v>0.89151765118209725</v>
      </c>
      <c r="I51">
        <f t="shared" si="5"/>
        <v>4450.9569457088473</v>
      </c>
      <c r="J51">
        <f t="shared" si="6"/>
        <v>4144.3499999999995</v>
      </c>
      <c r="K51">
        <f t="shared" si="7"/>
        <v>4107.6460035008313</v>
      </c>
    </row>
    <row r="52" spans="1:11" x14ac:dyDescent="0.25">
      <c r="A52">
        <f t="shared" si="0"/>
        <v>51</v>
      </c>
      <c r="B52" s="1">
        <v>32478</v>
      </c>
      <c r="C52" s="2">
        <v>5150</v>
      </c>
      <c r="D52">
        <f t="shared" si="1"/>
        <v>4491.666666666667</v>
      </c>
      <c r="E52">
        <f t="shared" si="2"/>
        <v>4368.75</v>
      </c>
      <c r="F52">
        <f t="shared" si="3"/>
        <v>8.3822322059821204</v>
      </c>
      <c r="G52">
        <f t="shared" si="4"/>
        <v>1.1788268955650929</v>
      </c>
      <c r="H52">
        <v>1.2019518687959776</v>
      </c>
      <c r="I52">
        <f t="shared" si="5"/>
        <v>4396.2514662374288</v>
      </c>
      <c r="J52">
        <f t="shared" si="6"/>
        <v>4084.3511999999992</v>
      </c>
      <c r="K52">
        <f t="shared" si="7"/>
        <v>4051.0315375746168</v>
      </c>
    </row>
    <row r="53" spans="1:11" x14ac:dyDescent="0.25">
      <c r="A53">
        <f t="shared" si="0"/>
        <v>52</v>
      </c>
      <c r="B53" s="1">
        <v>32509</v>
      </c>
      <c r="C53" s="2">
        <v>3250</v>
      </c>
      <c r="D53">
        <f t="shared" si="1"/>
        <v>4450</v>
      </c>
      <c r="E53">
        <f t="shared" si="2"/>
        <v>4470.8333333333339</v>
      </c>
      <c r="F53">
        <f t="shared" si="3"/>
        <v>8.405330098270845</v>
      </c>
      <c r="G53">
        <f t="shared" si="4"/>
        <v>0.72693383038210613</v>
      </c>
      <c r="H53">
        <v>0.90804063834549031</v>
      </c>
      <c r="I53">
        <f t="shared" si="5"/>
        <v>4341.5459867660084</v>
      </c>
      <c r="J53">
        <f t="shared" si="6"/>
        <v>4025.1087999999991</v>
      </c>
      <c r="K53">
        <f t="shared" si="7"/>
        <v>3995.1973720319747</v>
      </c>
    </row>
    <row r="54" spans="1:11" x14ac:dyDescent="0.25">
      <c r="A54">
        <f t="shared" si="0"/>
        <v>53</v>
      </c>
      <c r="B54" s="1">
        <v>32540</v>
      </c>
      <c r="C54" s="2">
        <v>3300</v>
      </c>
      <c r="D54">
        <f t="shared" si="1"/>
        <v>4120.833333333333</v>
      </c>
      <c r="E54">
        <f t="shared" si="2"/>
        <v>4285.4166666666661</v>
      </c>
      <c r="F54">
        <f t="shared" si="3"/>
        <v>8.3629730647331577</v>
      </c>
      <c r="G54">
        <f t="shared" si="4"/>
        <v>0.77005347593582896</v>
      </c>
      <c r="H54">
        <v>0.71382658811703614</v>
      </c>
      <c r="I54">
        <f t="shared" si="5"/>
        <v>4286.8405072945898</v>
      </c>
      <c r="J54">
        <f t="shared" si="6"/>
        <v>3966.6228000000001</v>
      </c>
      <c r="K54">
        <f t="shared" si="7"/>
        <v>3940.1327522242786</v>
      </c>
    </row>
    <row r="55" spans="1:11" x14ac:dyDescent="0.25">
      <c r="A55">
        <f t="shared" si="0"/>
        <v>54</v>
      </c>
      <c r="B55" s="1">
        <v>32568</v>
      </c>
      <c r="C55" s="2">
        <v>5600</v>
      </c>
      <c r="D55">
        <f t="shared" si="1"/>
        <v>4004.1666666666665</v>
      </c>
      <c r="E55">
        <f t="shared" si="2"/>
        <v>4062.5</v>
      </c>
      <c r="F55">
        <f t="shared" si="3"/>
        <v>8.3095538266379929</v>
      </c>
      <c r="G55">
        <f t="shared" si="4"/>
        <v>1.3784615384615384</v>
      </c>
      <c r="H55">
        <v>0.94188201145649875</v>
      </c>
      <c r="I55">
        <f t="shared" si="5"/>
        <v>4232.1350278231694</v>
      </c>
      <c r="J55">
        <f t="shared" si="6"/>
        <v>3908.8931999999995</v>
      </c>
      <c r="K55">
        <f t="shared" si="7"/>
        <v>3885.8270717310115</v>
      </c>
    </row>
    <row r="56" spans="1:11" x14ac:dyDescent="0.25">
      <c r="A56">
        <f t="shared" si="0"/>
        <v>55</v>
      </c>
      <c r="B56" s="1">
        <v>32599</v>
      </c>
      <c r="C56" s="2">
        <v>5350</v>
      </c>
      <c r="D56">
        <f t="shared" si="1"/>
        <v>3879.1666666666665</v>
      </c>
      <c r="E56">
        <f t="shared" si="2"/>
        <v>3941.6666666666665</v>
      </c>
      <c r="F56">
        <f t="shared" si="3"/>
        <v>8.2793589246920245</v>
      </c>
      <c r="G56">
        <f t="shared" si="4"/>
        <v>1.3572938689217759</v>
      </c>
      <c r="H56">
        <v>0.79922538626419781</v>
      </c>
      <c r="I56">
        <f t="shared" si="5"/>
        <v>4177.4295483517508</v>
      </c>
      <c r="J56">
        <f t="shared" si="6"/>
        <v>3851.9199999999996</v>
      </c>
      <c r="K56">
        <f t="shared" si="7"/>
        <v>3832.2698703168239</v>
      </c>
    </row>
    <row r="57" spans="1:11" x14ac:dyDescent="0.25">
      <c r="A57">
        <f t="shared" si="0"/>
        <v>56</v>
      </c>
      <c r="B57" s="1">
        <v>32629</v>
      </c>
      <c r="C57" s="2">
        <v>4050</v>
      </c>
      <c r="D57">
        <f t="shared" si="1"/>
        <v>3762.5</v>
      </c>
      <c r="E57">
        <f t="shared" si="2"/>
        <v>3820.833333333333</v>
      </c>
      <c r="F57">
        <f t="shared" si="3"/>
        <v>8.2482238278966111</v>
      </c>
      <c r="G57">
        <f t="shared" si="4"/>
        <v>1.0599781897491822</v>
      </c>
      <c r="H57">
        <v>1.2994018725400822</v>
      </c>
      <c r="I57">
        <f t="shared" si="5"/>
        <v>4122.7240688803304</v>
      </c>
      <c r="J57">
        <f t="shared" si="6"/>
        <v>3795.7031999999995</v>
      </c>
      <c r="K57">
        <f t="shared" si="7"/>
        <v>3779.4508319166798</v>
      </c>
    </row>
    <row r="58" spans="1:11" x14ac:dyDescent="0.25">
      <c r="A58">
        <f t="shared" si="0"/>
        <v>57</v>
      </c>
      <c r="B58" s="1">
        <v>32660</v>
      </c>
      <c r="C58" s="2">
        <v>6900</v>
      </c>
      <c r="D58">
        <f t="shared" si="1"/>
        <v>3587.5</v>
      </c>
      <c r="E58">
        <f t="shared" si="2"/>
        <v>3675</v>
      </c>
      <c r="F58">
        <f t="shared" si="3"/>
        <v>8.209308411646937</v>
      </c>
      <c r="G58">
        <f t="shared" si="4"/>
        <v>1.8775510204081634</v>
      </c>
      <c r="H58">
        <v>1.2644427944479342</v>
      </c>
      <c r="I58">
        <f t="shared" si="5"/>
        <v>4068.0185894089113</v>
      </c>
      <c r="J58">
        <f t="shared" si="6"/>
        <v>3740.2427999999991</v>
      </c>
      <c r="K58">
        <f t="shared" si="7"/>
        <v>3727.3597826488053</v>
      </c>
    </row>
    <row r="59" spans="1:11" x14ac:dyDescent="0.25">
      <c r="A59">
        <f t="shared" si="0"/>
        <v>58</v>
      </c>
      <c r="B59" s="1">
        <v>32690</v>
      </c>
      <c r="C59" s="2">
        <v>3600</v>
      </c>
      <c r="D59">
        <f t="shared" si="1"/>
        <v>3629.1666666666665</v>
      </c>
      <c r="E59">
        <f t="shared" si="2"/>
        <v>3608.333333333333</v>
      </c>
      <c r="F59">
        <f t="shared" si="3"/>
        <v>8.1910012642025816</v>
      </c>
      <c r="G59">
        <f t="shared" si="4"/>
        <v>0.99769053117782913</v>
      </c>
      <c r="H59">
        <v>1.0630158051802698</v>
      </c>
      <c r="I59">
        <f t="shared" si="5"/>
        <v>4013.3131099374918</v>
      </c>
      <c r="J59">
        <f t="shared" si="6"/>
        <v>3685.5387999999994</v>
      </c>
      <c r="K59">
        <f t="shared" si="7"/>
        <v>3675.9866888550209</v>
      </c>
    </row>
    <row r="60" spans="1:11" x14ac:dyDescent="0.25">
      <c r="A60">
        <f t="shared" si="0"/>
        <v>59</v>
      </c>
      <c r="B60" s="1">
        <v>32721</v>
      </c>
      <c r="C60" s="2">
        <v>1700</v>
      </c>
      <c r="D60">
        <f t="shared" si="1"/>
        <v>3516.6666666666665</v>
      </c>
      <c r="E60">
        <f t="shared" si="2"/>
        <v>3572.9166666666665</v>
      </c>
      <c r="F60">
        <f t="shared" si="3"/>
        <v>8.1811375346802411</v>
      </c>
      <c r="G60">
        <f t="shared" si="4"/>
        <v>0.47580174927113705</v>
      </c>
      <c r="H60">
        <v>1.1000143899428336</v>
      </c>
      <c r="I60">
        <f t="shared" si="5"/>
        <v>3958.6076304660728</v>
      </c>
      <c r="J60">
        <f t="shared" si="6"/>
        <v>3631.5911999999994</v>
      </c>
      <c r="K60">
        <f t="shared" si="7"/>
        <v>3625.3216551680794</v>
      </c>
    </row>
    <row r="61" spans="1:11" x14ac:dyDescent="0.25">
      <c r="A61">
        <f t="shared" si="0"/>
        <v>60</v>
      </c>
      <c r="B61" s="1">
        <v>32752</v>
      </c>
      <c r="C61" s="2">
        <v>1800</v>
      </c>
      <c r="D61">
        <f t="shared" si="1"/>
        <v>3158.3333333333335</v>
      </c>
      <c r="E61">
        <f t="shared" si="2"/>
        <v>3337.5</v>
      </c>
      <c r="F61">
        <f t="shared" si="3"/>
        <v>8.1129773027085044</v>
      </c>
      <c r="G61">
        <f t="shared" si="4"/>
        <v>0.5393258426966292</v>
      </c>
      <c r="H61">
        <v>0.89031227064109297</v>
      </c>
      <c r="I61">
        <f t="shared" si="5"/>
        <v>3903.9021509946533</v>
      </c>
      <c r="J61">
        <f t="shared" si="6"/>
        <v>3578.4</v>
      </c>
      <c r="K61">
        <f t="shared" si="7"/>
        <v>3575.3549226056448</v>
      </c>
    </row>
    <row r="62" spans="1:11" x14ac:dyDescent="0.25">
      <c r="A62">
        <f t="shared" si="0"/>
        <v>61</v>
      </c>
      <c r="B62" s="1">
        <v>32782</v>
      </c>
      <c r="C62" s="2">
        <v>2200</v>
      </c>
      <c r="D62">
        <f t="shared" si="1"/>
        <v>2887.5</v>
      </c>
      <c r="E62">
        <f t="shared" si="2"/>
        <v>3022.916666666667</v>
      </c>
      <c r="F62">
        <f t="shared" si="3"/>
        <v>8.0139774279643881</v>
      </c>
      <c r="G62">
        <f t="shared" si="4"/>
        <v>0.72777394900068915</v>
      </c>
      <c r="H62">
        <v>0.92636872308648843</v>
      </c>
      <c r="I62">
        <f t="shared" si="5"/>
        <v>3849.1966715232338</v>
      </c>
      <c r="J62">
        <f t="shared" si="6"/>
        <v>3525.9652000000001</v>
      </c>
      <c r="K62">
        <f t="shared" si="7"/>
        <v>3526.0768666905378</v>
      </c>
    </row>
    <row r="63" spans="1:11" x14ac:dyDescent="0.25">
      <c r="A63">
        <f t="shared" si="0"/>
        <v>62</v>
      </c>
      <c r="B63" s="1">
        <v>32813</v>
      </c>
      <c r="C63" s="2">
        <v>2250</v>
      </c>
      <c r="D63">
        <f t="shared" si="1"/>
        <v>2891.6666666666665</v>
      </c>
      <c r="E63">
        <f t="shared" si="2"/>
        <v>2889.583333333333</v>
      </c>
      <c r="F63">
        <f t="shared" si="3"/>
        <v>7.9688675953950323</v>
      </c>
      <c r="G63">
        <f t="shared" si="4"/>
        <v>0.77865897620764246</v>
      </c>
      <c r="H63">
        <v>0.89151765118209725</v>
      </c>
      <c r="I63">
        <f t="shared" si="5"/>
        <v>3794.4911920518143</v>
      </c>
      <c r="J63">
        <f t="shared" si="6"/>
        <v>3474.2867999999999</v>
      </c>
      <c r="K63">
        <f t="shared" si="7"/>
        <v>3477.4779955968988</v>
      </c>
    </row>
    <row r="64" spans="1:11" x14ac:dyDescent="0.25">
      <c r="A64">
        <f t="shared" si="0"/>
        <v>63</v>
      </c>
      <c r="B64" s="1">
        <v>32843</v>
      </c>
      <c r="C64" s="2">
        <v>3050</v>
      </c>
      <c r="D64">
        <f t="shared" si="1"/>
        <v>2554.1666666666665</v>
      </c>
      <c r="E64">
        <f t="shared" si="2"/>
        <v>2722.9166666666665</v>
      </c>
      <c r="F64">
        <f t="shared" si="3"/>
        <v>7.9094588887044219</v>
      </c>
      <c r="G64">
        <f t="shared" si="4"/>
        <v>1.120122417750574</v>
      </c>
      <c r="H64">
        <v>1.2019518687959776</v>
      </c>
      <c r="I64">
        <f t="shared" si="5"/>
        <v>3739.7857125803948</v>
      </c>
      <c r="J64">
        <f t="shared" si="6"/>
        <v>3423.3647999999994</v>
      </c>
      <c r="K64">
        <f t="shared" si="7"/>
        <v>3429.5489483218685</v>
      </c>
    </row>
    <row r="65" spans="1:11" x14ac:dyDescent="0.25">
      <c r="A65">
        <f t="shared" si="0"/>
        <v>64</v>
      </c>
      <c r="B65" s="1">
        <v>32874</v>
      </c>
      <c r="C65" s="2">
        <v>3750</v>
      </c>
      <c r="D65">
        <f t="shared" si="1"/>
        <v>2600</v>
      </c>
      <c r="E65">
        <f t="shared" si="2"/>
        <v>2577.083333333333</v>
      </c>
      <c r="F65">
        <f t="shared" si="3"/>
        <v>7.8544135474726886</v>
      </c>
      <c r="G65">
        <f t="shared" si="4"/>
        <v>1.4551333872271626</v>
      </c>
      <c r="H65">
        <v>0.90804063834549031</v>
      </c>
      <c r="I65">
        <f t="shared" si="5"/>
        <v>3685.0802331089753</v>
      </c>
      <c r="J65">
        <f t="shared" si="6"/>
        <v>3373.1991999999996</v>
      </c>
      <c r="K65">
        <f t="shared" si="7"/>
        <v>3382.2804928825308</v>
      </c>
    </row>
    <row r="66" spans="1:11" x14ac:dyDescent="0.25">
      <c r="A66">
        <f t="shared" si="0"/>
        <v>65</v>
      </c>
      <c r="B66" s="1">
        <v>32905</v>
      </c>
      <c r="C66" s="2">
        <v>1950</v>
      </c>
      <c r="D66">
        <f t="shared" si="1"/>
        <v>2916.6666666666665</v>
      </c>
      <c r="E66">
        <f t="shared" si="2"/>
        <v>2758.333333333333</v>
      </c>
      <c r="F66">
        <f t="shared" si="3"/>
        <v>7.9223819115771539</v>
      </c>
      <c r="G66">
        <f t="shared" si="4"/>
        <v>0.70694864048338379</v>
      </c>
      <c r="H66">
        <v>0.71382658811703614</v>
      </c>
      <c r="I66">
        <f t="shared" si="5"/>
        <v>3630.3747536375558</v>
      </c>
      <c r="J66">
        <f t="shared" si="6"/>
        <v>3323.7899999999995</v>
      </c>
      <c r="K66">
        <f t="shared" si="7"/>
        <v>3335.6635245376447</v>
      </c>
    </row>
    <row r="67" spans="1:11" x14ac:dyDescent="0.25">
      <c r="A67">
        <f t="shared" si="0"/>
        <v>66</v>
      </c>
      <c r="B67" s="1">
        <v>32933</v>
      </c>
      <c r="C67" s="2">
        <v>1300</v>
      </c>
      <c r="D67">
        <f t="shared" si="1"/>
        <v>2966.6666666666665</v>
      </c>
      <c r="E67">
        <f t="shared" si="2"/>
        <v>2941.6666666666665</v>
      </c>
      <c r="F67">
        <f t="shared" si="3"/>
        <v>7.9867315931333875</v>
      </c>
      <c r="G67">
        <f t="shared" si="4"/>
        <v>0.44192634560906519</v>
      </c>
      <c r="H67">
        <v>0.94188201145649875</v>
      </c>
      <c r="I67">
        <f t="shared" si="5"/>
        <v>3575.6692741661363</v>
      </c>
      <c r="J67">
        <f t="shared" si="6"/>
        <v>3275.1371999999992</v>
      </c>
      <c r="K67">
        <f t="shared" si="7"/>
        <v>3289.6890640339147</v>
      </c>
    </row>
    <row r="68" spans="1:11" x14ac:dyDescent="0.25">
      <c r="A68">
        <f t="shared" ref="A68:A115" si="8">A67+1</f>
        <v>67</v>
      </c>
      <c r="B68" s="1">
        <v>32964</v>
      </c>
      <c r="C68" s="2">
        <v>2100</v>
      </c>
      <c r="D68">
        <f t="shared" si="1"/>
        <v>2945.8333333333335</v>
      </c>
      <c r="E68">
        <f t="shared" si="2"/>
        <v>2956.25</v>
      </c>
      <c r="F68">
        <f t="shared" si="3"/>
        <v>7.9916768522402428</v>
      </c>
      <c r="G68">
        <f t="shared" si="4"/>
        <v>0.71035940803382669</v>
      </c>
      <c r="H68">
        <v>0.79922538626419781</v>
      </c>
      <c r="I68">
        <f t="shared" si="5"/>
        <v>3520.9637946947169</v>
      </c>
      <c r="J68">
        <f t="shared" si="6"/>
        <v>3227.2407999999991</v>
      </c>
      <c r="K68">
        <f t="shared" si="7"/>
        <v>3244.3482558764308</v>
      </c>
    </row>
    <row r="69" spans="1:11" x14ac:dyDescent="0.25">
      <c r="A69">
        <f t="shared" si="8"/>
        <v>68</v>
      </c>
      <c r="B69" s="1">
        <v>32994</v>
      </c>
      <c r="C69" s="2">
        <v>4100</v>
      </c>
      <c r="D69">
        <f t="shared" si="1"/>
        <v>2945.8333333333335</v>
      </c>
      <c r="E69">
        <f t="shared" si="2"/>
        <v>2945.8333333333335</v>
      </c>
      <c r="F69">
        <f t="shared" si="3"/>
        <v>7.9881470215367187</v>
      </c>
      <c r="G69">
        <f t="shared" si="4"/>
        <v>1.3917963224893917</v>
      </c>
      <c r="H69">
        <v>1.2994018725400822</v>
      </c>
      <c r="I69">
        <f t="shared" si="5"/>
        <v>3466.2583152232974</v>
      </c>
      <c r="J69">
        <f t="shared" si="6"/>
        <v>3180.1007999999993</v>
      </c>
      <c r="K69">
        <f t="shared" si="7"/>
        <v>3199.6323666229396</v>
      </c>
    </row>
    <row r="70" spans="1:11" x14ac:dyDescent="0.25">
      <c r="A70">
        <f t="shared" si="8"/>
        <v>69</v>
      </c>
      <c r="B70" s="1">
        <v>33025</v>
      </c>
      <c r="C70" s="2">
        <v>2850</v>
      </c>
      <c r="D70">
        <f t="shared" si="1"/>
        <v>2841.6666666666665</v>
      </c>
      <c r="E70">
        <f t="shared" si="2"/>
        <v>2893.75</v>
      </c>
      <c r="F70">
        <f t="shared" si="3"/>
        <v>7.9703085178345443</v>
      </c>
      <c r="G70">
        <f t="shared" si="4"/>
        <v>0.98488120950323976</v>
      </c>
      <c r="H70">
        <v>1.2644427944479342</v>
      </c>
      <c r="I70">
        <f t="shared" si="5"/>
        <v>3411.5528357518779</v>
      </c>
      <c r="J70">
        <f t="shared" si="6"/>
        <v>3133.7172</v>
      </c>
      <c r="K70">
        <f t="shared" si="7"/>
        <v>3155.5327832016319</v>
      </c>
    </row>
    <row r="71" spans="1:11" x14ac:dyDescent="0.25">
      <c r="A71">
        <f t="shared" si="8"/>
        <v>70</v>
      </c>
      <c r="B71" s="1">
        <v>33055</v>
      </c>
      <c r="C71" s="2">
        <v>4150</v>
      </c>
      <c r="D71">
        <f t="shared" si="1"/>
        <v>2675</v>
      </c>
      <c r="E71">
        <f t="shared" si="2"/>
        <v>2758.333333333333</v>
      </c>
      <c r="F71">
        <f t="shared" si="3"/>
        <v>7.9223819115771539</v>
      </c>
      <c r="G71">
        <f t="shared" si="4"/>
        <v>1.5045317220543808</v>
      </c>
      <c r="H71">
        <v>1.0630158051802698</v>
      </c>
      <c r="I71">
        <f t="shared" si="5"/>
        <v>3356.8473562804588</v>
      </c>
      <c r="J71">
        <f t="shared" si="6"/>
        <v>3088.09</v>
      </c>
      <c r="K71">
        <f t="shared" si="7"/>
        <v>3112.0410112521104</v>
      </c>
    </row>
    <row r="72" spans="1:11" x14ac:dyDescent="0.25">
      <c r="A72">
        <f t="shared" si="8"/>
        <v>71</v>
      </c>
      <c r="B72" s="1">
        <v>33086</v>
      </c>
      <c r="C72" s="2">
        <v>5500</v>
      </c>
      <c r="D72">
        <f t="shared" ref="D72:D108" si="9">AVERAGE(C67:C78)</f>
        <v>2754.1666666666665</v>
      </c>
      <c r="E72">
        <f t="shared" si="2"/>
        <v>2714.583333333333</v>
      </c>
      <c r="F72">
        <f t="shared" si="3"/>
        <v>7.9063937522050454</v>
      </c>
      <c r="G72">
        <f t="shared" si="4"/>
        <v>2.026093630084421</v>
      </c>
      <c r="H72">
        <v>1.1000143899428336</v>
      </c>
      <c r="I72">
        <f t="shared" si="5"/>
        <v>3302.1418768090393</v>
      </c>
      <c r="J72">
        <f t="shared" si="6"/>
        <v>3043.2191999999995</v>
      </c>
      <c r="K72">
        <f t="shared" si="7"/>
        <v>3069.1486734892273</v>
      </c>
    </row>
    <row r="73" spans="1:11" x14ac:dyDescent="0.25">
      <c r="A73">
        <f t="shared" si="8"/>
        <v>72</v>
      </c>
      <c r="B73" s="1">
        <v>33117</v>
      </c>
      <c r="C73" s="2">
        <v>2400</v>
      </c>
      <c r="D73">
        <f t="shared" si="9"/>
        <v>2883.3333333333335</v>
      </c>
      <c r="E73">
        <f t="shared" ref="E73:E108" si="10">AVERAGE(D72:D73)</f>
        <v>2818.75</v>
      </c>
      <c r="F73">
        <f t="shared" ref="F73:F109" si="11">LN(E73)</f>
        <v>7.9440488032509888</v>
      </c>
      <c r="G73">
        <f t="shared" ref="G73:G108" si="12">C73/E73</f>
        <v>0.85144124168514412</v>
      </c>
      <c r="H73">
        <v>0.89031227064109297</v>
      </c>
      <c r="I73">
        <f t="shared" ref="I73:I109" si="13">$P$23+$Q$23*A73</f>
        <v>3247.4363973376198</v>
      </c>
      <c r="J73">
        <f t="shared" ref="J73:J109" si="14">$O$42+$P$42*A73+$Q$42*A73*A73</f>
        <v>2999.1047999999996</v>
      </c>
      <c r="K73">
        <f t="shared" ref="K73:K109" si="15">EXP($P$46+$Q$46*A73)</f>
        <v>3026.8475080894755</v>
      </c>
    </row>
    <row r="74" spans="1:11" x14ac:dyDescent="0.25">
      <c r="A74">
        <f t="shared" si="8"/>
        <v>73</v>
      </c>
      <c r="B74" s="1">
        <v>33147</v>
      </c>
      <c r="C74" s="2">
        <v>1950</v>
      </c>
      <c r="D74">
        <f t="shared" si="9"/>
        <v>2925</v>
      </c>
      <c r="E74">
        <f t="shared" si="10"/>
        <v>2904.166666666667</v>
      </c>
      <c r="F74">
        <f t="shared" si="11"/>
        <v>7.9739017664006697</v>
      </c>
      <c r="G74">
        <f t="shared" si="12"/>
        <v>0.67144906743185073</v>
      </c>
      <c r="H74">
        <v>0.92636872308648843</v>
      </c>
      <c r="I74">
        <f t="shared" si="13"/>
        <v>3192.7309178662003</v>
      </c>
      <c r="J74">
        <f t="shared" si="14"/>
        <v>2955.7467999999994</v>
      </c>
      <c r="K74">
        <f t="shared" si="15"/>
        <v>2985.1293670995924</v>
      </c>
    </row>
    <row r="75" spans="1:11" x14ac:dyDescent="0.25">
      <c r="A75">
        <f t="shared" si="8"/>
        <v>74</v>
      </c>
      <c r="B75" s="1">
        <v>33178</v>
      </c>
      <c r="C75" s="2">
        <v>2250</v>
      </c>
      <c r="D75">
        <f t="shared" si="9"/>
        <v>2829.1666666666665</v>
      </c>
      <c r="E75">
        <f t="shared" si="10"/>
        <v>2877.083333333333</v>
      </c>
      <c r="F75">
        <f t="shared" si="11"/>
        <v>7.9645323284894927</v>
      </c>
      <c r="G75">
        <f t="shared" si="12"/>
        <v>0.78204199855177414</v>
      </c>
      <c r="H75">
        <v>0.89151765118209725</v>
      </c>
      <c r="I75">
        <f t="shared" si="13"/>
        <v>3138.0254383947808</v>
      </c>
      <c r="J75">
        <f t="shared" si="14"/>
        <v>2913.1451999999995</v>
      </c>
      <c r="K75">
        <f t="shared" si="15"/>
        <v>2943.9862148671541</v>
      </c>
    </row>
    <row r="76" spans="1:11" x14ac:dyDescent="0.25">
      <c r="A76">
        <f t="shared" si="8"/>
        <v>75</v>
      </c>
      <c r="B76" s="1">
        <v>33208</v>
      </c>
      <c r="C76" s="2">
        <v>1800</v>
      </c>
      <c r="D76">
        <f t="shared" si="9"/>
        <v>2845.8333333333335</v>
      </c>
      <c r="E76">
        <f t="shared" si="10"/>
        <v>2837.5</v>
      </c>
      <c r="F76">
        <f t="shared" si="11"/>
        <v>7.9506786617896585</v>
      </c>
      <c r="G76">
        <f t="shared" si="12"/>
        <v>0.63436123348017626</v>
      </c>
      <c r="H76">
        <v>1.2019518687959776</v>
      </c>
      <c r="I76">
        <f t="shared" si="13"/>
        <v>3083.3199589233618</v>
      </c>
      <c r="J76">
        <f t="shared" si="14"/>
        <v>2871.2999999999993</v>
      </c>
      <c r="K76">
        <f t="shared" si="15"/>
        <v>2903.410126492744</v>
      </c>
    </row>
    <row r="77" spans="1:11" x14ac:dyDescent="0.25">
      <c r="A77">
        <f t="shared" si="8"/>
        <v>76</v>
      </c>
      <c r="B77" s="1">
        <v>33239</v>
      </c>
      <c r="C77" s="2">
        <v>1750</v>
      </c>
      <c r="D77">
        <f t="shared" si="9"/>
        <v>2679.1666666666665</v>
      </c>
      <c r="E77">
        <f t="shared" si="10"/>
        <v>2762.5</v>
      </c>
      <c r="F77">
        <f t="shared" si="11"/>
        <v>7.9238913458260081</v>
      </c>
      <c r="G77">
        <f t="shared" si="12"/>
        <v>0.63348416289592757</v>
      </c>
      <c r="H77">
        <v>0.90804063834549031</v>
      </c>
      <c r="I77">
        <f t="shared" si="13"/>
        <v>3028.6144794519423</v>
      </c>
      <c r="J77">
        <f t="shared" si="14"/>
        <v>2830.2111999999997</v>
      </c>
      <c r="K77">
        <f t="shared" si="15"/>
        <v>2863.3932863034834</v>
      </c>
    </row>
    <row r="78" spans="1:11" x14ac:dyDescent="0.25">
      <c r="A78">
        <f t="shared" si="8"/>
        <v>77</v>
      </c>
      <c r="B78" s="1">
        <v>33270</v>
      </c>
      <c r="C78" s="2">
        <v>2900</v>
      </c>
      <c r="D78">
        <f t="shared" si="9"/>
        <v>2400</v>
      </c>
      <c r="E78">
        <f t="shared" si="10"/>
        <v>2539.583333333333</v>
      </c>
      <c r="F78">
        <f t="shared" si="11"/>
        <v>7.8397553045614714</v>
      </c>
      <c r="G78">
        <f t="shared" si="12"/>
        <v>1.1419196062346186</v>
      </c>
      <c r="H78">
        <v>0.71382658811703614</v>
      </c>
      <c r="I78">
        <f t="shared" si="13"/>
        <v>2973.9089999805228</v>
      </c>
      <c r="J78">
        <f t="shared" si="14"/>
        <v>2789.8788</v>
      </c>
      <c r="K78">
        <f t="shared" si="15"/>
        <v>2823.9279863475917</v>
      </c>
    </row>
    <row r="79" spans="1:11" x14ac:dyDescent="0.25">
      <c r="A79">
        <f t="shared" si="8"/>
        <v>78</v>
      </c>
      <c r="B79" s="1">
        <v>33298</v>
      </c>
      <c r="C79" s="2">
        <v>2850</v>
      </c>
      <c r="D79">
        <f t="shared" si="9"/>
        <v>2329.1666666666665</v>
      </c>
      <c r="E79">
        <f t="shared" si="10"/>
        <v>2364.583333333333</v>
      </c>
      <c r="F79">
        <f t="shared" si="11"/>
        <v>7.7683571049957036</v>
      </c>
      <c r="G79">
        <f t="shared" si="12"/>
        <v>1.2052863436123349</v>
      </c>
      <c r="H79">
        <v>0.94188201145649875</v>
      </c>
      <c r="I79">
        <f t="shared" si="13"/>
        <v>2919.2035205091033</v>
      </c>
      <c r="J79">
        <f t="shared" si="14"/>
        <v>2750.3027999999995</v>
      </c>
      <c r="K79">
        <f t="shared" si="15"/>
        <v>2785.0066249097022</v>
      </c>
    </row>
    <row r="80" spans="1:11" x14ac:dyDescent="0.25">
      <c r="A80">
        <f t="shared" si="8"/>
        <v>79</v>
      </c>
      <c r="B80" s="1">
        <v>33329</v>
      </c>
      <c r="C80" s="2">
        <v>2600</v>
      </c>
      <c r="D80">
        <f t="shared" si="9"/>
        <v>2333.3333333333335</v>
      </c>
      <c r="E80">
        <f t="shared" si="10"/>
        <v>2331.25</v>
      </c>
      <c r="F80">
        <f t="shared" si="11"/>
        <v>7.7541598833921253</v>
      </c>
      <c r="G80">
        <f t="shared" si="12"/>
        <v>1.1152815013404827</v>
      </c>
      <c r="H80">
        <v>0.79922538626419781</v>
      </c>
      <c r="I80">
        <f t="shared" si="13"/>
        <v>2864.4980410376838</v>
      </c>
      <c r="J80">
        <f t="shared" si="14"/>
        <v>2711.4831999999997</v>
      </c>
      <c r="K80">
        <f t="shared" si="15"/>
        <v>2746.6217050466366</v>
      </c>
    </row>
    <row r="81" spans="1:11" x14ac:dyDescent="0.25">
      <c r="A81">
        <f t="shared" si="8"/>
        <v>80</v>
      </c>
      <c r="B81" s="1">
        <v>33359</v>
      </c>
      <c r="C81" s="2">
        <v>2950</v>
      </c>
      <c r="D81">
        <f t="shared" si="9"/>
        <v>2366.6666666666665</v>
      </c>
      <c r="E81">
        <f t="shared" si="10"/>
        <v>2350</v>
      </c>
      <c r="F81">
        <f t="shared" si="11"/>
        <v>7.7621706071382048</v>
      </c>
      <c r="G81">
        <f t="shared" si="12"/>
        <v>1.2553191489361701</v>
      </c>
      <c r="H81">
        <v>1.2994018725400822</v>
      </c>
      <c r="I81">
        <f t="shared" si="13"/>
        <v>2809.7925615662643</v>
      </c>
      <c r="J81">
        <f t="shared" si="14"/>
        <v>2673.4199999999996</v>
      </c>
      <c r="K81">
        <f t="shared" si="15"/>
        <v>2708.7658331433527</v>
      </c>
    </row>
    <row r="82" spans="1:11" x14ac:dyDescent="0.25">
      <c r="A82">
        <f t="shared" si="8"/>
        <v>81</v>
      </c>
      <c r="B82" s="1">
        <v>33390</v>
      </c>
      <c r="C82" s="2">
        <v>3050</v>
      </c>
      <c r="D82">
        <f t="shared" si="9"/>
        <v>2500</v>
      </c>
      <c r="E82">
        <f t="shared" si="10"/>
        <v>2433.333333333333</v>
      </c>
      <c r="F82">
        <f t="shared" si="11"/>
        <v>7.7970173384683727</v>
      </c>
      <c r="G82">
        <f t="shared" si="12"/>
        <v>1.2534246575342467</v>
      </c>
      <c r="H82">
        <v>1.2644427944479342</v>
      </c>
      <c r="I82">
        <f t="shared" si="13"/>
        <v>2755.0870820948448</v>
      </c>
      <c r="J82">
        <f t="shared" si="14"/>
        <v>2636.1131999999993</v>
      </c>
      <c r="K82">
        <f t="shared" si="15"/>
        <v>2671.4317174888179</v>
      </c>
    </row>
    <row r="83" spans="1:11" x14ac:dyDescent="0.25">
      <c r="A83">
        <f t="shared" si="8"/>
        <v>82</v>
      </c>
      <c r="B83" s="1">
        <v>33420</v>
      </c>
      <c r="C83" s="2">
        <v>2150</v>
      </c>
      <c r="D83">
        <f t="shared" si="9"/>
        <v>2537.5</v>
      </c>
      <c r="E83">
        <f t="shared" si="10"/>
        <v>2518.75</v>
      </c>
      <c r="F83">
        <f t="shared" si="11"/>
        <v>7.8315180256949928</v>
      </c>
      <c r="G83">
        <f t="shared" si="12"/>
        <v>0.85359801488833742</v>
      </c>
      <c r="H83">
        <v>1.0630158051802698</v>
      </c>
      <c r="I83">
        <f t="shared" si="13"/>
        <v>2700.3816026234254</v>
      </c>
      <c r="J83">
        <f t="shared" si="14"/>
        <v>2599.5627999999992</v>
      </c>
      <c r="K83">
        <f t="shared" si="15"/>
        <v>2634.6121668714864</v>
      </c>
    </row>
    <row r="84" spans="1:11" x14ac:dyDescent="0.25">
      <c r="A84">
        <f t="shared" si="8"/>
        <v>83</v>
      </c>
      <c r="B84" s="1">
        <v>33451</v>
      </c>
      <c r="C84" s="2">
        <v>2150</v>
      </c>
      <c r="D84">
        <f t="shared" si="9"/>
        <v>2395.8333333333335</v>
      </c>
      <c r="E84">
        <f t="shared" si="10"/>
        <v>2466.666666666667</v>
      </c>
      <c r="F84">
        <f t="shared" si="11"/>
        <v>7.810622990524152</v>
      </c>
      <c r="G84">
        <f t="shared" si="12"/>
        <v>0.87162162162162149</v>
      </c>
      <c r="H84">
        <v>1.1000143899428336</v>
      </c>
      <c r="I84">
        <f t="shared" si="13"/>
        <v>2645.6761231520059</v>
      </c>
      <c r="J84">
        <f t="shared" si="14"/>
        <v>2563.7687999999994</v>
      </c>
      <c r="K84">
        <f t="shared" si="15"/>
        <v>2598.3000891941492</v>
      </c>
    </row>
    <row r="85" spans="1:11" x14ac:dyDescent="0.25">
      <c r="A85">
        <f t="shared" si="8"/>
        <v>84</v>
      </c>
      <c r="B85" s="1">
        <v>33482</v>
      </c>
      <c r="C85" s="2">
        <v>1550</v>
      </c>
      <c r="D85">
        <f t="shared" si="9"/>
        <v>2329.1666666666665</v>
      </c>
      <c r="E85">
        <f t="shared" si="10"/>
        <v>2362.5</v>
      </c>
      <c r="F85">
        <f t="shared" si="11"/>
        <v>7.7674756593678982</v>
      </c>
      <c r="G85">
        <f t="shared" si="12"/>
        <v>0.65608465608465605</v>
      </c>
      <c r="H85">
        <v>0.89031227064109297</v>
      </c>
      <c r="I85">
        <f t="shared" si="13"/>
        <v>2590.9706436805864</v>
      </c>
      <c r="J85">
        <f t="shared" si="14"/>
        <v>2528.7311999999993</v>
      </c>
      <c r="K85">
        <f t="shared" si="15"/>
        <v>2562.4884901078622</v>
      </c>
    </row>
    <row r="86" spans="1:11" x14ac:dyDescent="0.25">
      <c r="A86">
        <f t="shared" si="8"/>
        <v>85</v>
      </c>
      <c r="B86" s="1">
        <v>33512</v>
      </c>
      <c r="C86" s="2">
        <v>2000</v>
      </c>
      <c r="D86">
        <f t="shared" si="9"/>
        <v>2329.1666666666665</v>
      </c>
      <c r="E86">
        <f t="shared" si="10"/>
        <v>2329.1666666666665</v>
      </c>
      <c r="F86">
        <f t="shared" si="11"/>
        <v>7.7532658287952447</v>
      </c>
      <c r="G86">
        <f t="shared" si="12"/>
        <v>0.85867620751341689</v>
      </c>
      <c r="H86">
        <v>0.92636872308648843</v>
      </c>
      <c r="I86">
        <f t="shared" si="13"/>
        <v>2536.2651642091669</v>
      </c>
      <c r="J86">
        <f t="shared" si="14"/>
        <v>2494.4499999999989</v>
      </c>
      <c r="K86">
        <f t="shared" si="15"/>
        <v>2527.1704716647232</v>
      </c>
    </row>
    <row r="87" spans="1:11" x14ac:dyDescent="0.25">
      <c r="A87">
        <f t="shared" si="8"/>
        <v>86</v>
      </c>
      <c r="B87" s="1">
        <v>33543</v>
      </c>
      <c r="C87" s="2">
        <v>2650</v>
      </c>
      <c r="D87">
        <f t="shared" si="9"/>
        <v>2366.6666666666665</v>
      </c>
      <c r="E87">
        <f t="shared" si="10"/>
        <v>2347.9166666666665</v>
      </c>
      <c r="F87">
        <f t="shared" si="11"/>
        <v>7.7612836891199768</v>
      </c>
      <c r="G87">
        <f t="shared" si="12"/>
        <v>1.1286601597160604</v>
      </c>
      <c r="H87">
        <v>0.89151765118209725</v>
      </c>
      <c r="I87">
        <f t="shared" si="13"/>
        <v>2481.5596847377474</v>
      </c>
      <c r="J87">
        <f t="shared" si="14"/>
        <v>2460.9251999999988</v>
      </c>
      <c r="K87">
        <f t="shared" si="15"/>
        <v>2492.3392309891979</v>
      </c>
    </row>
    <row r="88" spans="1:11" x14ac:dyDescent="0.25">
      <c r="A88">
        <f t="shared" si="8"/>
        <v>87</v>
      </c>
      <c r="B88" s="1">
        <v>33573</v>
      </c>
      <c r="C88" s="2">
        <v>3400</v>
      </c>
      <c r="D88">
        <f t="shared" si="9"/>
        <v>2266.6666666666665</v>
      </c>
      <c r="E88">
        <f t="shared" si="10"/>
        <v>2316.6666666666665</v>
      </c>
      <c r="F88">
        <f t="shared" si="11"/>
        <v>7.7478846498907279</v>
      </c>
      <c r="G88">
        <f t="shared" si="12"/>
        <v>1.4676258992805757</v>
      </c>
      <c r="H88">
        <v>1.2019518687959776</v>
      </c>
      <c r="I88">
        <f t="shared" si="13"/>
        <v>2426.8542052663279</v>
      </c>
      <c r="J88">
        <f t="shared" si="14"/>
        <v>2428.1567999999984</v>
      </c>
      <c r="K88">
        <f t="shared" si="15"/>
        <v>2457.9880589677659</v>
      </c>
    </row>
    <row r="89" spans="1:11" x14ac:dyDescent="0.25">
      <c r="A89">
        <f t="shared" si="8"/>
        <v>88</v>
      </c>
      <c r="B89" s="1">
        <v>33604</v>
      </c>
      <c r="C89" s="2">
        <v>2200</v>
      </c>
      <c r="D89">
        <f t="shared" si="9"/>
        <v>2337.5</v>
      </c>
      <c r="E89">
        <f t="shared" si="10"/>
        <v>2302.083333333333</v>
      </c>
      <c r="F89">
        <f t="shared" si="11"/>
        <v>7.7415697890320532</v>
      </c>
      <c r="G89">
        <f t="shared" si="12"/>
        <v>0.95565610859728523</v>
      </c>
      <c r="H89">
        <v>0.90804063834549031</v>
      </c>
      <c r="I89">
        <f t="shared" si="13"/>
        <v>2372.1487257949084</v>
      </c>
      <c r="J89">
        <f t="shared" si="14"/>
        <v>2396.1448</v>
      </c>
      <c r="K89">
        <f t="shared" si="15"/>
        <v>2424.1103389566279</v>
      </c>
    </row>
    <row r="90" spans="1:11" x14ac:dyDescent="0.25">
      <c r="A90">
        <f t="shared" si="8"/>
        <v>89</v>
      </c>
      <c r="B90" s="1">
        <v>33635</v>
      </c>
      <c r="C90" s="2">
        <v>1200</v>
      </c>
      <c r="D90">
        <f t="shared" si="9"/>
        <v>2333.3333333333335</v>
      </c>
      <c r="E90">
        <f t="shared" si="10"/>
        <v>2335.416666666667</v>
      </c>
      <c r="F90">
        <f t="shared" si="11"/>
        <v>7.7559455981523602</v>
      </c>
      <c r="G90">
        <f t="shared" si="12"/>
        <v>0.51382694023193576</v>
      </c>
      <c r="H90">
        <v>0.71382658811703614</v>
      </c>
      <c r="I90">
        <f t="shared" si="13"/>
        <v>2317.4432463234889</v>
      </c>
      <c r="J90">
        <f t="shared" si="14"/>
        <v>2364.8892000000001</v>
      </c>
      <c r="K90">
        <f t="shared" si="15"/>
        <v>2390.6995455072238</v>
      </c>
    </row>
    <row r="91" spans="1:11" x14ac:dyDescent="0.25">
      <c r="A91">
        <f t="shared" si="8"/>
        <v>90</v>
      </c>
      <c r="B91" s="1">
        <v>33664</v>
      </c>
      <c r="C91" s="2">
        <v>2050</v>
      </c>
      <c r="D91">
        <f t="shared" si="9"/>
        <v>2366.6666666666665</v>
      </c>
      <c r="E91">
        <f t="shared" si="10"/>
        <v>2350</v>
      </c>
      <c r="F91">
        <f t="shared" si="11"/>
        <v>7.7621706071382048</v>
      </c>
      <c r="G91">
        <f t="shared" si="12"/>
        <v>0.87234042553191493</v>
      </c>
      <c r="H91">
        <v>0.94188201145649875</v>
      </c>
      <c r="I91">
        <f t="shared" si="13"/>
        <v>2262.7377668520694</v>
      </c>
      <c r="J91">
        <f t="shared" si="14"/>
        <v>2334.39</v>
      </c>
      <c r="K91">
        <f t="shared" si="15"/>
        <v>2357.7492431093101</v>
      </c>
    </row>
    <row r="92" spans="1:11" x14ac:dyDescent="0.25">
      <c r="A92">
        <f t="shared" si="8"/>
        <v>91</v>
      </c>
      <c r="B92" s="1">
        <v>33695</v>
      </c>
      <c r="C92" s="2">
        <v>2600</v>
      </c>
      <c r="D92">
        <f t="shared" si="9"/>
        <v>2362.5</v>
      </c>
      <c r="E92">
        <f t="shared" si="10"/>
        <v>2364.583333333333</v>
      </c>
      <c r="F92">
        <f t="shared" si="11"/>
        <v>7.7683571049957036</v>
      </c>
      <c r="G92">
        <f t="shared" si="12"/>
        <v>1.0995594713656389</v>
      </c>
      <c r="H92">
        <v>0.79922538626419781</v>
      </c>
      <c r="I92">
        <f t="shared" si="13"/>
        <v>2208.0322873806499</v>
      </c>
      <c r="J92">
        <f t="shared" si="14"/>
        <v>2304.6471999999999</v>
      </c>
      <c r="K92">
        <f t="shared" si="15"/>
        <v>2325.253084951376</v>
      </c>
    </row>
    <row r="93" spans="1:11" x14ac:dyDescent="0.25">
      <c r="A93">
        <f t="shared" si="8"/>
        <v>92</v>
      </c>
      <c r="B93" s="1">
        <v>33725</v>
      </c>
      <c r="C93" s="2">
        <v>3400</v>
      </c>
      <c r="D93">
        <f t="shared" si="9"/>
        <v>2316.6666666666665</v>
      </c>
      <c r="E93">
        <f t="shared" si="10"/>
        <v>2339.583333333333</v>
      </c>
      <c r="F93">
        <f t="shared" si="11"/>
        <v>7.7577281298186431</v>
      </c>
      <c r="G93">
        <f t="shared" si="12"/>
        <v>1.4532502226179878</v>
      </c>
      <c r="H93">
        <v>1.2994018725400822</v>
      </c>
      <c r="I93">
        <f t="shared" si="13"/>
        <v>2153.3268079092304</v>
      </c>
      <c r="J93">
        <f t="shared" si="14"/>
        <v>2275.6607999999997</v>
      </c>
      <c r="K93">
        <f t="shared" si="15"/>
        <v>2293.2048116981305</v>
      </c>
    </row>
    <row r="94" spans="1:11" x14ac:dyDescent="0.25">
      <c r="A94">
        <f t="shared" si="8"/>
        <v>93</v>
      </c>
      <c r="B94" s="1">
        <v>33756</v>
      </c>
      <c r="C94" s="2">
        <v>1850</v>
      </c>
      <c r="D94">
        <f t="shared" si="9"/>
        <v>2133.3333333333335</v>
      </c>
      <c r="E94">
        <f t="shared" si="10"/>
        <v>2225</v>
      </c>
      <c r="F94">
        <f t="shared" si="11"/>
        <v>7.7075121946003406</v>
      </c>
      <c r="G94">
        <f t="shared" si="12"/>
        <v>0.8314606741573034</v>
      </c>
      <c r="H94">
        <v>1.2644427944479342</v>
      </c>
      <c r="I94">
        <f t="shared" si="13"/>
        <v>2098.6213284378109</v>
      </c>
      <c r="J94">
        <f t="shared" si="14"/>
        <v>2247.4307999999996</v>
      </c>
      <c r="K94">
        <f t="shared" si="15"/>
        <v>2261.5982502848383</v>
      </c>
    </row>
    <row r="95" spans="1:11" x14ac:dyDescent="0.25">
      <c r="A95">
        <f t="shared" si="8"/>
        <v>94</v>
      </c>
      <c r="B95" s="1">
        <v>33786</v>
      </c>
      <c r="C95" s="2">
        <v>3000</v>
      </c>
      <c r="D95">
        <f t="shared" si="9"/>
        <v>2179.1666666666665</v>
      </c>
      <c r="E95">
        <f t="shared" si="10"/>
        <v>2156.25</v>
      </c>
      <c r="F95">
        <f t="shared" si="11"/>
        <v>7.6761258807796695</v>
      </c>
      <c r="G95">
        <f t="shared" si="12"/>
        <v>1.3913043478260869</v>
      </c>
      <c r="H95">
        <v>1.0630158051802698</v>
      </c>
      <c r="I95">
        <f t="shared" si="13"/>
        <v>2043.9158489663914</v>
      </c>
      <c r="J95">
        <f t="shared" si="14"/>
        <v>2219.9571999999994</v>
      </c>
      <c r="K95">
        <f t="shared" si="15"/>
        <v>2230.4273127282881</v>
      </c>
    </row>
    <row r="96" spans="1:11" x14ac:dyDescent="0.25">
      <c r="A96">
        <f t="shared" si="8"/>
        <v>95</v>
      </c>
      <c r="B96" s="1">
        <v>33817</v>
      </c>
      <c r="C96" s="2">
        <v>2100</v>
      </c>
      <c r="D96">
        <f t="shared" si="9"/>
        <v>2175</v>
      </c>
      <c r="E96">
        <f t="shared" si="10"/>
        <v>2177.083333333333</v>
      </c>
      <c r="F96">
        <f t="shared" si="11"/>
        <v>7.6857413394791116</v>
      </c>
      <c r="G96">
        <f t="shared" si="12"/>
        <v>0.96459330143540678</v>
      </c>
      <c r="H96">
        <v>1.1000143899428336</v>
      </c>
      <c r="I96">
        <f t="shared" si="13"/>
        <v>1989.2103694949719</v>
      </c>
      <c r="J96">
        <f t="shared" si="14"/>
        <v>2193.2399999999993</v>
      </c>
      <c r="K96">
        <f t="shared" si="15"/>
        <v>2199.685994954134</v>
      </c>
    </row>
    <row r="97" spans="1:11" x14ac:dyDescent="0.25">
      <c r="A97">
        <f t="shared" si="8"/>
        <v>96</v>
      </c>
      <c r="B97" s="1">
        <v>33848</v>
      </c>
      <c r="C97" s="2">
        <v>1950</v>
      </c>
      <c r="D97">
        <f t="shared" si="9"/>
        <v>2175</v>
      </c>
      <c r="E97">
        <f t="shared" si="10"/>
        <v>2175</v>
      </c>
      <c r="F97">
        <f t="shared" si="11"/>
        <v>7.6847839435227847</v>
      </c>
      <c r="G97">
        <f t="shared" si="12"/>
        <v>0.89655172413793105</v>
      </c>
      <c r="H97">
        <v>0.89031227064109297</v>
      </c>
      <c r="I97">
        <f t="shared" si="13"/>
        <v>1934.5048900235524</v>
      </c>
      <c r="J97">
        <f t="shared" si="14"/>
        <v>2167.279199999999</v>
      </c>
      <c r="K97">
        <f t="shared" si="15"/>
        <v>2169.3683756404043</v>
      </c>
    </row>
    <row r="98" spans="1:11" x14ac:dyDescent="0.25">
      <c r="A98">
        <f t="shared" si="8"/>
        <v>97</v>
      </c>
      <c r="B98" s="1">
        <v>33878</v>
      </c>
      <c r="C98" s="2">
        <v>1950</v>
      </c>
      <c r="D98">
        <f t="shared" si="9"/>
        <v>2095.8333333333335</v>
      </c>
      <c r="E98">
        <f t="shared" si="10"/>
        <v>2135.416666666667</v>
      </c>
      <c r="F98">
        <f t="shared" si="11"/>
        <v>7.6664170666527092</v>
      </c>
      <c r="G98">
        <f t="shared" si="12"/>
        <v>0.913170731707317</v>
      </c>
      <c r="H98">
        <v>0.92636872308648843</v>
      </c>
      <c r="I98">
        <f t="shared" si="13"/>
        <v>1879.7994105521338</v>
      </c>
      <c r="J98">
        <f t="shared" si="14"/>
        <v>2142.0747999999994</v>
      </c>
      <c r="K98">
        <f t="shared" si="15"/>
        <v>2139.4686150769512</v>
      </c>
    </row>
    <row r="99" spans="1:11" x14ac:dyDescent="0.25">
      <c r="A99">
        <f t="shared" si="8"/>
        <v>98</v>
      </c>
      <c r="B99" s="1">
        <v>33909</v>
      </c>
      <c r="C99" s="2">
        <v>2100</v>
      </c>
      <c r="D99">
        <f t="shared" si="9"/>
        <v>2041.6666666666667</v>
      </c>
      <c r="E99">
        <f t="shared" si="10"/>
        <v>2068.75</v>
      </c>
      <c r="F99">
        <f t="shared" si="11"/>
        <v>7.6346998391253731</v>
      </c>
      <c r="G99">
        <f t="shared" si="12"/>
        <v>1.0151057401812689</v>
      </c>
      <c r="H99">
        <v>0.89151765118209725</v>
      </c>
      <c r="I99">
        <f t="shared" si="13"/>
        <v>1825.0939310807144</v>
      </c>
      <c r="J99">
        <f t="shared" si="14"/>
        <v>2117.6267999999995</v>
      </c>
      <c r="K99">
        <f t="shared" si="15"/>
        <v>2109.9809540406204</v>
      </c>
    </row>
    <row r="100" spans="1:11" x14ac:dyDescent="0.25">
      <c r="A100">
        <f t="shared" si="8"/>
        <v>99</v>
      </c>
      <c r="B100" s="1">
        <v>33939</v>
      </c>
      <c r="C100" s="2">
        <v>1200</v>
      </c>
      <c r="D100">
        <f t="shared" si="9"/>
        <v>2083.3333333333335</v>
      </c>
      <c r="E100">
        <f t="shared" si="10"/>
        <v>2062.5</v>
      </c>
      <c r="F100">
        <f t="shared" si="11"/>
        <v>7.6316741182088359</v>
      </c>
      <c r="G100">
        <f t="shared" si="12"/>
        <v>0.58181818181818179</v>
      </c>
      <c r="H100">
        <v>1.2019518687959776</v>
      </c>
      <c r="I100">
        <f t="shared" si="13"/>
        <v>1770.3884516092949</v>
      </c>
      <c r="J100">
        <f t="shared" si="14"/>
        <v>2093.9351999999994</v>
      </c>
      <c r="K100">
        <f t="shared" si="15"/>
        <v>2080.8997126859163</v>
      </c>
    </row>
    <row r="101" spans="1:11" x14ac:dyDescent="0.25">
      <c r="A101">
        <f t="shared" si="8"/>
        <v>100</v>
      </c>
      <c r="B101" s="1">
        <v>33970</v>
      </c>
      <c r="C101" s="2">
        <v>2750</v>
      </c>
      <c r="D101">
        <f t="shared" si="9"/>
        <v>2104.1666666666665</v>
      </c>
      <c r="E101">
        <f t="shared" si="10"/>
        <v>2093.75</v>
      </c>
      <c r="F101">
        <f t="shared" si="11"/>
        <v>7.6467119955733764</v>
      </c>
      <c r="G101">
        <f t="shared" si="12"/>
        <v>1.3134328358208955</v>
      </c>
      <c r="H101">
        <v>0.90804063834549031</v>
      </c>
      <c r="I101">
        <f t="shared" si="13"/>
        <v>1715.6829721378754</v>
      </c>
      <c r="J101">
        <f t="shared" si="14"/>
        <v>2070.9999999999991</v>
      </c>
      <c r="K101">
        <f t="shared" si="15"/>
        <v>2052.2192894509731</v>
      </c>
    </row>
    <row r="102" spans="1:11" x14ac:dyDescent="0.25">
      <c r="A102">
        <f t="shared" si="8"/>
        <v>101</v>
      </c>
      <c r="B102" s="1">
        <v>34001</v>
      </c>
      <c r="C102" s="2">
        <v>1150</v>
      </c>
      <c r="D102">
        <f t="shared" si="9"/>
        <v>2183.3333333333335</v>
      </c>
      <c r="E102">
        <f t="shared" si="10"/>
        <v>2143.75</v>
      </c>
      <c r="F102">
        <f t="shared" si="11"/>
        <v>7.6703119109142497</v>
      </c>
      <c r="G102">
        <f t="shared" si="12"/>
        <v>0.53644314868804666</v>
      </c>
      <c r="H102">
        <v>0.71382658811703614</v>
      </c>
      <c r="I102">
        <f t="shared" si="13"/>
        <v>1660.9774926664559</v>
      </c>
      <c r="J102">
        <f t="shared" si="14"/>
        <v>2048.821199999999</v>
      </c>
      <c r="K102">
        <f t="shared" si="15"/>
        <v>2023.9341599785892</v>
      </c>
    </row>
    <row r="103" spans="1:11" x14ac:dyDescent="0.25">
      <c r="A103">
        <f t="shared" si="8"/>
        <v>102</v>
      </c>
      <c r="B103" s="1">
        <v>34029</v>
      </c>
      <c r="C103" s="2">
        <v>2050</v>
      </c>
      <c r="D103">
        <f t="shared" si="9"/>
        <v>2229.1666666666665</v>
      </c>
      <c r="E103">
        <f t="shared" si="10"/>
        <v>2206.25</v>
      </c>
      <c r="F103">
        <f t="shared" si="11"/>
        <v>7.6990495206816068</v>
      </c>
      <c r="G103">
        <f t="shared" si="12"/>
        <v>0.92917847025495748</v>
      </c>
      <c r="H103">
        <v>0.94188201145649875</v>
      </c>
      <c r="I103">
        <f t="shared" si="13"/>
        <v>1606.2720131950364</v>
      </c>
      <c r="J103">
        <f t="shared" si="14"/>
        <v>2027.398799999999</v>
      </c>
      <c r="K103">
        <f t="shared" si="15"/>
        <v>1996.0388760521396</v>
      </c>
    </row>
    <row r="104" spans="1:11" x14ac:dyDescent="0.25">
      <c r="A104">
        <f t="shared" si="8"/>
        <v>103</v>
      </c>
      <c r="B104" s="1">
        <v>34060</v>
      </c>
      <c r="C104" s="2">
        <v>1650</v>
      </c>
      <c r="D104">
        <f t="shared" si="9"/>
        <v>2220.8333333333335</v>
      </c>
      <c r="E104">
        <f t="shared" si="10"/>
        <v>2225</v>
      </c>
      <c r="F104">
        <f t="shared" si="11"/>
        <v>7.7075121946003406</v>
      </c>
      <c r="G104">
        <f t="shared" si="12"/>
        <v>0.7415730337078652</v>
      </c>
      <c r="H104">
        <v>0.79922538626419781</v>
      </c>
      <c r="I104">
        <f t="shared" si="13"/>
        <v>1551.5665337236169</v>
      </c>
      <c r="J104">
        <f t="shared" si="14"/>
        <v>2006.7327999999989</v>
      </c>
      <c r="K104">
        <f t="shared" si="15"/>
        <v>1968.5280645461476</v>
      </c>
    </row>
    <row r="105" spans="1:11" x14ac:dyDescent="0.25">
      <c r="A105">
        <f t="shared" si="8"/>
        <v>104</v>
      </c>
      <c r="B105" s="1">
        <v>34090</v>
      </c>
      <c r="C105" s="2">
        <v>2750</v>
      </c>
      <c r="D105">
        <f t="shared" si="9"/>
        <v>2270.8333333333335</v>
      </c>
      <c r="E105">
        <f t="shared" si="10"/>
        <v>2245.8333333333335</v>
      </c>
      <c r="F105">
        <f t="shared" si="11"/>
        <v>7.7168319265491432</v>
      </c>
      <c r="G105">
        <f t="shared" si="12"/>
        <v>1.2244897959183674</v>
      </c>
      <c r="H105">
        <v>1.2994018725400822</v>
      </c>
      <c r="I105">
        <f t="shared" si="13"/>
        <v>1496.8610542521974</v>
      </c>
      <c r="J105">
        <f t="shared" si="14"/>
        <v>1986.8231999999985</v>
      </c>
      <c r="K105">
        <f t="shared" si="15"/>
        <v>1941.3964263913356</v>
      </c>
    </row>
    <row r="106" spans="1:11" x14ac:dyDescent="0.25">
      <c r="A106">
        <f t="shared" si="8"/>
        <v>105</v>
      </c>
      <c r="B106" s="1">
        <v>34121</v>
      </c>
      <c r="C106" s="2">
        <v>2350</v>
      </c>
      <c r="D106">
        <f t="shared" si="9"/>
        <v>2433.3333333333335</v>
      </c>
      <c r="E106">
        <f t="shared" si="10"/>
        <v>2352.0833333333335</v>
      </c>
      <c r="F106">
        <f t="shared" si="11"/>
        <v>7.7630567392298628</v>
      </c>
      <c r="G106">
        <f t="shared" si="12"/>
        <v>0.99911426040744011</v>
      </c>
      <c r="H106">
        <v>1.2644427944479342</v>
      </c>
      <c r="I106">
        <f t="shared" si="13"/>
        <v>1442.1555747807779</v>
      </c>
      <c r="J106">
        <f t="shared" si="14"/>
        <v>1967.67</v>
      </c>
      <c r="K106">
        <f t="shared" si="15"/>
        <v>1914.6387355539234</v>
      </c>
    </row>
    <row r="107" spans="1:11" x14ac:dyDescent="0.25">
      <c r="A107">
        <f t="shared" si="8"/>
        <v>106</v>
      </c>
      <c r="B107" s="1">
        <v>34151</v>
      </c>
      <c r="C107" s="2">
        <v>3250</v>
      </c>
      <c r="D107">
        <f t="shared" si="9"/>
        <v>2304.1666666666665</v>
      </c>
      <c r="E107">
        <f t="shared" si="10"/>
        <v>2368.75</v>
      </c>
      <c r="F107">
        <f t="shared" si="11"/>
        <v>7.7701176688307365</v>
      </c>
      <c r="G107">
        <f t="shared" si="12"/>
        <v>1.3720316622691293</v>
      </c>
      <c r="H107">
        <v>1.0630158051802698</v>
      </c>
      <c r="I107">
        <f t="shared" si="13"/>
        <v>1387.4500953093584</v>
      </c>
      <c r="J107">
        <f t="shared" si="14"/>
        <v>1949.2731999999996</v>
      </c>
      <c r="K107">
        <f t="shared" si="15"/>
        <v>1888.2498380290042</v>
      </c>
    </row>
    <row r="108" spans="1:11" x14ac:dyDescent="0.25">
      <c r="A108">
        <f t="shared" si="8"/>
        <v>107</v>
      </c>
      <c r="B108" s="1">
        <v>34182</v>
      </c>
      <c r="C108" s="2">
        <v>3050</v>
      </c>
      <c r="D108">
        <f t="shared" si="9"/>
        <v>2358.3333333333335</v>
      </c>
      <c r="E108">
        <f t="shared" si="10"/>
        <v>2331.25</v>
      </c>
      <c r="F108">
        <f t="shared" si="11"/>
        <v>7.7541598833921253</v>
      </c>
      <c r="G108">
        <f t="shared" si="12"/>
        <v>1.3083109919571045</v>
      </c>
      <c r="H108">
        <v>1.1000143899428336</v>
      </c>
      <c r="I108">
        <f t="shared" si="13"/>
        <v>1332.7446158379389</v>
      </c>
      <c r="J108">
        <f t="shared" si="14"/>
        <v>1931.6328000000003</v>
      </c>
      <c r="K108">
        <f t="shared" si="15"/>
        <v>1862.2246508477908</v>
      </c>
    </row>
    <row r="109" spans="1:11" x14ac:dyDescent="0.25">
      <c r="A109">
        <f t="shared" si="8"/>
        <v>108</v>
      </c>
      <c r="B109" s="1">
        <v>34213</v>
      </c>
      <c r="C109" s="2">
        <v>2500</v>
      </c>
      <c r="D109">
        <f>AVERAGE(C104:C115)</f>
        <v>2566.6666666666665</v>
      </c>
      <c r="E109">
        <f>AVERAGE(D108:D109)</f>
        <v>2462.5</v>
      </c>
      <c r="F109">
        <f t="shared" si="11"/>
        <v>7.8089323730462441</v>
      </c>
      <c r="G109">
        <f>C109/E109</f>
        <v>1.015228426395939</v>
      </c>
      <c r="H109">
        <v>0.89031227064109297</v>
      </c>
      <c r="I109">
        <f t="shared" si="13"/>
        <v>1278.0391363665194</v>
      </c>
      <c r="J109">
        <f t="shared" si="14"/>
        <v>1914.7487999999994</v>
      </c>
      <c r="K109">
        <f t="shared" si="15"/>
        <v>1836.558161098548</v>
      </c>
    </row>
    <row r="110" spans="1:11" x14ac:dyDescent="0.25">
      <c r="A110">
        <f t="shared" si="8"/>
        <v>109</v>
      </c>
      <c r="B110" s="1">
        <v>34243</v>
      </c>
      <c r="C110" s="2">
        <v>1850</v>
      </c>
    </row>
    <row r="111" spans="1:11" x14ac:dyDescent="0.25">
      <c r="A111">
        <f t="shared" si="8"/>
        <v>110</v>
      </c>
      <c r="B111" s="1">
        <v>34274</v>
      </c>
      <c r="C111" s="2">
        <v>2700</v>
      </c>
    </row>
    <row r="112" spans="1:11" x14ac:dyDescent="0.25">
      <c r="A112">
        <f t="shared" si="8"/>
        <v>111</v>
      </c>
      <c r="B112" s="1">
        <v>34304</v>
      </c>
      <c r="C112" s="2">
        <v>3150</v>
      </c>
    </row>
    <row r="113" spans="1:6" x14ac:dyDescent="0.25">
      <c r="A113">
        <f t="shared" si="8"/>
        <v>112</v>
      </c>
      <c r="B113" s="1">
        <v>34335</v>
      </c>
      <c r="C113" s="2">
        <v>1200</v>
      </c>
    </row>
    <row r="114" spans="1:6" x14ac:dyDescent="0.25">
      <c r="A114">
        <f t="shared" si="8"/>
        <v>113</v>
      </c>
      <c r="B114" s="1">
        <v>34366</v>
      </c>
      <c r="C114" s="2">
        <v>1800</v>
      </c>
    </row>
    <row r="115" spans="1:6" x14ac:dyDescent="0.25">
      <c r="A115">
        <f t="shared" si="8"/>
        <v>114</v>
      </c>
      <c r="B115" s="1">
        <v>34394</v>
      </c>
      <c r="C115" s="2">
        <v>4550</v>
      </c>
    </row>
    <row r="116" spans="1:6" x14ac:dyDescent="0.25">
      <c r="A116" s="8">
        <f>AVERAGE(A8:A109)</f>
        <v>57.5</v>
      </c>
      <c r="B116" s="8"/>
      <c r="C116" s="8"/>
      <c r="D116" s="8" t="s">
        <v>46</v>
      </c>
      <c r="E116" s="8">
        <f>AVERAGE(E8:E109)</f>
        <v>4040.6658496732016</v>
      </c>
      <c r="F116" s="8">
        <f>AVERAGE(F8:F109)</f>
        <v>8.216516145654909</v>
      </c>
    </row>
    <row r="117" spans="1:6" x14ac:dyDescent="0.25">
      <c r="A117" s="8">
        <f>_xlfn.VAR.P(A8:A109)</f>
        <v>866.91666666666663</v>
      </c>
      <c r="B117" s="8"/>
      <c r="C117" s="8"/>
      <c r="D117" s="8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C19A-0712-4AFD-A0EB-01837376E20B}">
  <dimension ref="A1:S121"/>
  <sheetViews>
    <sheetView workbookViewId="0">
      <selection activeCell="D14" sqref="D14"/>
    </sheetView>
  </sheetViews>
  <sheetFormatPr defaultRowHeight="15" x14ac:dyDescent="0.25"/>
  <cols>
    <col min="3" max="3" width="18.28515625" customWidth="1"/>
    <col min="4" max="4" width="18.5703125" customWidth="1"/>
    <col min="5" max="5" width="19.5703125" customWidth="1"/>
    <col min="6" max="6" width="20.5703125" customWidth="1"/>
    <col min="7" max="7" width="19.28515625" customWidth="1"/>
    <col min="8" max="8" width="11.140625" customWidth="1"/>
    <col min="9" max="9" width="12.42578125" customWidth="1"/>
    <col min="10" max="10" width="12.28515625" customWidth="1"/>
    <col min="11" max="11" width="10" customWidth="1"/>
    <col min="12" max="12" width="10.7109375" customWidth="1"/>
    <col min="13" max="13" width="9.7109375" customWidth="1"/>
    <col min="14" max="14" width="9" customWidth="1"/>
    <col min="15" max="15" width="9.85546875" customWidth="1"/>
    <col min="16" max="16" width="9.42578125" customWidth="1"/>
    <col min="17" max="17" width="10.42578125" customWidth="1"/>
    <col min="18" max="18" width="11.5703125" customWidth="1"/>
    <col min="19" max="19" width="10.5703125" customWidth="1"/>
  </cols>
  <sheetData>
    <row r="1" spans="1:19" ht="15.75" x14ac:dyDescent="0.25">
      <c r="A1" t="s">
        <v>12</v>
      </c>
      <c r="B1" t="s">
        <v>0</v>
      </c>
      <c r="C1" t="s">
        <v>1</v>
      </c>
      <c r="D1" s="10" t="s">
        <v>40</v>
      </c>
      <c r="E1" s="9" t="s">
        <v>54</v>
      </c>
      <c r="F1" s="12" t="s">
        <v>55</v>
      </c>
      <c r="G1" s="13" t="s">
        <v>56</v>
      </c>
      <c r="H1" s="9" t="s">
        <v>57</v>
      </c>
      <c r="I1" s="12" t="s">
        <v>58</v>
      </c>
      <c r="J1" s="13" t="s">
        <v>59</v>
      </c>
      <c r="K1" s="9" t="s">
        <v>60</v>
      </c>
      <c r="L1" s="12" t="s">
        <v>61</v>
      </c>
      <c r="M1" s="13" t="s">
        <v>62</v>
      </c>
      <c r="N1" s="9" t="s">
        <v>63</v>
      </c>
      <c r="O1" s="12" t="s">
        <v>64</v>
      </c>
      <c r="P1" s="13" t="s">
        <v>65</v>
      </c>
      <c r="Q1" s="9" t="s">
        <v>66</v>
      </c>
      <c r="R1" s="12" t="s">
        <v>67</v>
      </c>
      <c r="S1" s="13" t="s">
        <v>68</v>
      </c>
    </row>
    <row r="2" spans="1:19" x14ac:dyDescent="0.25">
      <c r="A2">
        <v>1</v>
      </c>
      <c r="B2" s="1">
        <v>30956</v>
      </c>
      <c r="C2" s="2">
        <v>9400</v>
      </c>
    </row>
    <row r="3" spans="1:19" x14ac:dyDescent="0.25">
      <c r="A3">
        <f>A2+1</f>
        <v>2</v>
      </c>
      <c r="B3" s="1">
        <v>30987</v>
      </c>
      <c r="C3" s="2">
        <v>8250</v>
      </c>
    </row>
    <row r="4" spans="1:19" x14ac:dyDescent="0.25">
      <c r="A4">
        <f t="shared" ref="A4:A67" si="0">A3+1</f>
        <v>3</v>
      </c>
      <c r="B4" s="1">
        <v>31017</v>
      </c>
      <c r="C4" s="2">
        <v>4600</v>
      </c>
    </row>
    <row r="5" spans="1:19" x14ac:dyDescent="0.25">
      <c r="A5">
        <f t="shared" si="0"/>
        <v>4</v>
      </c>
      <c r="B5" s="1">
        <v>31048</v>
      </c>
      <c r="C5" s="2">
        <v>5750</v>
      </c>
    </row>
    <row r="6" spans="1:19" x14ac:dyDescent="0.25">
      <c r="A6">
        <f t="shared" si="0"/>
        <v>5</v>
      </c>
      <c r="B6" s="1">
        <v>31079</v>
      </c>
      <c r="C6" s="2">
        <v>5600</v>
      </c>
    </row>
    <row r="7" spans="1:19" x14ac:dyDescent="0.25">
      <c r="A7">
        <f t="shared" si="0"/>
        <v>6</v>
      </c>
      <c r="B7" s="1">
        <v>31107</v>
      </c>
      <c r="C7" s="2">
        <v>6900</v>
      </c>
    </row>
    <row r="8" spans="1:19" x14ac:dyDescent="0.25">
      <c r="A8">
        <f t="shared" si="0"/>
        <v>7</v>
      </c>
      <c r="B8" s="1">
        <v>31138</v>
      </c>
      <c r="C8" s="2">
        <v>5650</v>
      </c>
      <c r="D8">
        <v>0.79922538626419781</v>
      </c>
      <c r="E8">
        <v>6803.2925629798838</v>
      </c>
      <c r="F8">
        <v>7439.8527999999997</v>
      </c>
      <c r="G8">
        <v>7460.5450760104413</v>
      </c>
      <c r="H8">
        <f>D8*E8</f>
        <v>5437.3641265159422</v>
      </c>
      <c r="I8">
        <f>D8*F8</f>
        <v>5946.1192278287735</v>
      </c>
      <c r="J8">
        <f>D8*G8</f>
        <v>5962.6570201159038</v>
      </c>
      <c r="K8">
        <f>(H8-C8)^2</f>
        <v>45214.014692328237</v>
      </c>
      <c r="L8">
        <f>(I8-C8)^2</f>
        <v>87686.59708990909</v>
      </c>
      <c r="M8">
        <f>(J8-C8)^2</f>
        <v>97754.412227756693</v>
      </c>
      <c r="N8">
        <f>ABS(C8-H8)</f>
        <v>212.63587348405781</v>
      </c>
      <c r="O8">
        <f>ABS(C8-I8)</f>
        <v>296.11922782877355</v>
      </c>
      <c r="P8">
        <f>ABS(C8-J8)</f>
        <v>312.65702011590383</v>
      </c>
      <c r="Q8">
        <f>100*ABS(C8-H8)/C8</f>
        <v>3.7634667873284569</v>
      </c>
      <c r="R8">
        <f>100*ABS(C8-I8)/C8</f>
        <v>5.241048280155284</v>
      </c>
      <c r="S8">
        <f>100*ABS(C8-J8)/C8</f>
        <v>5.5337525684230764</v>
      </c>
    </row>
    <row r="9" spans="1:19" x14ac:dyDescent="0.25">
      <c r="A9">
        <f t="shared" si="0"/>
        <v>8</v>
      </c>
      <c r="B9" s="1">
        <v>31168</v>
      </c>
      <c r="C9" s="2">
        <v>8300</v>
      </c>
      <c r="D9">
        <v>1.2994018725400822</v>
      </c>
      <c r="E9">
        <v>6748.5870835084643</v>
      </c>
      <c r="F9">
        <v>7347.3288000000002</v>
      </c>
      <c r="G9">
        <v>7357.7185971374329</v>
      </c>
      <c r="H9">
        <f t="shared" ref="H9:H72" si="1">D9*E9</f>
        <v>8769.1266933107108</v>
      </c>
      <c r="I9">
        <f t="shared" ref="I9:I72" si="2">D9*F9</f>
        <v>9547.1328008876753</v>
      </c>
      <c r="J9">
        <f t="shared" ref="J9:J72" si="3">D9*G9</f>
        <v>9560.6333227433679</v>
      </c>
      <c r="K9">
        <f t="shared" ref="K9:K72" si="4">(H9-C9)^2</f>
        <v>220079.85437664174</v>
      </c>
      <c r="L9">
        <f t="shared" ref="L9:L72" si="5">(I9-C9)^2</f>
        <v>1555340.223049938</v>
      </c>
      <c r="M9">
        <f t="shared" ref="M9:M72" si="6">(J9-C9)^2</f>
        <v>1589196.3744109843</v>
      </c>
      <c r="N9">
        <f t="shared" ref="N9:N72" si="7">ABS(C9-H9)</f>
        <v>469.12669331071083</v>
      </c>
      <c r="O9">
        <f t="shared" ref="O9:O72" si="8">ABS(C9-I9)</f>
        <v>1247.1328008876753</v>
      </c>
      <c r="P9">
        <f t="shared" ref="P9:P72" si="9">ABS(C9-J9)</f>
        <v>1260.6333227433679</v>
      </c>
      <c r="Q9">
        <f t="shared" ref="Q9:Q72" si="10">100*ABS(C9-H9)/C9</f>
        <v>5.6521288350688055</v>
      </c>
      <c r="R9">
        <f t="shared" ref="R9:R72" si="11">100*ABS(C9-I9)/C9</f>
        <v>15.025696396237052</v>
      </c>
      <c r="S9">
        <f t="shared" ref="S9:S72" si="12">100*ABS(C9-J9)/C9</f>
        <v>15.188353286064673</v>
      </c>
    </row>
    <row r="10" spans="1:19" x14ac:dyDescent="0.25">
      <c r="A10">
        <f t="shared" si="0"/>
        <v>9</v>
      </c>
      <c r="B10" s="1">
        <v>31199</v>
      </c>
      <c r="C10" s="2">
        <v>8500</v>
      </c>
      <c r="D10">
        <v>1.2644427944479342</v>
      </c>
      <c r="E10">
        <v>6693.8816040370448</v>
      </c>
      <c r="F10">
        <v>7255.5612000000001</v>
      </c>
      <c r="G10">
        <v>7256.3093451090708</v>
      </c>
      <c r="H10">
        <f t="shared" si="1"/>
        <v>8464.0303611122217</v>
      </c>
      <c r="I10">
        <f t="shared" si="2"/>
        <v>9174.2420790160068</v>
      </c>
      <c r="J10">
        <f t="shared" si="3"/>
        <v>9175.188065708373</v>
      </c>
      <c r="K10">
        <f t="shared" si="4"/>
        <v>1293.814921717171</v>
      </c>
      <c r="L10">
        <f t="shared" si="5"/>
        <v>454602.38111582707</v>
      </c>
      <c r="M10">
        <f t="shared" si="6"/>
        <v>455878.92407501419</v>
      </c>
      <c r="N10">
        <f t="shared" si="7"/>
        <v>35.969638887778274</v>
      </c>
      <c r="O10">
        <f t="shared" si="8"/>
        <v>674.24207901600676</v>
      </c>
      <c r="P10">
        <f t="shared" si="9"/>
        <v>675.18806570837296</v>
      </c>
      <c r="Q10">
        <f t="shared" si="10"/>
        <v>0.42317222220915618</v>
      </c>
      <c r="R10">
        <f t="shared" si="11"/>
        <v>7.9322597531294914</v>
      </c>
      <c r="S10">
        <f t="shared" si="12"/>
        <v>7.9433890083338001</v>
      </c>
    </row>
    <row r="11" spans="1:19" x14ac:dyDescent="0.25">
      <c r="A11">
        <f t="shared" si="0"/>
        <v>10</v>
      </c>
      <c r="B11" s="1">
        <v>31229</v>
      </c>
      <c r="C11" s="2">
        <v>5250</v>
      </c>
      <c r="D11">
        <v>1.0630158051802698</v>
      </c>
      <c r="E11">
        <v>6639.1761245656253</v>
      </c>
      <c r="F11">
        <v>7164.5499999999993</v>
      </c>
      <c r="G11">
        <v>7156.2977867083164</v>
      </c>
      <c r="H11">
        <f t="shared" si="1"/>
        <v>7057.5491537887519</v>
      </c>
      <c r="I11">
        <f t="shared" si="2"/>
        <v>7616.0298870043016</v>
      </c>
      <c r="J11">
        <f t="shared" si="3"/>
        <v>7607.2576538475241</v>
      </c>
      <c r="K11">
        <f t="shared" si="4"/>
        <v>3267233.943362433</v>
      </c>
      <c r="L11">
        <f t="shared" si="5"/>
        <v>5598097.4261975884</v>
      </c>
      <c r="M11">
        <f t="shared" si="6"/>
        <v>5556663.6466227341</v>
      </c>
      <c r="N11">
        <f t="shared" si="7"/>
        <v>1807.5491537887519</v>
      </c>
      <c r="O11">
        <f t="shared" si="8"/>
        <v>2366.0298870043016</v>
      </c>
      <c r="P11">
        <f t="shared" si="9"/>
        <v>2357.2576538475241</v>
      </c>
      <c r="Q11">
        <f t="shared" si="10"/>
        <v>34.429507691214319</v>
      </c>
      <c r="R11">
        <f t="shared" si="11"/>
        <v>45.067235942939078</v>
      </c>
      <c r="S11">
        <f t="shared" si="12"/>
        <v>44.900145787571887</v>
      </c>
    </row>
    <row r="12" spans="1:19" x14ac:dyDescent="0.25">
      <c r="A12">
        <f t="shared" si="0"/>
        <v>11</v>
      </c>
      <c r="B12" s="1">
        <v>31260</v>
      </c>
      <c r="C12" s="2">
        <v>6700</v>
      </c>
      <c r="D12">
        <v>1.1000143899428336</v>
      </c>
      <c r="E12">
        <v>6584.4706450942067</v>
      </c>
      <c r="F12">
        <v>7074.2951999999996</v>
      </c>
      <c r="G12">
        <v>7057.6646579386652</v>
      </c>
      <c r="H12">
        <f t="shared" si="1"/>
        <v>7243.0124597597996</v>
      </c>
      <c r="I12">
        <f t="shared" si="2"/>
        <v>7781.8265187035158</v>
      </c>
      <c r="J12">
        <f t="shared" si="3"/>
        <v>7763.5326831234979</v>
      </c>
      <c r="K12">
        <f t="shared" si="4"/>
        <v>294862.53145438805</v>
      </c>
      <c r="L12">
        <f t="shared" si="5"/>
        <v>1170348.6165701684</v>
      </c>
      <c r="M12">
        <f t="shared" si="6"/>
        <v>1131101.7680718666</v>
      </c>
      <c r="N12">
        <f t="shared" si="7"/>
        <v>543.01245975979964</v>
      </c>
      <c r="O12">
        <f t="shared" si="8"/>
        <v>1081.8265187035158</v>
      </c>
      <c r="P12">
        <f t="shared" si="9"/>
        <v>1063.5326831234979</v>
      </c>
      <c r="Q12">
        <f t="shared" si="10"/>
        <v>8.1046635785044732</v>
      </c>
      <c r="R12">
        <f t="shared" si="11"/>
        <v>16.14666445826143</v>
      </c>
      <c r="S12">
        <f t="shared" si="12"/>
        <v>15.873622136171612</v>
      </c>
    </row>
    <row r="13" spans="1:19" x14ac:dyDescent="0.25">
      <c r="A13">
        <f t="shared" si="0"/>
        <v>12</v>
      </c>
      <c r="B13" s="1">
        <v>31291</v>
      </c>
      <c r="C13" s="2">
        <v>8750</v>
      </c>
      <c r="D13">
        <v>0.89031227064109297</v>
      </c>
      <c r="E13">
        <v>6529.7651656227863</v>
      </c>
      <c r="F13">
        <v>6984.7967999999992</v>
      </c>
      <c r="G13">
        <v>6960.3909603135589</v>
      </c>
      <c r="H13">
        <f t="shared" si="1"/>
        <v>5813.5300513587354</v>
      </c>
      <c r="I13">
        <f t="shared" si="2"/>
        <v>6218.6502989746396</v>
      </c>
      <c r="J13">
        <f t="shared" si="3"/>
        <v>6196.9214804265021</v>
      </c>
      <c r="K13">
        <f t="shared" si="4"/>
        <v>8622855.759273231</v>
      </c>
      <c r="L13">
        <f t="shared" si="5"/>
        <v>6407731.3088811813</v>
      </c>
      <c r="M13">
        <f t="shared" si="6"/>
        <v>6518209.9271076042</v>
      </c>
      <c r="N13">
        <f t="shared" si="7"/>
        <v>2936.4699486412646</v>
      </c>
      <c r="O13">
        <f t="shared" si="8"/>
        <v>2531.3497010253604</v>
      </c>
      <c r="P13">
        <f t="shared" si="9"/>
        <v>2553.0785195734979</v>
      </c>
      <c r="Q13">
        <f t="shared" si="10"/>
        <v>33.559656555900162</v>
      </c>
      <c r="R13">
        <f t="shared" si="11"/>
        <v>28.929710868861264</v>
      </c>
      <c r="S13">
        <f t="shared" si="12"/>
        <v>29.178040223697121</v>
      </c>
    </row>
    <row r="14" spans="1:19" x14ac:dyDescent="0.25">
      <c r="A14">
        <f t="shared" si="0"/>
        <v>13</v>
      </c>
      <c r="B14" s="1">
        <v>31321</v>
      </c>
      <c r="C14" s="2">
        <v>7250</v>
      </c>
      <c r="D14">
        <v>0.92636872308648843</v>
      </c>
      <c r="E14">
        <v>6475.0596861513677</v>
      </c>
      <c r="F14">
        <v>6896.054799999999</v>
      </c>
      <c r="G14">
        <v>6864.4579571969434</v>
      </c>
      <c r="H14">
        <f t="shared" si="1"/>
        <v>5998.2927733688412</v>
      </c>
      <c r="I14">
        <f t="shared" si="2"/>
        <v>6388.2894794104486</v>
      </c>
      <c r="J14">
        <f t="shared" si="3"/>
        <v>6359.0191524894171</v>
      </c>
      <c r="K14">
        <f t="shared" si="4"/>
        <v>1566770.9812006673</v>
      </c>
      <c r="L14">
        <f t="shared" si="5"/>
        <v>742545.0212947157</v>
      </c>
      <c r="M14">
        <f t="shared" si="6"/>
        <v>793846.87063067651</v>
      </c>
      <c r="N14">
        <f t="shared" si="7"/>
        <v>1251.7072266311588</v>
      </c>
      <c r="O14">
        <f t="shared" si="8"/>
        <v>861.71052058955138</v>
      </c>
      <c r="P14">
        <f t="shared" si="9"/>
        <v>890.98084751058286</v>
      </c>
      <c r="Q14">
        <f t="shared" si="10"/>
        <v>17.264927263878054</v>
      </c>
      <c r="R14">
        <f t="shared" si="11"/>
        <v>11.885662352959327</v>
      </c>
      <c r="S14">
        <f t="shared" si="12"/>
        <v>12.289391000145971</v>
      </c>
    </row>
    <row r="15" spans="1:19" x14ac:dyDescent="0.25">
      <c r="A15">
        <f t="shared" si="0"/>
        <v>14</v>
      </c>
      <c r="B15" s="1">
        <v>31352</v>
      </c>
      <c r="C15" s="2">
        <v>5550</v>
      </c>
      <c r="D15">
        <v>0.89151765118209725</v>
      </c>
      <c r="E15">
        <v>6420.3542066799482</v>
      </c>
      <c r="F15">
        <v>6808.0691999999999</v>
      </c>
      <c r="G15">
        <v>6769.8471701942563</v>
      </c>
      <c r="H15">
        <f t="shared" si="1"/>
        <v>5723.859102096405</v>
      </c>
      <c r="I15">
        <f t="shared" si="2"/>
        <v>6069.5138622691802</v>
      </c>
      <c r="J15">
        <f t="shared" si="3"/>
        <v>6035.4382480333506</v>
      </c>
      <c r="K15">
        <f t="shared" si="4"/>
        <v>30226.987381768166</v>
      </c>
      <c r="L15">
        <f t="shared" si="5"/>
        <v>269894.65308984072</v>
      </c>
      <c r="M15">
        <f t="shared" si="6"/>
        <v>235650.29265368887</v>
      </c>
      <c r="N15">
        <f t="shared" si="7"/>
        <v>173.85910209640497</v>
      </c>
      <c r="O15">
        <f t="shared" si="8"/>
        <v>519.51386226918021</v>
      </c>
      <c r="P15">
        <f t="shared" si="9"/>
        <v>485.43824803335065</v>
      </c>
      <c r="Q15">
        <f t="shared" si="10"/>
        <v>3.132596434169459</v>
      </c>
      <c r="R15">
        <f t="shared" si="11"/>
        <v>9.3606101309762213</v>
      </c>
      <c r="S15">
        <f t="shared" si="12"/>
        <v>8.7466350997000131</v>
      </c>
    </row>
    <row r="16" spans="1:19" x14ac:dyDescent="0.25">
      <c r="A16">
        <f t="shared" si="0"/>
        <v>15</v>
      </c>
      <c r="B16" s="1">
        <v>31382</v>
      </c>
      <c r="C16" s="2">
        <v>7750</v>
      </c>
      <c r="D16">
        <v>1.2019518687959776</v>
      </c>
      <c r="E16">
        <v>6365.6487272085287</v>
      </c>
      <c r="F16">
        <v>6720.84</v>
      </c>
      <c r="G16">
        <v>6676.5403755931775</v>
      </c>
      <c r="H16">
        <f t="shared" si="1"/>
        <v>7651.2033837670269</v>
      </c>
      <c r="I16">
        <f t="shared" si="2"/>
        <v>8078.1261978787579</v>
      </c>
      <c r="J16">
        <f t="shared" si="3"/>
        <v>8024.8801815360175</v>
      </c>
      <c r="K16">
        <f t="shared" si="4"/>
        <v>9760.7713790853577</v>
      </c>
      <c r="L16">
        <f t="shared" si="5"/>
        <v>107666.8017343698</v>
      </c>
      <c r="M16">
        <f t="shared" si="6"/>
        <v>75559.114201273944</v>
      </c>
      <c r="N16">
        <f t="shared" si="7"/>
        <v>98.796616232973065</v>
      </c>
      <c r="O16">
        <f t="shared" si="8"/>
        <v>328.12619787875792</v>
      </c>
      <c r="P16">
        <f t="shared" si="9"/>
        <v>274.88018153601752</v>
      </c>
      <c r="Q16">
        <f t="shared" si="10"/>
        <v>1.2747950481673944</v>
      </c>
      <c r="R16">
        <f t="shared" si="11"/>
        <v>4.233886424242038</v>
      </c>
      <c r="S16">
        <f t="shared" si="12"/>
        <v>3.5468410520776454</v>
      </c>
    </row>
    <row r="17" spans="1:19" x14ac:dyDescent="0.25">
      <c r="A17">
        <f t="shared" si="0"/>
        <v>16</v>
      </c>
      <c r="B17" s="1">
        <v>31413</v>
      </c>
      <c r="C17" s="2">
        <v>5150</v>
      </c>
      <c r="D17">
        <v>0.90804063834549031</v>
      </c>
      <c r="E17">
        <v>6310.9432477371092</v>
      </c>
      <c r="F17">
        <v>6634.3671999999997</v>
      </c>
      <c r="G17">
        <v>6584.5196008533721</v>
      </c>
      <c r="H17">
        <f t="shared" si="1"/>
        <v>5730.5929352373669</v>
      </c>
      <c r="I17">
        <f t="shared" si="2"/>
        <v>6024.275027306383</v>
      </c>
      <c r="J17">
        <f t="shared" si="3"/>
        <v>5979.0113815572895</v>
      </c>
      <c r="K17">
        <f t="shared" si="4"/>
        <v>337088.15644754126</v>
      </c>
      <c r="L17">
        <f t="shared" si="5"/>
        <v>764356.82337157673</v>
      </c>
      <c r="M17">
        <f t="shared" si="6"/>
        <v>687259.87075152586</v>
      </c>
      <c r="N17">
        <f t="shared" si="7"/>
        <v>580.59293523736687</v>
      </c>
      <c r="O17">
        <f t="shared" si="8"/>
        <v>874.27502730638298</v>
      </c>
      <c r="P17">
        <f t="shared" si="9"/>
        <v>829.0113815572895</v>
      </c>
      <c r="Q17">
        <f t="shared" si="10"/>
        <v>11.273649227910036</v>
      </c>
      <c r="R17">
        <f t="shared" si="11"/>
        <v>16.976214122454039</v>
      </c>
      <c r="S17">
        <f t="shared" si="12"/>
        <v>16.097308379753194</v>
      </c>
    </row>
    <row r="18" spans="1:19" x14ac:dyDescent="0.25">
      <c r="A18">
        <f t="shared" si="0"/>
        <v>17</v>
      </c>
      <c r="B18" s="1">
        <v>31444</v>
      </c>
      <c r="C18" s="2">
        <v>4300</v>
      </c>
      <c r="D18">
        <v>0.71382658811703614</v>
      </c>
      <c r="E18">
        <v>6256.2377682656897</v>
      </c>
      <c r="F18">
        <v>6548.6507999999994</v>
      </c>
      <c r="G18">
        <v>6493.7671211447278</v>
      </c>
      <c r="H18">
        <f t="shared" si="1"/>
        <v>4465.8688605700381</v>
      </c>
      <c r="I18">
        <f t="shared" si="2"/>
        <v>4674.601057333899</v>
      </c>
      <c r="J18">
        <f t="shared" si="3"/>
        <v>4635.423628113329</v>
      </c>
      <c r="K18">
        <f t="shared" si="4"/>
        <v>27512.478906802749</v>
      </c>
      <c r="L18">
        <f t="shared" si="5"/>
        <v>140325.9521556751</v>
      </c>
      <c r="M18">
        <f t="shared" si="6"/>
        <v>112509.0102967088</v>
      </c>
      <c r="N18">
        <f t="shared" si="7"/>
        <v>165.86886057003812</v>
      </c>
      <c r="O18">
        <f t="shared" si="8"/>
        <v>374.60105733389901</v>
      </c>
      <c r="P18">
        <f t="shared" si="9"/>
        <v>335.42362811332896</v>
      </c>
      <c r="Q18">
        <f t="shared" si="10"/>
        <v>3.85741536209391</v>
      </c>
      <c r="R18">
        <f t="shared" si="11"/>
        <v>8.7116524961371855</v>
      </c>
      <c r="S18">
        <f t="shared" si="12"/>
        <v>7.8005494910076498</v>
      </c>
    </row>
    <row r="19" spans="1:19" x14ac:dyDescent="0.25">
      <c r="A19">
        <f t="shared" si="0"/>
        <v>18</v>
      </c>
      <c r="B19" s="1">
        <v>31472</v>
      </c>
      <c r="C19" s="2">
        <v>5250</v>
      </c>
      <c r="D19">
        <v>0.94188201145649875</v>
      </c>
      <c r="E19">
        <v>6201.5322887942702</v>
      </c>
      <c r="F19">
        <v>6463.6907999999994</v>
      </c>
      <c r="G19">
        <v>6404.2654559331959</v>
      </c>
      <c r="H19">
        <f t="shared" si="1"/>
        <v>5841.1117062819721</v>
      </c>
      <c r="I19">
        <f t="shared" si="2"/>
        <v>6088.0340921368652</v>
      </c>
      <c r="J19">
        <f t="shared" si="3"/>
        <v>6032.0624295357293</v>
      </c>
      <c r="K19">
        <f t="shared" si="4"/>
        <v>349413.0493035845</v>
      </c>
      <c r="L19">
        <f t="shared" si="5"/>
        <v>702301.13958365982</v>
      </c>
      <c r="M19">
        <f t="shared" si="6"/>
        <v>611621.64369132754</v>
      </c>
      <c r="N19">
        <f t="shared" si="7"/>
        <v>591.11170628197215</v>
      </c>
      <c r="O19">
        <f t="shared" si="8"/>
        <v>838.03409213686518</v>
      </c>
      <c r="P19">
        <f t="shared" si="9"/>
        <v>782.06242953572928</v>
      </c>
      <c r="Q19">
        <f t="shared" si="10"/>
        <v>11.259270595847088</v>
      </c>
      <c r="R19">
        <f t="shared" si="11"/>
        <v>15.962554135940289</v>
      </c>
      <c r="S19">
        <f t="shared" si="12"/>
        <v>14.896427229251987</v>
      </c>
    </row>
    <row r="20" spans="1:19" x14ac:dyDescent="0.25">
      <c r="A20">
        <f t="shared" si="0"/>
        <v>19</v>
      </c>
      <c r="B20" s="1">
        <v>31503</v>
      </c>
      <c r="C20" s="2">
        <v>4750</v>
      </c>
      <c r="D20">
        <v>0.79922538626419781</v>
      </c>
      <c r="E20">
        <v>6146.8268093228507</v>
      </c>
      <c r="F20">
        <v>6379.4872000000005</v>
      </c>
      <c r="G20">
        <v>6315.9973656137408</v>
      </c>
      <c r="H20">
        <f t="shared" si="1"/>
        <v>4912.7000309801824</v>
      </c>
      <c r="I20">
        <f t="shared" si="2"/>
        <v>5098.6481215875065</v>
      </c>
      <c r="J20">
        <f t="shared" si="3"/>
        <v>5047.9054341762976</v>
      </c>
      <c r="K20">
        <f t="shared" si="4"/>
        <v>26471.300080952318</v>
      </c>
      <c r="L20">
        <f t="shared" si="5"/>
        <v>121555.51268649669</v>
      </c>
      <c r="M20">
        <f t="shared" si="6"/>
        <v>88747.647711768383</v>
      </c>
      <c r="N20">
        <f t="shared" si="7"/>
        <v>162.70003098018242</v>
      </c>
      <c r="O20">
        <f t="shared" si="8"/>
        <v>348.64812158750647</v>
      </c>
      <c r="P20">
        <f t="shared" si="9"/>
        <v>297.9054341762976</v>
      </c>
      <c r="Q20">
        <f t="shared" si="10"/>
        <v>3.4252638101091035</v>
      </c>
      <c r="R20">
        <f t="shared" si="11"/>
        <v>7.33996045447382</v>
      </c>
      <c r="S20">
        <f t="shared" si="12"/>
        <v>6.27169335107995</v>
      </c>
    </row>
    <row r="21" spans="1:19" x14ac:dyDescent="0.25">
      <c r="A21">
        <f t="shared" si="0"/>
        <v>20</v>
      </c>
      <c r="B21" s="1">
        <v>31533</v>
      </c>
      <c r="C21" s="2">
        <v>7450</v>
      </c>
      <c r="D21">
        <v>1.2994018725400822</v>
      </c>
      <c r="E21">
        <v>6092.1213298514313</v>
      </c>
      <c r="F21">
        <v>6296.04</v>
      </c>
      <c r="G21">
        <v>6228.9458481896863</v>
      </c>
      <c r="H21">
        <f t="shared" si="1"/>
        <v>7916.1138637503254</v>
      </c>
      <c r="I21">
        <f t="shared" si="2"/>
        <v>8181.0861655872595</v>
      </c>
      <c r="J21">
        <f t="shared" si="3"/>
        <v>8093.9038990884492</v>
      </c>
      <c r="K21">
        <f t="shared" si="4"/>
        <v>217262.13398025694</v>
      </c>
      <c r="L21">
        <f t="shared" si="5"/>
        <v>534486.98151308182</v>
      </c>
      <c r="M21">
        <f t="shared" si="6"/>
        <v>414612.23126130772</v>
      </c>
      <c r="N21">
        <f t="shared" si="7"/>
        <v>466.11386375032544</v>
      </c>
      <c r="O21">
        <f t="shared" si="8"/>
        <v>731.08616558725953</v>
      </c>
      <c r="P21">
        <f t="shared" si="9"/>
        <v>643.90389908844918</v>
      </c>
      <c r="Q21">
        <f t="shared" si="10"/>
        <v>6.2565619295345689</v>
      </c>
      <c r="R21">
        <f t="shared" si="11"/>
        <v>9.8132371219766377</v>
      </c>
      <c r="S21">
        <f t="shared" si="12"/>
        <v>8.6430053568919352</v>
      </c>
    </row>
    <row r="22" spans="1:19" x14ac:dyDescent="0.25">
      <c r="A22">
        <f t="shared" si="0"/>
        <v>21</v>
      </c>
      <c r="B22" s="1">
        <v>31564</v>
      </c>
      <c r="C22" s="2">
        <v>9350</v>
      </c>
      <c r="D22">
        <v>1.2644427944479342</v>
      </c>
      <c r="E22">
        <v>6037.4158503800118</v>
      </c>
      <c r="F22">
        <v>6213.3492000000006</v>
      </c>
      <c r="G22">
        <v>6143.0941359978333</v>
      </c>
      <c r="H22">
        <f t="shared" si="1"/>
        <v>7633.966969098753</v>
      </c>
      <c r="I22">
        <f t="shared" si="2"/>
        <v>7856.4246253288366</v>
      </c>
      <c r="J22">
        <f t="shared" si="3"/>
        <v>7767.5911158778181</v>
      </c>
      <c r="K22">
        <f t="shared" si="4"/>
        <v>2944769.3631441202</v>
      </c>
      <c r="L22">
        <f t="shared" si="5"/>
        <v>2230767.3998241061</v>
      </c>
      <c r="M22">
        <f t="shared" si="6"/>
        <v>2504017.876548809</v>
      </c>
      <c r="N22">
        <f t="shared" si="7"/>
        <v>1716.033030901247</v>
      </c>
      <c r="O22">
        <f t="shared" si="8"/>
        <v>1493.5753746711634</v>
      </c>
      <c r="P22">
        <f t="shared" si="9"/>
        <v>1582.4088841221819</v>
      </c>
      <c r="Q22">
        <f t="shared" si="10"/>
        <v>18.353294448141682</v>
      </c>
      <c r="R22">
        <f t="shared" si="11"/>
        <v>15.974068178301213</v>
      </c>
      <c r="S22">
        <f t="shared" si="12"/>
        <v>16.924159188472533</v>
      </c>
    </row>
    <row r="23" spans="1:19" x14ac:dyDescent="0.25">
      <c r="A23">
        <f t="shared" si="0"/>
        <v>22</v>
      </c>
      <c r="B23" s="1">
        <v>31594</v>
      </c>
      <c r="C23" s="2">
        <v>6250</v>
      </c>
      <c r="D23">
        <v>1.0630158051802698</v>
      </c>
      <c r="E23">
        <v>5982.7103709085923</v>
      </c>
      <c r="F23">
        <v>6131.4147999999996</v>
      </c>
      <c r="G23">
        <v>6058.4256924787069</v>
      </c>
      <c r="H23">
        <f t="shared" si="1"/>
        <v>6359.715682091748</v>
      </c>
      <c r="I23">
        <f t="shared" si="2"/>
        <v>6517.7908405162225</v>
      </c>
      <c r="J23">
        <f t="shared" si="3"/>
        <v>6440.2022656150866</v>
      </c>
      <c r="K23">
        <f t="shared" si="4"/>
        <v>12037.530896857517</v>
      </c>
      <c r="L23">
        <f t="shared" si="5"/>
        <v>71711.934264384909</v>
      </c>
      <c r="M23">
        <f t="shared" si="6"/>
        <v>36176.901845111963</v>
      </c>
      <c r="N23">
        <f t="shared" si="7"/>
        <v>109.71568209174802</v>
      </c>
      <c r="O23">
        <f t="shared" si="8"/>
        <v>267.79084051622249</v>
      </c>
      <c r="P23">
        <f t="shared" si="9"/>
        <v>190.20226561508662</v>
      </c>
      <c r="Q23">
        <f t="shared" si="10"/>
        <v>1.7554509134679683</v>
      </c>
      <c r="R23">
        <f t="shared" si="11"/>
        <v>4.2846534482595597</v>
      </c>
      <c r="S23">
        <f t="shared" si="12"/>
        <v>3.0432362498413861</v>
      </c>
    </row>
    <row r="24" spans="1:19" x14ac:dyDescent="0.25">
      <c r="A24">
        <f t="shared" si="0"/>
        <v>23</v>
      </c>
      <c r="B24" s="1">
        <v>31625</v>
      </c>
      <c r="C24" s="2">
        <v>6450</v>
      </c>
      <c r="D24">
        <v>1.1000143899428336</v>
      </c>
      <c r="E24">
        <v>5928.0048914371728</v>
      </c>
      <c r="F24">
        <v>6050.2367999999997</v>
      </c>
      <c r="G24">
        <v>5974.924208991325</v>
      </c>
      <c r="H24">
        <f t="shared" si="1"/>
        <v>6520.890684232395</v>
      </c>
      <c r="I24">
        <f t="shared" si="2"/>
        <v>6655.3475425616816</v>
      </c>
      <c r="J24">
        <f t="shared" si="3"/>
        <v>6572.5026087082606</v>
      </c>
      <c r="K24">
        <f t="shared" si="4"/>
        <v>5025.489110937131</v>
      </c>
      <c r="L24">
        <f t="shared" si="5"/>
        <v>42167.613236121644</v>
      </c>
      <c r="M24">
        <f t="shared" si="6"/>
        <v>15006.889140329205</v>
      </c>
      <c r="N24">
        <f t="shared" si="7"/>
        <v>70.89068423239496</v>
      </c>
      <c r="O24">
        <f t="shared" si="8"/>
        <v>205.34754256168162</v>
      </c>
      <c r="P24">
        <f t="shared" si="9"/>
        <v>122.5026087082606</v>
      </c>
      <c r="Q24">
        <f t="shared" si="10"/>
        <v>1.0990803756960459</v>
      </c>
      <c r="R24">
        <f t="shared" si="11"/>
        <v>3.1836828304136686</v>
      </c>
      <c r="S24">
        <f t="shared" si="12"/>
        <v>1.8992652512908619</v>
      </c>
    </row>
    <row r="25" spans="1:19" x14ac:dyDescent="0.25">
      <c r="A25">
        <f t="shared" si="0"/>
        <v>24</v>
      </c>
      <c r="B25" s="1">
        <v>31656</v>
      </c>
      <c r="C25" s="2">
        <v>5000</v>
      </c>
      <c r="D25">
        <v>0.89031227064109297</v>
      </c>
      <c r="E25">
        <v>5873.2994119657533</v>
      </c>
      <c r="F25">
        <v>5969.8152</v>
      </c>
      <c r="G25">
        <v>5892.5736016718738</v>
      </c>
      <c r="H25">
        <f t="shared" si="1"/>
        <v>5229.0705356222261</v>
      </c>
      <c r="I25">
        <f t="shared" si="2"/>
        <v>5314.9997260197106</v>
      </c>
      <c r="J25">
        <f t="shared" si="3"/>
        <v>5246.2305832242491</v>
      </c>
      <c r="K25">
        <f t="shared" si="4"/>
        <v>52473.310290253554</v>
      </c>
      <c r="L25">
        <f t="shared" si="5"/>
        <v>99224.827392492734</v>
      </c>
      <c r="M25">
        <f t="shared" si="6"/>
        <v>60629.50011495388</v>
      </c>
      <c r="N25">
        <f t="shared" si="7"/>
        <v>229.07053562222609</v>
      </c>
      <c r="O25">
        <f t="shared" si="8"/>
        <v>314.99972601971058</v>
      </c>
      <c r="P25">
        <f t="shared" si="9"/>
        <v>246.23058322424913</v>
      </c>
      <c r="Q25">
        <f t="shared" si="10"/>
        <v>4.581410712444522</v>
      </c>
      <c r="R25">
        <f t="shared" si="11"/>
        <v>6.2999945203942112</v>
      </c>
      <c r="S25">
        <f t="shared" si="12"/>
        <v>4.9246116644849822</v>
      </c>
    </row>
    <row r="26" spans="1:19" x14ac:dyDescent="0.25">
      <c r="A26">
        <f t="shared" si="0"/>
        <v>25</v>
      </c>
      <c r="B26" s="1">
        <v>31686</v>
      </c>
      <c r="C26" s="2">
        <v>7400</v>
      </c>
      <c r="D26">
        <v>0.92636872308648843</v>
      </c>
      <c r="E26">
        <v>5818.5939324943338</v>
      </c>
      <c r="F26">
        <v>5890.15</v>
      </c>
      <c r="G26">
        <v>5811.3580083356319</v>
      </c>
      <c r="H26">
        <f t="shared" si="1"/>
        <v>5390.1634314035655</v>
      </c>
      <c r="I26">
        <f t="shared" si="2"/>
        <v>5456.4507342878796</v>
      </c>
      <c r="J26">
        <f t="shared" si="3"/>
        <v>5383.4602975803182</v>
      </c>
      <c r="K26">
        <f t="shared" si="4"/>
        <v>4039443.0324674905</v>
      </c>
      <c r="L26">
        <f t="shared" si="5"/>
        <v>3777383.7482501222</v>
      </c>
      <c r="M26">
        <f t="shared" si="6"/>
        <v>4066432.371434859</v>
      </c>
      <c r="N26">
        <f t="shared" si="7"/>
        <v>2009.8365685964345</v>
      </c>
      <c r="O26">
        <f t="shared" si="8"/>
        <v>1943.5492657121204</v>
      </c>
      <c r="P26">
        <f t="shared" si="9"/>
        <v>2016.5397024196818</v>
      </c>
      <c r="Q26">
        <f t="shared" si="10"/>
        <v>27.159953629681549</v>
      </c>
      <c r="R26">
        <f t="shared" si="11"/>
        <v>26.264179266380005</v>
      </c>
      <c r="S26">
        <f t="shared" si="12"/>
        <v>27.250536519184887</v>
      </c>
    </row>
    <row r="27" spans="1:19" x14ac:dyDescent="0.25">
      <c r="A27">
        <f t="shared" si="0"/>
        <v>26</v>
      </c>
      <c r="B27" s="1">
        <v>31717</v>
      </c>
      <c r="C27" s="2">
        <v>6500</v>
      </c>
      <c r="D27">
        <v>0.89151765118209725</v>
      </c>
      <c r="E27">
        <v>5763.8884530229143</v>
      </c>
      <c r="F27">
        <v>5811.2411999999995</v>
      </c>
      <c r="G27">
        <v>5731.2617854216942</v>
      </c>
      <c r="H27">
        <f t="shared" si="1"/>
        <v>5138.6082953146006</v>
      </c>
      <c r="I27">
        <f t="shared" si="2"/>
        <v>5180.8241050766319</v>
      </c>
      <c r="J27">
        <f t="shared" si="3"/>
        <v>5109.5210452488618</v>
      </c>
      <c r="K27">
        <f t="shared" si="4"/>
        <v>1853387.3735862179</v>
      </c>
      <c r="L27">
        <f t="shared" si="5"/>
        <v>1740225.0417468692</v>
      </c>
      <c r="M27">
        <f t="shared" si="6"/>
        <v>1933431.7236058179</v>
      </c>
      <c r="N27">
        <f t="shared" si="7"/>
        <v>1361.3917046853994</v>
      </c>
      <c r="O27">
        <f t="shared" si="8"/>
        <v>1319.1758949233681</v>
      </c>
      <c r="P27">
        <f t="shared" si="9"/>
        <v>1390.4789547511382</v>
      </c>
      <c r="Q27">
        <f t="shared" si="10"/>
        <v>20.944487764390757</v>
      </c>
      <c r="R27">
        <f t="shared" si="11"/>
        <v>20.295013768051817</v>
      </c>
      <c r="S27">
        <f t="shared" si="12"/>
        <v>21.391983919248279</v>
      </c>
    </row>
    <row r="28" spans="1:19" x14ac:dyDescent="0.25">
      <c r="A28">
        <f t="shared" si="0"/>
        <v>27</v>
      </c>
      <c r="B28" s="1">
        <v>31747</v>
      </c>
      <c r="C28" s="2">
        <v>5700</v>
      </c>
      <c r="D28">
        <v>1.2019518687959776</v>
      </c>
      <c r="E28">
        <v>5709.1829735514948</v>
      </c>
      <c r="F28">
        <v>5733.0887999999995</v>
      </c>
      <c r="G28">
        <v>5652.2695049797003</v>
      </c>
      <c r="H28">
        <f t="shared" si="1"/>
        <v>6862.1631443583956</v>
      </c>
      <c r="I28">
        <f t="shared" si="2"/>
        <v>6890.8967971332877</v>
      </c>
      <c r="J28">
        <f t="shared" si="3"/>
        <v>6793.7558944488655</v>
      </c>
      <c r="K28">
        <f t="shared" si="4"/>
        <v>1350623.174104993</v>
      </c>
      <c r="L28">
        <f t="shared" si="5"/>
        <v>1418235.181422323</v>
      </c>
      <c r="M28">
        <f t="shared" si="6"/>
        <v>1196301.956641638</v>
      </c>
      <c r="N28">
        <f t="shared" si="7"/>
        <v>1162.1631443583956</v>
      </c>
      <c r="O28">
        <f t="shared" si="8"/>
        <v>1190.8967971332877</v>
      </c>
      <c r="P28">
        <f t="shared" si="9"/>
        <v>1093.7558944488655</v>
      </c>
      <c r="Q28">
        <f t="shared" si="10"/>
        <v>20.388827094006942</v>
      </c>
      <c r="R28">
        <f t="shared" si="11"/>
        <v>20.892926265496275</v>
      </c>
      <c r="S28">
        <f t="shared" si="12"/>
        <v>19.188699902611678</v>
      </c>
    </row>
    <row r="29" spans="1:19" x14ac:dyDescent="0.25">
      <c r="A29">
        <f t="shared" si="0"/>
        <v>28</v>
      </c>
      <c r="B29" s="1">
        <v>31778</v>
      </c>
      <c r="C29" s="2">
        <v>5600</v>
      </c>
      <c r="D29">
        <v>0.90804063834549031</v>
      </c>
      <c r="E29">
        <v>5654.4774940800753</v>
      </c>
      <c r="F29">
        <v>5655.6927999999989</v>
      </c>
      <c r="G29">
        <v>5574.3659516981552</v>
      </c>
      <c r="H29">
        <f t="shared" si="1"/>
        <v>5134.4953532346799</v>
      </c>
      <c r="I29">
        <f t="shared" si="2"/>
        <v>5135.5989003979921</v>
      </c>
      <c r="J29">
        <f t="shared" si="3"/>
        <v>5061.7508171513591</v>
      </c>
      <c r="K29">
        <f t="shared" si="4"/>
        <v>216694.57616010544</v>
      </c>
      <c r="L29">
        <f t="shared" si="5"/>
        <v>215668.38131155405</v>
      </c>
      <c r="M29">
        <f t="shared" si="6"/>
        <v>289712.18283722963</v>
      </c>
      <c r="N29">
        <f t="shared" si="7"/>
        <v>465.5046467653201</v>
      </c>
      <c r="O29">
        <f t="shared" si="8"/>
        <v>464.40109960200789</v>
      </c>
      <c r="P29">
        <f t="shared" si="9"/>
        <v>538.24918284864088</v>
      </c>
      <c r="Q29">
        <f t="shared" si="10"/>
        <v>8.3125829779521432</v>
      </c>
      <c r="R29">
        <f t="shared" si="11"/>
        <v>8.2928767786072832</v>
      </c>
      <c r="S29">
        <f t="shared" si="12"/>
        <v>9.611592550868588</v>
      </c>
    </row>
    <row r="30" spans="1:19" x14ac:dyDescent="0.25">
      <c r="A30">
        <f t="shared" si="0"/>
        <v>29</v>
      </c>
      <c r="B30" s="1">
        <v>31809</v>
      </c>
      <c r="C30" s="2">
        <v>3450</v>
      </c>
      <c r="D30">
        <v>0.71382658811703614</v>
      </c>
      <c r="E30">
        <v>5599.7720146086558</v>
      </c>
      <c r="F30">
        <v>5579.0531999999994</v>
      </c>
      <c r="G30">
        <v>5497.5361199736844</v>
      </c>
      <c r="H30">
        <f t="shared" si="1"/>
        <v>3997.2661514213587</v>
      </c>
      <c r="I30">
        <f t="shared" si="2"/>
        <v>3982.4765106794321</v>
      </c>
      <c r="J30">
        <f t="shared" si="3"/>
        <v>3924.2874515709841</v>
      </c>
      <c r="K30">
        <f t="shared" si="4"/>
        <v>299500.24049154553</v>
      </c>
      <c r="L30">
        <f t="shared" si="5"/>
        <v>283531.23442534334</v>
      </c>
      <c r="M30">
        <f t="shared" si="6"/>
        <v>224948.58671769858</v>
      </c>
      <c r="N30">
        <f t="shared" si="7"/>
        <v>547.2661514213587</v>
      </c>
      <c r="O30">
        <f t="shared" si="8"/>
        <v>532.47651067943207</v>
      </c>
      <c r="P30">
        <f t="shared" si="9"/>
        <v>474.2874515709841</v>
      </c>
      <c r="Q30">
        <f t="shared" si="10"/>
        <v>15.862786997720541</v>
      </c>
      <c r="R30">
        <f t="shared" si="11"/>
        <v>15.434101758824118</v>
      </c>
      <c r="S30">
        <f t="shared" si="12"/>
        <v>13.747462364376352</v>
      </c>
    </row>
    <row r="31" spans="1:19" x14ac:dyDescent="0.25">
      <c r="A31">
        <f t="shared" si="0"/>
        <v>30</v>
      </c>
      <c r="B31" s="1">
        <v>31837</v>
      </c>
      <c r="C31" s="2">
        <v>8150</v>
      </c>
      <c r="D31">
        <v>0.94188201145649875</v>
      </c>
      <c r="E31">
        <v>5545.0665351372372</v>
      </c>
      <c r="F31">
        <v>5503.17</v>
      </c>
      <c r="G31">
        <v>5421.7652110206927</v>
      </c>
      <c r="H31">
        <f t="shared" si="1"/>
        <v>5222.7984217751791</v>
      </c>
      <c r="I31">
        <f t="shared" si="2"/>
        <v>5183.3368289870605</v>
      </c>
      <c r="J31">
        <f t="shared" si="3"/>
        <v>5106.6631226010386</v>
      </c>
      <c r="K31">
        <f t="shared" si="4"/>
        <v>8568509.0795618817</v>
      </c>
      <c r="L31">
        <f t="shared" si="5"/>
        <v>8801090.3702445496</v>
      </c>
      <c r="M31">
        <f t="shared" si="6"/>
        <v>9261899.3493364602</v>
      </c>
      <c r="N31">
        <f t="shared" si="7"/>
        <v>2927.2015782248209</v>
      </c>
      <c r="O31">
        <f t="shared" si="8"/>
        <v>2966.6631710129395</v>
      </c>
      <c r="P31">
        <f t="shared" si="9"/>
        <v>3043.3368773989614</v>
      </c>
      <c r="Q31">
        <f t="shared" si="10"/>
        <v>35.916583781899647</v>
      </c>
      <c r="R31">
        <f t="shared" si="11"/>
        <v>36.400775104453245</v>
      </c>
      <c r="S31">
        <f t="shared" si="12"/>
        <v>37.341556777901367</v>
      </c>
    </row>
    <row r="32" spans="1:19" x14ac:dyDescent="0.25">
      <c r="A32">
        <f t="shared" si="0"/>
        <v>31</v>
      </c>
      <c r="B32" s="1">
        <v>31868</v>
      </c>
      <c r="C32" s="2">
        <v>4000</v>
      </c>
      <c r="D32">
        <v>0.79922538626419781</v>
      </c>
      <c r="E32">
        <v>5490.3610556658168</v>
      </c>
      <c r="F32">
        <v>5428.0432000000001</v>
      </c>
      <c r="G32">
        <v>5347.0386300208547</v>
      </c>
      <c r="H32">
        <f t="shared" si="1"/>
        <v>4388.0359354444217</v>
      </c>
      <c r="I32">
        <f t="shared" si="2"/>
        <v>4338.229923178752</v>
      </c>
      <c r="J32">
        <f t="shared" si="3"/>
        <v>4273.489014448005</v>
      </c>
      <c r="K32">
        <f t="shared" si="4"/>
        <v>150571.88719622744</v>
      </c>
      <c r="L32">
        <f t="shared" si="5"/>
        <v>114399.48093350446</v>
      </c>
      <c r="M32">
        <f t="shared" si="6"/>
        <v>74796.24102374111</v>
      </c>
      <c r="N32">
        <f t="shared" si="7"/>
        <v>388.03593544442174</v>
      </c>
      <c r="O32">
        <f t="shared" si="8"/>
        <v>338.22992317875196</v>
      </c>
      <c r="P32">
        <f t="shared" si="9"/>
        <v>273.48901444800504</v>
      </c>
      <c r="Q32">
        <f t="shared" si="10"/>
        <v>9.7008983861105449</v>
      </c>
      <c r="R32">
        <f t="shared" si="11"/>
        <v>8.4557480794687976</v>
      </c>
      <c r="S32">
        <f t="shared" si="12"/>
        <v>6.8372253612001259</v>
      </c>
    </row>
    <row r="33" spans="1:19" x14ac:dyDescent="0.25">
      <c r="A33">
        <f t="shared" si="0"/>
        <v>32</v>
      </c>
      <c r="B33" s="1">
        <v>31898</v>
      </c>
      <c r="C33" s="2">
        <v>4650</v>
      </c>
      <c r="D33">
        <v>1.2994018725400822</v>
      </c>
      <c r="E33">
        <v>5435.6555761943982</v>
      </c>
      <c r="F33">
        <v>5353.6727999999994</v>
      </c>
      <c r="G33">
        <v>5273.341983311896</v>
      </c>
      <c r="H33">
        <f t="shared" si="1"/>
        <v>7063.1010341899409</v>
      </c>
      <c r="I33">
        <f t="shared" si="2"/>
        <v>6956.5724612869044</v>
      </c>
      <c r="J33">
        <f t="shared" si="3"/>
        <v>6852.1904476597083</v>
      </c>
      <c r="K33">
        <f t="shared" si="4"/>
        <v>5823056.601208563</v>
      </c>
      <c r="L33">
        <f t="shared" si="5"/>
        <v>5320276.519167128</v>
      </c>
      <c r="M33">
        <f t="shared" si="6"/>
        <v>4849642.7677636668</v>
      </c>
      <c r="N33">
        <f t="shared" si="7"/>
        <v>2413.1010341899409</v>
      </c>
      <c r="O33">
        <f t="shared" si="8"/>
        <v>2306.5724612869044</v>
      </c>
      <c r="P33">
        <f t="shared" si="9"/>
        <v>2202.1904476597083</v>
      </c>
      <c r="Q33">
        <f t="shared" si="10"/>
        <v>51.894645896557869</v>
      </c>
      <c r="R33">
        <f t="shared" si="11"/>
        <v>49.603708844879662</v>
      </c>
      <c r="S33">
        <f t="shared" si="12"/>
        <v>47.358934358273302</v>
      </c>
    </row>
    <row r="34" spans="1:19" x14ac:dyDescent="0.25">
      <c r="A34">
        <f t="shared" si="0"/>
        <v>33</v>
      </c>
      <c r="B34" s="1">
        <v>31929</v>
      </c>
      <c r="C34" s="2">
        <v>7200</v>
      </c>
      <c r="D34">
        <v>1.2644427944479342</v>
      </c>
      <c r="E34">
        <v>5380.9500967229778</v>
      </c>
      <c r="F34">
        <v>5280.0587999999998</v>
      </c>
      <c r="G34">
        <v>5200.6610756151176</v>
      </c>
      <c r="H34">
        <f t="shared" si="1"/>
        <v>6803.9035770852834</v>
      </c>
      <c r="I34">
        <f t="shared" si="2"/>
        <v>6676.3323039214056</v>
      </c>
      <c r="J34">
        <f t="shared" si="3"/>
        <v>6575.9384234273784</v>
      </c>
      <c r="K34">
        <f t="shared" si="4"/>
        <v>156892.37624583405</v>
      </c>
      <c r="L34">
        <f t="shared" si="5"/>
        <v>274227.85591626313</v>
      </c>
      <c r="M34">
        <f t="shared" si="6"/>
        <v>389452.85135430598</v>
      </c>
      <c r="N34">
        <f t="shared" si="7"/>
        <v>396.09642291471664</v>
      </c>
      <c r="O34">
        <f t="shared" si="8"/>
        <v>523.66769607859442</v>
      </c>
      <c r="P34">
        <f t="shared" si="9"/>
        <v>624.06157657262156</v>
      </c>
      <c r="Q34">
        <f t="shared" si="10"/>
        <v>5.5013392071488427</v>
      </c>
      <c r="R34">
        <f t="shared" si="11"/>
        <v>7.273162445536034</v>
      </c>
      <c r="S34">
        <f t="shared" si="12"/>
        <v>8.6675218968419667</v>
      </c>
    </row>
    <row r="35" spans="1:19" x14ac:dyDescent="0.25">
      <c r="A35">
        <f t="shared" si="0"/>
        <v>34</v>
      </c>
      <c r="B35" s="1">
        <v>31959</v>
      </c>
      <c r="C35" s="2">
        <v>7850</v>
      </c>
      <c r="D35">
        <v>1.0630158051802698</v>
      </c>
      <c r="E35">
        <v>5326.2446172515592</v>
      </c>
      <c r="F35">
        <v>5207.2011999999995</v>
      </c>
      <c r="G35">
        <v>5128.9819073011422</v>
      </c>
      <c r="H35">
        <f t="shared" si="1"/>
        <v>5661.8822103947441</v>
      </c>
      <c r="I35">
        <f t="shared" si="2"/>
        <v>5535.337176353667</v>
      </c>
      <c r="J35">
        <f t="shared" si="3"/>
        <v>5452.1888319447598</v>
      </c>
      <c r="K35">
        <f t="shared" si="4"/>
        <v>4787859.4611869911</v>
      </c>
      <c r="L35">
        <f t="shared" si="5"/>
        <v>5357663.987170415</v>
      </c>
      <c r="M35">
        <f t="shared" si="6"/>
        <v>5749498.3976504356</v>
      </c>
      <c r="N35">
        <f t="shared" si="7"/>
        <v>2188.1177896052559</v>
      </c>
      <c r="O35">
        <f t="shared" si="8"/>
        <v>2314.662823646333</v>
      </c>
      <c r="P35">
        <f t="shared" si="9"/>
        <v>2397.8111680552402</v>
      </c>
      <c r="Q35">
        <f t="shared" si="10"/>
        <v>27.874111969493704</v>
      </c>
      <c r="R35">
        <f t="shared" si="11"/>
        <v>29.486150619698506</v>
      </c>
      <c r="S35">
        <f t="shared" si="12"/>
        <v>30.545365198155924</v>
      </c>
    </row>
    <row r="36" spans="1:19" x14ac:dyDescent="0.25">
      <c r="A36">
        <f t="shared" si="0"/>
        <v>35</v>
      </c>
      <c r="B36" s="1">
        <v>31990</v>
      </c>
      <c r="C36" s="2">
        <v>6950</v>
      </c>
      <c r="D36">
        <v>1.1000143899428336</v>
      </c>
      <c r="E36">
        <v>5271.5391377801398</v>
      </c>
      <c r="F36">
        <v>5135.1000000000004</v>
      </c>
      <c r="G36">
        <v>5058.2906716933048</v>
      </c>
      <c r="H36">
        <f t="shared" si="1"/>
        <v>5798.7689087049912</v>
      </c>
      <c r="I36">
        <f t="shared" si="2"/>
        <v>5648.6838937954453</v>
      </c>
      <c r="J36">
        <f t="shared" si="3"/>
        <v>5564.1925273762372</v>
      </c>
      <c r="K36">
        <f t="shared" si="4"/>
        <v>1325333.0255642969</v>
      </c>
      <c r="L36">
        <f t="shared" si="5"/>
        <v>1693423.6082673839</v>
      </c>
      <c r="M36">
        <f t="shared" si="6"/>
        <v>1920462.351179861</v>
      </c>
      <c r="N36">
        <f t="shared" si="7"/>
        <v>1151.2310912950088</v>
      </c>
      <c r="O36">
        <f t="shared" si="8"/>
        <v>1301.3161062045547</v>
      </c>
      <c r="P36">
        <f t="shared" si="9"/>
        <v>1385.8074726237628</v>
      </c>
      <c r="Q36">
        <f t="shared" si="10"/>
        <v>16.564476133741135</v>
      </c>
      <c r="R36">
        <f t="shared" si="11"/>
        <v>18.723972751144672</v>
      </c>
      <c r="S36">
        <f t="shared" si="12"/>
        <v>19.939675865090113</v>
      </c>
    </row>
    <row r="37" spans="1:19" x14ac:dyDescent="0.25">
      <c r="A37">
        <f t="shared" si="0"/>
        <v>36</v>
      </c>
      <c r="B37" s="1">
        <v>32021</v>
      </c>
      <c r="C37" s="2">
        <v>6050</v>
      </c>
      <c r="D37">
        <v>0.89031227064109297</v>
      </c>
      <c r="E37">
        <v>5216.8336583087203</v>
      </c>
      <c r="F37">
        <v>5063.7552000000005</v>
      </c>
      <c r="G37">
        <v>4988.5737524082933</v>
      </c>
      <c r="H37">
        <f t="shared" si="1"/>
        <v>4644.6110198857168</v>
      </c>
      <c r="I37">
        <f t="shared" si="2"/>
        <v>4508.3233900826426</v>
      </c>
      <c r="J37">
        <f t="shared" si="3"/>
        <v>4441.3884247671849</v>
      </c>
      <c r="K37">
        <f t="shared" si="4"/>
        <v>1975118.185426665</v>
      </c>
      <c r="L37">
        <f t="shared" si="5"/>
        <v>2376766.7695662756</v>
      </c>
      <c r="M37">
        <f t="shared" si="6"/>
        <v>2587631.1999729988</v>
      </c>
      <c r="N37">
        <f t="shared" si="7"/>
        <v>1405.3889801142832</v>
      </c>
      <c r="O37">
        <f t="shared" si="8"/>
        <v>1541.6766099173574</v>
      </c>
      <c r="P37">
        <f t="shared" si="9"/>
        <v>1608.6115752328151</v>
      </c>
      <c r="Q37">
        <f t="shared" si="10"/>
        <v>23.229569919244348</v>
      </c>
      <c r="R37">
        <f t="shared" si="11"/>
        <v>25.48225801516293</v>
      </c>
      <c r="S37">
        <f t="shared" si="12"/>
        <v>26.58862107822835</v>
      </c>
    </row>
    <row r="38" spans="1:19" x14ac:dyDescent="0.25">
      <c r="A38">
        <f t="shared" si="0"/>
        <v>37</v>
      </c>
      <c r="B38" s="1">
        <v>32051</v>
      </c>
      <c r="C38" s="2">
        <v>6800</v>
      </c>
      <c r="D38">
        <v>0.92636872308648843</v>
      </c>
      <c r="E38">
        <v>5162.1281788373008</v>
      </c>
      <c r="F38">
        <v>4993.1668</v>
      </c>
      <c r="G38">
        <v>4919.8177207333574</v>
      </c>
      <c r="H38">
        <f t="shared" si="1"/>
        <v>4782.0340894382907</v>
      </c>
      <c r="I38">
        <f t="shared" si="2"/>
        <v>4625.5135526738477</v>
      </c>
      <c r="J38">
        <f t="shared" si="3"/>
        <v>4557.5652597740382</v>
      </c>
      <c r="K38">
        <f t="shared" si="4"/>
        <v>4072186.4161891486</v>
      </c>
      <c r="L38">
        <f t="shared" si="5"/>
        <v>4728391.3096051114</v>
      </c>
      <c r="M38">
        <f t="shared" si="6"/>
        <v>5028513.5641722772</v>
      </c>
      <c r="N38">
        <f t="shared" si="7"/>
        <v>2017.9659105617093</v>
      </c>
      <c r="O38">
        <f t="shared" si="8"/>
        <v>2174.4864473261523</v>
      </c>
      <c r="P38">
        <f t="shared" si="9"/>
        <v>2242.4347402259618</v>
      </c>
      <c r="Q38">
        <f t="shared" si="10"/>
        <v>29.675969272966313</v>
      </c>
      <c r="R38">
        <f t="shared" si="11"/>
        <v>31.977741872443417</v>
      </c>
      <c r="S38">
        <f t="shared" si="12"/>
        <v>32.976981473911202</v>
      </c>
    </row>
    <row r="39" spans="1:19" x14ac:dyDescent="0.25">
      <c r="A39">
        <f t="shared" si="0"/>
        <v>38</v>
      </c>
      <c r="B39" s="1">
        <v>32082</v>
      </c>
      <c r="C39" s="2">
        <v>4600</v>
      </c>
      <c r="D39">
        <v>0.89151765118209725</v>
      </c>
      <c r="E39">
        <v>5107.4226993658813</v>
      </c>
      <c r="F39">
        <v>4923.3347999999996</v>
      </c>
      <c r="G39">
        <v>4852.0093330397103</v>
      </c>
      <c r="H39">
        <f t="shared" si="1"/>
        <v>4553.3574885327971</v>
      </c>
      <c r="I39">
        <f t="shared" si="2"/>
        <v>4389.2398768790799</v>
      </c>
      <c r="J39">
        <f t="shared" si="3"/>
        <v>4325.6519641051764</v>
      </c>
      <c r="K39">
        <f t="shared" si="4"/>
        <v>2175.5238759681533</v>
      </c>
      <c r="L39">
        <f t="shared" si="5"/>
        <v>44419.829497945386</v>
      </c>
      <c r="M39">
        <f t="shared" si="6"/>
        <v>75266.844799347426</v>
      </c>
      <c r="N39">
        <f t="shared" si="7"/>
        <v>46.642511467202894</v>
      </c>
      <c r="O39">
        <f t="shared" si="8"/>
        <v>210.76012312092007</v>
      </c>
      <c r="P39">
        <f t="shared" si="9"/>
        <v>274.34803589482362</v>
      </c>
      <c r="Q39">
        <f t="shared" si="10"/>
        <v>1.0139676405913673</v>
      </c>
      <c r="R39">
        <f t="shared" si="11"/>
        <v>4.581741806976523</v>
      </c>
      <c r="S39">
        <f t="shared" si="12"/>
        <v>5.9640877368439922</v>
      </c>
    </row>
    <row r="40" spans="1:19" x14ac:dyDescent="0.25">
      <c r="A40">
        <f t="shared" si="0"/>
        <v>39</v>
      </c>
      <c r="B40" s="1">
        <v>32112</v>
      </c>
      <c r="C40" s="2">
        <v>6600</v>
      </c>
      <c r="D40">
        <v>1.2019518687959776</v>
      </c>
      <c r="E40">
        <v>5052.7172198944618</v>
      </c>
      <c r="F40">
        <v>4854.2591999999995</v>
      </c>
      <c r="G40">
        <v>4785.1355282315708</v>
      </c>
      <c r="H40">
        <f t="shared" si="1"/>
        <v>6073.1229049497651</v>
      </c>
      <c r="I40">
        <f t="shared" si="2"/>
        <v>5834.585917060067</v>
      </c>
      <c r="J40">
        <f t="shared" si="3"/>
        <v>5751.5025905999637</v>
      </c>
      <c r="K40">
        <f t="shared" si="4"/>
        <v>277599.4732885742</v>
      </c>
      <c r="L40">
        <f t="shared" si="5"/>
        <v>585858.71836277866</v>
      </c>
      <c r="M40">
        <f t="shared" si="6"/>
        <v>719947.85375857283</v>
      </c>
      <c r="N40">
        <f t="shared" si="7"/>
        <v>526.87709505023486</v>
      </c>
      <c r="O40">
        <f t="shared" si="8"/>
        <v>765.414082939933</v>
      </c>
      <c r="P40">
        <f t="shared" si="9"/>
        <v>848.4974094000363</v>
      </c>
      <c r="Q40">
        <f t="shared" si="10"/>
        <v>7.9829862886399221</v>
      </c>
      <c r="R40">
        <f t="shared" si="11"/>
        <v>11.59718307484747</v>
      </c>
      <c r="S40">
        <f t="shared" si="12"/>
        <v>12.856021354546003</v>
      </c>
    </row>
    <row r="41" spans="1:19" x14ac:dyDescent="0.25">
      <c r="A41">
        <f t="shared" si="0"/>
        <v>40</v>
      </c>
      <c r="B41" s="1">
        <v>32143</v>
      </c>
      <c r="C41" s="2">
        <v>3500</v>
      </c>
      <c r="D41">
        <v>0.90804063834549031</v>
      </c>
      <c r="E41">
        <v>4998.0117404230423</v>
      </c>
      <c r="F41">
        <v>4785.9399999999996</v>
      </c>
      <c r="G41">
        <v>4719.1834252303643</v>
      </c>
      <c r="H41">
        <f t="shared" si="1"/>
        <v>4538.3977712319947</v>
      </c>
      <c r="I41">
        <f t="shared" si="2"/>
        <v>4345.828012683216</v>
      </c>
      <c r="J41">
        <f t="shared" si="3"/>
        <v>4285.210329915637</v>
      </c>
      <c r="K41">
        <f t="shared" si="4"/>
        <v>1078269.931299574</v>
      </c>
      <c r="L41">
        <f t="shared" si="5"/>
        <v>715425.0270396386</v>
      </c>
      <c r="M41">
        <f t="shared" si="6"/>
        <v>616555.26220622344</v>
      </c>
      <c r="N41">
        <f t="shared" si="7"/>
        <v>1038.3977712319947</v>
      </c>
      <c r="O41">
        <f t="shared" si="8"/>
        <v>845.828012683216</v>
      </c>
      <c r="P41">
        <f t="shared" si="9"/>
        <v>785.21032991563698</v>
      </c>
      <c r="Q41">
        <f t="shared" si="10"/>
        <v>29.668507749485563</v>
      </c>
      <c r="R41">
        <f t="shared" si="11"/>
        <v>24.166514648091887</v>
      </c>
      <c r="S41">
        <f t="shared" si="12"/>
        <v>22.434580854732484</v>
      </c>
    </row>
    <row r="42" spans="1:19" x14ac:dyDescent="0.25">
      <c r="A42">
        <f t="shared" si="0"/>
        <v>41</v>
      </c>
      <c r="B42" s="1">
        <v>32174</v>
      </c>
      <c r="C42" s="2">
        <v>4550</v>
      </c>
      <c r="D42">
        <v>0.71382658811703614</v>
      </c>
      <c r="E42">
        <v>4943.3062609516228</v>
      </c>
      <c r="F42">
        <v>4718.3771999999999</v>
      </c>
      <c r="G42">
        <v>4654.1403204935987</v>
      </c>
      <c r="H42">
        <f t="shared" si="1"/>
        <v>3528.6634422726802</v>
      </c>
      <c r="I42">
        <f t="shared" si="2"/>
        <v>3368.1030981252143</v>
      </c>
      <c r="J42">
        <f t="shared" si="3"/>
        <v>3322.2491055958744</v>
      </c>
      <c r="K42">
        <f t="shared" si="4"/>
        <v>1043128.3641502908</v>
      </c>
      <c r="L42">
        <f t="shared" si="5"/>
        <v>1396880.286661217</v>
      </c>
      <c r="M42">
        <f t="shared" si="6"/>
        <v>1507372.2587101304</v>
      </c>
      <c r="N42">
        <f t="shared" si="7"/>
        <v>1021.3365577273198</v>
      </c>
      <c r="O42">
        <f t="shared" si="8"/>
        <v>1181.8969018747857</v>
      </c>
      <c r="P42">
        <f t="shared" si="9"/>
        <v>1227.7508944041256</v>
      </c>
      <c r="Q42">
        <f t="shared" si="10"/>
        <v>22.446957312688347</v>
      </c>
      <c r="R42">
        <f t="shared" si="11"/>
        <v>25.975756085160125</v>
      </c>
      <c r="S42">
        <f t="shared" si="12"/>
        <v>26.983536140750012</v>
      </c>
    </row>
    <row r="43" spans="1:19" x14ac:dyDescent="0.25">
      <c r="A43">
        <f t="shared" si="0"/>
        <v>42</v>
      </c>
      <c r="B43" s="1">
        <v>32203</v>
      </c>
      <c r="C43" s="2">
        <v>3550</v>
      </c>
      <c r="D43">
        <v>0.94188201145649875</v>
      </c>
      <c r="E43">
        <v>4888.6007814802033</v>
      </c>
      <c r="F43">
        <v>4651.5707999999995</v>
      </c>
      <c r="G43">
        <v>4589.9936855679407</v>
      </c>
      <c r="H43">
        <f t="shared" si="1"/>
        <v>4604.4851372683852</v>
      </c>
      <c r="I43">
        <f t="shared" si="2"/>
        <v>4381.2308615363145</v>
      </c>
      <c r="J43">
        <f t="shared" si="3"/>
        <v>4323.2324851353596</v>
      </c>
      <c r="K43">
        <f t="shared" si="4"/>
        <v>1111938.9047199253</v>
      </c>
      <c r="L43">
        <f t="shared" si="5"/>
        <v>690944.74517040362</v>
      </c>
      <c r="M43">
        <f t="shared" si="6"/>
        <v>597888.47606860416</v>
      </c>
      <c r="N43">
        <f t="shared" si="7"/>
        <v>1054.4851372683852</v>
      </c>
      <c r="O43">
        <f t="shared" si="8"/>
        <v>831.23086153631448</v>
      </c>
      <c r="P43">
        <f t="shared" si="9"/>
        <v>773.23248513535964</v>
      </c>
      <c r="Q43">
        <f t="shared" si="10"/>
        <v>29.703806683616484</v>
      </c>
      <c r="R43">
        <f t="shared" si="11"/>
        <v>23.414953846093365</v>
      </c>
      <c r="S43">
        <f t="shared" si="12"/>
        <v>21.781196764376325</v>
      </c>
    </row>
    <row r="44" spans="1:19" x14ac:dyDescent="0.25">
      <c r="A44">
        <f t="shared" si="0"/>
        <v>43</v>
      </c>
      <c r="B44" s="1">
        <v>32234</v>
      </c>
      <c r="C44" s="2">
        <v>3300</v>
      </c>
      <c r="D44">
        <v>0.79922538626419781</v>
      </c>
      <c r="E44">
        <v>4833.8953020087838</v>
      </c>
      <c r="F44">
        <v>4585.5207999999993</v>
      </c>
      <c r="G44">
        <v>4526.731164676019</v>
      </c>
      <c r="H44">
        <f t="shared" si="1"/>
        <v>3863.3718399086615</v>
      </c>
      <c r="I44">
        <f t="shared" si="2"/>
        <v>3664.8646326025128</v>
      </c>
      <c r="J44">
        <f t="shared" si="3"/>
        <v>3617.8784636023734</v>
      </c>
      <c r="K44">
        <f t="shared" si="4"/>
        <v>317387.83000207052</v>
      </c>
      <c r="L44">
        <f t="shared" si="5"/>
        <v>133126.20012416661</v>
      </c>
      <c r="M44">
        <f t="shared" si="6"/>
        <v>101046.7176222054</v>
      </c>
      <c r="N44">
        <f t="shared" si="7"/>
        <v>563.37183990866151</v>
      </c>
      <c r="O44">
        <f t="shared" si="8"/>
        <v>364.86463260251276</v>
      </c>
      <c r="P44">
        <f t="shared" si="9"/>
        <v>317.87846360237336</v>
      </c>
      <c r="Q44">
        <f t="shared" si="10"/>
        <v>17.071873936626105</v>
      </c>
      <c r="R44">
        <f t="shared" si="11"/>
        <v>11.056504018257961</v>
      </c>
      <c r="S44">
        <f t="shared" si="12"/>
        <v>9.6326807152234348</v>
      </c>
    </row>
    <row r="45" spans="1:19" x14ac:dyDescent="0.25">
      <c r="A45">
        <f t="shared" si="0"/>
        <v>44</v>
      </c>
      <c r="B45" s="1">
        <v>32264</v>
      </c>
      <c r="C45" s="2">
        <v>6300</v>
      </c>
      <c r="D45">
        <v>1.2994018725400822</v>
      </c>
      <c r="E45">
        <v>4779.1898225373643</v>
      </c>
      <c r="F45">
        <v>4520.2272000000003</v>
      </c>
      <c r="G45">
        <v>4464.3405723364494</v>
      </c>
      <c r="H45">
        <f t="shared" si="1"/>
        <v>6210.0882046295546</v>
      </c>
      <c r="I45">
        <f t="shared" si="2"/>
        <v>5873.5916879866127</v>
      </c>
      <c r="J45">
        <f t="shared" si="3"/>
        <v>5800.9724993506452</v>
      </c>
      <c r="K45">
        <f t="shared" si="4"/>
        <v>8084.1309467368401</v>
      </c>
      <c r="L45">
        <f t="shared" si="5"/>
        <v>181824.0485541063</v>
      </c>
      <c r="M45">
        <f t="shared" si="6"/>
        <v>249028.44640434181</v>
      </c>
      <c r="N45">
        <f t="shared" si="7"/>
        <v>89.911795370445361</v>
      </c>
      <c r="O45">
        <f t="shared" si="8"/>
        <v>426.40831201338733</v>
      </c>
      <c r="P45">
        <f t="shared" si="9"/>
        <v>499.02750064935481</v>
      </c>
      <c r="Q45">
        <f t="shared" si="10"/>
        <v>1.4271713550864342</v>
      </c>
      <c r="R45">
        <f t="shared" si="11"/>
        <v>6.7683859049744024</v>
      </c>
      <c r="S45">
        <f t="shared" si="12"/>
        <v>7.9210714388786467</v>
      </c>
    </row>
    <row r="46" spans="1:19" x14ac:dyDescent="0.25">
      <c r="A46">
        <f t="shared" si="0"/>
        <v>45</v>
      </c>
      <c r="B46" s="1">
        <v>32295</v>
      </c>
      <c r="C46" s="2">
        <v>3950</v>
      </c>
      <c r="D46">
        <v>1.2644427944479342</v>
      </c>
      <c r="E46">
        <v>4724.4843430659448</v>
      </c>
      <c r="F46">
        <v>4455.6899999999996</v>
      </c>
      <c r="G46">
        <v>4402.8098910167473</v>
      </c>
      <c r="H46">
        <f t="shared" si="1"/>
        <v>5973.8401850718155</v>
      </c>
      <c r="I46">
        <f t="shared" si="2"/>
        <v>5633.9651147937157</v>
      </c>
      <c r="J46">
        <f t="shared" si="3"/>
        <v>5567.1012420202205</v>
      </c>
      <c r="K46">
        <f t="shared" si="4"/>
        <v>4095929.0947115207</v>
      </c>
      <c r="L46">
        <f t="shared" si="5"/>
        <v>2835738.507842212</v>
      </c>
      <c r="M46">
        <f t="shared" si="6"/>
        <v>2615016.4269433399</v>
      </c>
      <c r="N46">
        <f t="shared" si="7"/>
        <v>2023.8401850718155</v>
      </c>
      <c r="O46">
        <f t="shared" si="8"/>
        <v>1683.9651147937157</v>
      </c>
      <c r="P46">
        <f t="shared" si="9"/>
        <v>1617.1012420202205</v>
      </c>
      <c r="Q46">
        <f t="shared" si="10"/>
        <v>51.236460381564946</v>
      </c>
      <c r="R46">
        <f t="shared" si="11"/>
        <v>42.632028222625713</v>
      </c>
      <c r="S46">
        <f t="shared" si="12"/>
        <v>40.939271949879</v>
      </c>
    </row>
    <row r="47" spans="1:19" x14ac:dyDescent="0.25">
      <c r="A47">
        <f t="shared" si="0"/>
        <v>46</v>
      </c>
      <c r="B47" s="1">
        <v>32325</v>
      </c>
      <c r="C47" s="2">
        <v>4100</v>
      </c>
      <c r="D47">
        <v>1.0630158051802698</v>
      </c>
      <c r="E47">
        <v>4669.7788635945253</v>
      </c>
      <c r="F47">
        <v>4391.9092000000001</v>
      </c>
      <c r="G47">
        <v>4342.1272688185036</v>
      </c>
      <c r="H47">
        <f t="shared" si="1"/>
        <v>4964.0487386977402</v>
      </c>
      <c r="I47">
        <f t="shared" si="2"/>
        <v>4668.6688945166352</v>
      </c>
      <c r="J47">
        <f t="shared" si="3"/>
        <v>4615.7499148583074</v>
      </c>
      <c r="K47">
        <f t="shared" si="4"/>
        <v>746580.22284515575</v>
      </c>
      <c r="L47">
        <f t="shared" si="5"/>
        <v>323384.31159077195</v>
      </c>
      <c r="M47">
        <f t="shared" si="6"/>
        <v>265997.97467635135</v>
      </c>
      <c r="N47">
        <f t="shared" si="7"/>
        <v>864.04873869774019</v>
      </c>
      <c r="O47">
        <f t="shared" si="8"/>
        <v>568.66889451663519</v>
      </c>
      <c r="P47">
        <f t="shared" si="9"/>
        <v>515.74991485830742</v>
      </c>
      <c r="Q47">
        <f t="shared" si="10"/>
        <v>21.074359480432687</v>
      </c>
      <c r="R47">
        <f t="shared" si="11"/>
        <v>13.869973036991102</v>
      </c>
      <c r="S47">
        <f t="shared" si="12"/>
        <v>12.579266216056279</v>
      </c>
    </row>
    <row r="48" spans="1:19" x14ac:dyDescent="0.25">
      <c r="A48">
        <f t="shared" si="0"/>
        <v>47</v>
      </c>
      <c r="B48" s="1">
        <v>32356</v>
      </c>
      <c r="C48" s="2">
        <v>5650</v>
      </c>
      <c r="D48">
        <v>1.1000143899428336</v>
      </c>
      <c r="E48">
        <v>4615.0733841231058</v>
      </c>
      <c r="F48">
        <v>4328.8847999999998</v>
      </c>
      <c r="G48">
        <v>4282.2810171945075</v>
      </c>
      <c r="H48">
        <f t="shared" si="1"/>
        <v>5076.6471331775865</v>
      </c>
      <c r="I48">
        <f t="shared" si="2"/>
        <v>4761.8355724048051</v>
      </c>
      <c r="J48">
        <f t="shared" si="3"/>
        <v>4710.5707406929932</v>
      </c>
      <c r="K48">
        <f t="shared" si="4"/>
        <v>328733.50989348022</v>
      </c>
      <c r="L48">
        <f t="shared" si="5"/>
        <v>788836.05044550018</v>
      </c>
      <c r="M48">
        <f t="shared" si="6"/>
        <v>882527.33324211137</v>
      </c>
      <c r="N48">
        <f t="shared" si="7"/>
        <v>573.35286682241349</v>
      </c>
      <c r="O48">
        <f t="shared" si="8"/>
        <v>888.16442759519487</v>
      </c>
      <c r="P48">
        <f t="shared" si="9"/>
        <v>939.42925930700676</v>
      </c>
      <c r="Q48">
        <f t="shared" si="10"/>
        <v>10.147838350839177</v>
      </c>
      <c r="R48">
        <f t="shared" si="11"/>
        <v>15.719724382215839</v>
      </c>
      <c r="S48">
        <f t="shared" si="12"/>
        <v>16.627066536407199</v>
      </c>
    </row>
    <row r="49" spans="1:19" x14ac:dyDescent="0.25">
      <c r="A49">
        <f t="shared" si="0"/>
        <v>48</v>
      </c>
      <c r="B49" s="1">
        <v>32387</v>
      </c>
      <c r="C49" s="2">
        <v>3200</v>
      </c>
      <c r="D49">
        <v>0.89031227064109297</v>
      </c>
      <c r="E49">
        <v>4560.3679046516863</v>
      </c>
      <c r="F49">
        <v>4266.6167999999998</v>
      </c>
      <c r="G49">
        <v>4223.2596086973272</v>
      </c>
      <c r="H49">
        <f t="shared" si="1"/>
        <v>4060.1515041492062</v>
      </c>
      <c r="I49">
        <f t="shared" si="2"/>
        <v>3798.6212911634339</v>
      </c>
      <c r="J49">
        <f t="shared" si="3"/>
        <v>3760.019851726131</v>
      </c>
      <c r="K49">
        <f t="shared" si="4"/>
        <v>739860.61009014188</v>
      </c>
      <c r="L49">
        <f t="shared" si="5"/>
        <v>358347.45023417665</v>
      </c>
      <c r="M49">
        <f t="shared" si="6"/>
        <v>313622.23432735779</v>
      </c>
      <c r="N49">
        <f t="shared" si="7"/>
        <v>860.15150414920618</v>
      </c>
      <c r="O49">
        <f t="shared" si="8"/>
        <v>598.62129116343385</v>
      </c>
      <c r="P49">
        <f t="shared" si="9"/>
        <v>560.01985172613104</v>
      </c>
      <c r="Q49">
        <f t="shared" si="10"/>
        <v>26.879734504662693</v>
      </c>
      <c r="R49">
        <f t="shared" si="11"/>
        <v>18.706915348857308</v>
      </c>
      <c r="S49">
        <f t="shared" si="12"/>
        <v>17.500620366441595</v>
      </c>
    </row>
    <row r="50" spans="1:19" x14ac:dyDescent="0.25">
      <c r="A50">
        <f t="shared" si="0"/>
        <v>49</v>
      </c>
      <c r="B50" s="1">
        <v>32417</v>
      </c>
      <c r="C50" s="2">
        <v>3700</v>
      </c>
      <c r="D50">
        <v>0.92636872308648843</v>
      </c>
      <c r="E50">
        <v>4505.6624251802677</v>
      </c>
      <c r="F50">
        <v>4205.1052</v>
      </c>
      <c r="G50">
        <v>4165.0516747589172</v>
      </c>
      <c r="H50">
        <f t="shared" si="1"/>
        <v>4173.904747473015</v>
      </c>
      <c r="I50">
        <f t="shared" si="2"/>
        <v>3895.4779345683523</v>
      </c>
      <c r="J50">
        <f t="shared" si="3"/>
        <v>3858.3736015356581</v>
      </c>
      <c r="K50">
        <f t="shared" si="4"/>
        <v>224585.70967746218</v>
      </c>
      <c r="L50">
        <f t="shared" si="5"/>
        <v>38211.622903109041</v>
      </c>
      <c r="M50">
        <f t="shared" si="6"/>
        <v>25082.197663375391</v>
      </c>
      <c r="N50">
        <f t="shared" si="7"/>
        <v>473.90474747301505</v>
      </c>
      <c r="O50">
        <f t="shared" si="8"/>
        <v>195.47793456835234</v>
      </c>
      <c r="P50">
        <f t="shared" si="9"/>
        <v>158.37360153565805</v>
      </c>
      <c r="Q50">
        <f t="shared" si="10"/>
        <v>12.808236418189596</v>
      </c>
      <c r="R50">
        <f t="shared" si="11"/>
        <v>5.2831874207662803</v>
      </c>
      <c r="S50">
        <f t="shared" si="12"/>
        <v>4.2803676090718392</v>
      </c>
    </row>
    <row r="51" spans="1:19" x14ac:dyDescent="0.25">
      <c r="A51">
        <f t="shared" si="0"/>
        <v>50</v>
      </c>
      <c r="B51" s="1">
        <v>32448</v>
      </c>
      <c r="C51" s="2">
        <v>3650</v>
      </c>
      <c r="D51">
        <v>0.89151765118209725</v>
      </c>
      <c r="E51">
        <v>4450.9569457088473</v>
      </c>
      <c r="F51">
        <v>4144.3499999999995</v>
      </c>
      <c r="G51">
        <v>4107.6460035008313</v>
      </c>
      <c r="H51">
        <f t="shared" si="1"/>
        <v>3968.1066817509932</v>
      </c>
      <c r="I51">
        <f t="shared" si="2"/>
        <v>3694.7611776765243</v>
      </c>
      <c r="J51">
        <f t="shared" si="3"/>
        <v>3662.03891692859</v>
      </c>
      <c r="K51">
        <f t="shared" si="4"/>
        <v>101191.86097462765</v>
      </c>
      <c r="L51">
        <f t="shared" si="5"/>
        <v>2003.5630269893784</v>
      </c>
      <c r="M51">
        <f t="shared" si="6"/>
        <v>144.93552081349014</v>
      </c>
      <c r="N51">
        <f t="shared" si="7"/>
        <v>318.10668175099318</v>
      </c>
      <c r="O51">
        <f t="shared" si="8"/>
        <v>44.761177676524312</v>
      </c>
      <c r="P51">
        <f t="shared" si="9"/>
        <v>12.03891692858997</v>
      </c>
      <c r="Q51">
        <f t="shared" si="10"/>
        <v>8.7152515548217302</v>
      </c>
      <c r="R51">
        <f t="shared" si="11"/>
        <v>1.2263336349732687</v>
      </c>
      <c r="S51">
        <f t="shared" si="12"/>
        <v>0.32983334050931423</v>
      </c>
    </row>
    <row r="52" spans="1:19" x14ac:dyDescent="0.25">
      <c r="A52">
        <f t="shared" si="0"/>
        <v>51</v>
      </c>
      <c r="B52" s="1">
        <v>32478</v>
      </c>
      <c r="C52" s="2">
        <v>5150</v>
      </c>
      <c r="D52">
        <v>1.2019518687959776</v>
      </c>
      <c r="E52">
        <v>4396.2514662374288</v>
      </c>
      <c r="F52">
        <v>4084.3511999999992</v>
      </c>
      <c r="G52">
        <v>4051.0315375746168</v>
      </c>
      <c r="H52">
        <f t="shared" si="1"/>
        <v>5284.0826655411338</v>
      </c>
      <c r="I52">
        <f t="shared" si="2"/>
        <v>4909.1935576590922</v>
      </c>
      <c r="J52">
        <f t="shared" si="3"/>
        <v>4869.144927139253</v>
      </c>
      <c r="K52">
        <f t="shared" si="4"/>
        <v>17978.161198615548</v>
      </c>
      <c r="L52">
        <f t="shared" si="5"/>
        <v>57987.742672884946</v>
      </c>
      <c r="M52">
        <f t="shared" si="6"/>
        <v>78879.571951615493</v>
      </c>
      <c r="N52">
        <f t="shared" si="7"/>
        <v>134.08266554113379</v>
      </c>
      <c r="O52">
        <f t="shared" si="8"/>
        <v>240.80644234090778</v>
      </c>
      <c r="P52">
        <f t="shared" si="9"/>
        <v>280.85507286074699</v>
      </c>
      <c r="Q52">
        <f t="shared" si="10"/>
        <v>2.6035469037113357</v>
      </c>
      <c r="R52">
        <f t="shared" si="11"/>
        <v>4.6758532493380152</v>
      </c>
      <c r="S52">
        <f t="shared" si="12"/>
        <v>5.4534965604028542</v>
      </c>
    </row>
    <row r="53" spans="1:19" x14ac:dyDescent="0.25">
      <c r="A53">
        <f t="shared" si="0"/>
        <v>52</v>
      </c>
      <c r="B53" s="1">
        <v>32509</v>
      </c>
      <c r="C53" s="2">
        <v>3250</v>
      </c>
      <c r="D53">
        <v>0.90804063834549031</v>
      </c>
      <c r="E53">
        <v>4341.5459867660084</v>
      </c>
      <c r="F53">
        <v>4025.1087999999991</v>
      </c>
      <c r="G53">
        <v>3995.1973720319747</v>
      </c>
      <c r="H53">
        <f t="shared" si="1"/>
        <v>3942.3001892293078</v>
      </c>
      <c r="I53">
        <f t="shared" si="2"/>
        <v>3654.9623641620497</v>
      </c>
      <c r="J53">
        <f t="shared" si="3"/>
        <v>3627.8015720161397</v>
      </c>
      <c r="K53">
        <f t="shared" si="4"/>
        <v>479279.55200693535</v>
      </c>
      <c r="L53">
        <f t="shared" si="5"/>
        <v>163994.51638771652</v>
      </c>
      <c r="M53">
        <f t="shared" si="6"/>
        <v>142734.02781786642</v>
      </c>
      <c r="N53">
        <f t="shared" si="7"/>
        <v>692.30018922930776</v>
      </c>
      <c r="O53">
        <f t="shared" si="8"/>
        <v>404.96236416204965</v>
      </c>
      <c r="P53">
        <f t="shared" si="9"/>
        <v>377.80157201613974</v>
      </c>
      <c r="Q53">
        <f t="shared" si="10"/>
        <v>21.3015442839787</v>
      </c>
      <c r="R53">
        <f t="shared" si="11"/>
        <v>12.460380435755374</v>
      </c>
      <c r="S53">
        <f t="shared" si="12"/>
        <v>11.624663754342762</v>
      </c>
    </row>
    <row r="54" spans="1:19" x14ac:dyDescent="0.25">
      <c r="A54">
        <f t="shared" si="0"/>
        <v>53</v>
      </c>
      <c r="B54" s="1">
        <v>32540</v>
      </c>
      <c r="C54" s="2">
        <v>3300</v>
      </c>
      <c r="D54">
        <v>0.71382658811703614</v>
      </c>
      <c r="E54">
        <v>4286.8405072945898</v>
      </c>
      <c r="F54">
        <v>3966.6228000000001</v>
      </c>
      <c r="G54">
        <v>3940.1327522242786</v>
      </c>
      <c r="H54">
        <f t="shared" si="1"/>
        <v>3060.0607331240012</v>
      </c>
      <c r="I54">
        <f t="shared" si="2"/>
        <v>2831.4808196712447</v>
      </c>
      <c r="J54">
        <f t="shared" si="3"/>
        <v>2812.571519248444</v>
      </c>
      <c r="K54">
        <f t="shared" si="4"/>
        <v>57570.851788991764</v>
      </c>
      <c r="L54">
        <f t="shared" si="5"/>
        <v>219510.2223359287</v>
      </c>
      <c r="M54">
        <f t="shared" si="6"/>
        <v>237586.52384776997</v>
      </c>
      <c r="N54">
        <f t="shared" si="7"/>
        <v>239.93926687599878</v>
      </c>
      <c r="O54">
        <f t="shared" si="8"/>
        <v>468.51918032875528</v>
      </c>
      <c r="P54">
        <f t="shared" si="9"/>
        <v>487.42848075155598</v>
      </c>
      <c r="Q54">
        <f t="shared" si="10"/>
        <v>7.2708868750302669</v>
      </c>
      <c r="R54">
        <f t="shared" si="11"/>
        <v>14.197550919053192</v>
      </c>
      <c r="S54">
        <f t="shared" si="12"/>
        <v>14.770560022774424</v>
      </c>
    </row>
    <row r="55" spans="1:19" x14ac:dyDescent="0.25">
      <c r="A55">
        <f t="shared" si="0"/>
        <v>54</v>
      </c>
      <c r="B55" s="1">
        <v>32568</v>
      </c>
      <c r="C55" s="2">
        <v>5600</v>
      </c>
      <c r="D55">
        <v>0.94188201145649875</v>
      </c>
      <c r="E55">
        <v>4232.1350278231694</v>
      </c>
      <c r="F55">
        <v>3908.8931999999995</v>
      </c>
      <c r="G55">
        <v>3885.8270717310115</v>
      </c>
      <c r="H55">
        <f t="shared" si="1"/>
        <v>3986.1718527615922</v>
      </c>
      <c r="I55">
        <f t="shared" si="2"/>
        <v>3681.7161897846295</v>
      </c>
      <c r="J55">
        <f t="shared" si="3"/>
        <v>3659.9906184941215</v>
      </c>
      <c r="K55">
        <f t="shared" si="4"/>
        <v>2604441.2888189522</v>
      </c>
      <c r="L55">
        <f t="shared" si="5"/>
        <v>3679812.7765343995</v>
      </c>
      <c r="M55">
        <f t="shared" si="6"/>
        <v>3763636.4003308215</v>
      </c>
      <c r="N55">
        <f t="shared" si="7"/>
        <v>1613.8281472384078</v>
      </c>
      <c r="O55">
        <f t="shared" si="8"/>
        <v>1918.2838102153705</v>
      </c>
      <c r="P55">
        <f t="shared" si="9"/>
        <v>1940.0093815058785</v>
      </c>
      <c r="Q55">
        <f t="shared" si="10"/>
        <v>28.818359772114427</v>
      </c>
      <c r="R55">
        <f t="shared" si="11"/>
        <v>34.255068039560193</v>
      </c>
      <c r="S55">
        <f t="shared" si="12"/>
        <v>34.643024669747831</v>
      </c>
    </row>
    <row r="56" spans="1:19" x14ac:dyDescent="0.25">
      <c r="A56">
        <f t="shared" si="0"/>
        <v>55</v>
      </c>
      <c r="B56" s="1">
        <v>32599</v>
      </c>
      <c r="C56" s="2">
        <v>5350</v>
      </c>
      <c r="D56">
        <v>0.79922538626419781</v>
      </c>
      <c r="E56">
        <v>4177.4295483517508</v>
      </c>
      <c r="F56">
        <v>3851.9199999999996</v>
      </c>
      <c r="G56">
        <v>3832.2698703168239</v>
      </c>
      <c r="H56">
        <f t="shared" si="1"/>
        <v>3338.7077443729013</v>
      </c>
      <c r="I56">
        <f t="shared" si="2"/>
        <v>3078.5522498587884</v>
      </c>
      <c r="J56">
        <f t="shared" si="3"/>
        <v>3062.8473673726107</v>
      </c>
      <c r="K56">
        <f t="shared" si="4"/>
        <v>4045296.5375455427</v>
      </c>
      <c r="L56">
        <f t="shared" si="5"/>
        <v>5159474.8816215722</v>
      </c>
      <c r="M56">
        <f t="shared" si="6"/>
        <v>5231067.1649343977</v>
      </c>
      <c r="N56">
        <f t="shared" si="7"/>
        <v>2011.2922556270987</v>
      </c>
      <c r="O56">
        <f t="shared" si="8"/>
        <v>2271.4477501412116</v>
      </c>
      <c r="P56">
        <f t="shared" si="9"/>
        <v>2287.1526326273893</v>
      </c>
      <c r="Q56">
        <f t="shared" si="10"/>
        <v>37.594247768730817</v>
      </c>
      <c r="R56">
        <f t="shared" si="11"/>
        <v>42.456967292359096</v>
      </c>
      <c r="S56">
        <f t="shared" si="12"/>
        <v>42.750516497708212</v>
      </c>
    </row>
    <row r="57" spans="1:19" x14ac:dyDescent="0.25">
      <c r="A57">
        <f t="shared" si="0"/>
        <v>56</v>
      </c>
      <c r="B57" s="1">
        <v>32629</v>
      </c>
      <c r="C57" s="2">
        <v>4050</v>
      </c>
      <c r="D57">
        <v>1.2994018725400822</v>
      </c>
      <c r="E57">
        <v>4122.7240688803304</v>
      </c>
      <c r="F57">
        <v>3795.7031999999995</v>
      </c>
      <c r="G57">
        <v>3779.4508319166798</v>
      </c>
      <c r="H57">
        <f t="shared" si="1"/>
        <v>5357.0753750691683</v>
      </c>
      <c r="I57">
        <f t="shared" si="2"/>
        <v>4932.1438456863816</v>
      </c>
      <c r="J57">
        <f t="shared" si="3"/>
        <v>4911.0254881657056</v>
      </c>
      <c r="K57">
        <f t="shared" si="4"/>
        <v>1708446.036112207</v>
      </c>
      <c r="L57">
        <f t="shared" si="5"/>
        <v>778177.7644823587</v>
      </c>
      <c r="M57">
        <f t="shared" si="6"/>
        <v>741364.89127099165</v>
      </c>
      <c r="N57">
        <f t="shared" si="7"/>
        <v>1307.0753750691683</v>
      </c>
      <c r="O57">
        <f t="shared" si="8"/>
        <v>882.14384568638161</v>
      </c>
      <c r="P57">
        <f t="shared" si="9"/>
        <v>861.02548816570561</v>
      </c>
      <c r="Q57">
        <f t="shared" si="10"/>
        <v>32.27346605109058</v>
      </c>
      <c r="R57">
        <f t="shared" si="11"/>
        <v>21.781329523120537</v>
      </c>
      <c r="S57">
        <f t="shared" si="12"/>
        <v>21.259888596684089</v>
      </c>
    </row>
    <row r="58" spans="1:19" x14ac:dyDescent="0.25">
      <c r="A58">
        <f t="shared" si="0"/>
        <v>57</v>
      </c>
      <c r="B58" s="1">
        <v>32660</v>
      </c>
      <c r="C58" s="2">
        <v>6900</v>
      </c>
      <c r="D58">
        <v>1.2644427944479342</v>
      </c>
      <c r="E58">
        <v>4068.0185894089113</v>
      </c>
      <c r="F58">
        <v>3740.2427999999991</v>
      </c>
      <c r="G58">
        <v>3727.3597826488053</v>
      </c>
      <c r="H58">
        <f t="shared" si="1"/>
        <v>5143.7767930583468</v>
      </c>
      <c r="I58">
        <f t="shared" si="2"/>
        <v>4729.323057945765</v>
      </c>
      <c r="J58">
        <f t="shared" si="3"/>
        <v>4713.0332194852999</v>
      </c>
      <c r="K58">
        <f t="shared" si="4"/>
        <v>3084319.9526004246</v>
      </c>
      <c r="L58">
        <f t="shared" si="5"/>
        <v>4711838.3867659252</v>
      </c>
      <c r="M58">
        <f t="shared" si="6"/>
        <v>4782823.6990748327</v>
      </c>
      <c r="N58">
        <f t="shared" si="7"/>
        <v>1756.2232069416532</v>
      </c>
      <c r="O58">
        <f t="shared" si="8"/>
        <v>2170.676942054235</v>
      </c>
      <c r="P58">
        <f t="shared" si="9"/>
        <v>2186.9667805147001</v>
      </c>
      <c r="Q58">
        <f t="shared" si="10"/>
        <v>25.452510245531204</v>
      </c>
      <c r="R58">
        <f t="shared" si="11"/>
        <v>31.459086116728042</v>
      </c>
      <c r="S58">
        <f t="shared" si="12"/>
        <v>31.695170732097104</v>
      </c>
    </row>
    <row r="59" spans="1:19" x14ac:dyDescent="0.25">
      <c r="A59">
        <f t="shared" si="0"/>
        <v>58</v>
      </c>
      <c r="B59" s="1">
        <v>32690</v>
      </c>
      <c r="C59" s="2">
        <v>3600</v>
      </c>
      <c r="D59">
        <v>1.0630158051802698</v>
      </c>
      <c r="E59">
        <v>4013.3131099374918</v>
      </c>
      <c r="F59">
        <v>3685.5387999999994</v>
      </c>
      <c r="G59">
        <v>3675.9866888550209</v>
      </c>
      <c r="H59">
        <f t="shared" si="1"/>
        <v>4266.2152670007354</v>
      </c>
      <c r="I59">
        <f t="shared" si="2"/>
        <v>3917.7859950051247</v>
      </c>
      <c r="J59">
        <f t="shared" si="3"/>
        <v>3907.631949885174</v>
      </c>
      <c r="K59">
        <f t="shared" si="4"/>
        <v>443842.78198486113</v>
      </c>
      <c r="L59">
        <f t="shared" si="5"/>
        <v>100987.93862139716</v>
      </c>
      <c r="M59">
        <f t="shared" si="6"/>
        <v>94637.4165901542</v>
      </c>
      <c r="N59">
        <f t="shared" si="7"/>
        <v>666.21526700073537</v>
      </c>
      <c r="O59">
        <f t="shared" si="8"/>
        <v>317.78599500512473</v>
      </c>
      <c r="P59">
        <f t="shared" si="9"/>
        <v>307.63194988517398</v>
      </c>
      <c r="Q59">
        <f t="shared" si="10"/>
        <v>18.505979638909313</v>
      </c>
      <c r="R59">
        <f t="shared" si="11"/>
        <v>8.8273887501423527</v>
      </c>
      <c r="S59">
        <f t="shared" si="12"/>
        <v>8.5453319412548314</v>
      </c>
    </row>
    <row r="60" spans="1:19" x14ac:dyDescent="0.25">
      <c r="A60">
        <f t="shared" si="0"/>
        <v>59</v>
      </c>
      <c r="B60" s="1">
        <v>32721</v>
      </c>
      <c r="C60" s="2">
        <v>1700</v>
      </c>
      <c r="D60">
        <v>1.1000143899428336</v>
      </c>
      <c r="E60">
        <v>3958.6076304660728</v>
      </c>
      <c r="F60">
        <v>3631.5911999999994</v>
      </c>
      <c r="G60">
        <v>3625.3216551680794</v>
      </c>
      <c r="H60">
        <f t="shared" si="1"/>
        <v>4354.5253576501837</v>
      </c>
      <c r="I60">
        <f t="shared" si="2"/>
        <v>3994.8025783897624</v>
      </c>
      <c r="J60">
        <f t="shared" si="3"/>
        <v>3987.9059888562588</v>
      </c>
      <c r="K60">
        <f t="shared" si="4"/>
        <v>7046504.8744078353</v>
      </c>
      <c r="L60">
        <f t="shared" si="5"/>
        <v>5266118.8737843018</v>
      </c>
      <c r="M60">
        <f t="shared" si="6"/>
        <v>5234513.8138443353</v>
      </c>
      <c r="N60">
        <f t="shared" si="7"/>
        <v>2654.5253576501837</v>
      </c>
      <c r="O60">
        <f t="shared" si="8"/>
        <v>2294.8025783897624</v>
      </c>
      <c r="P60">
        <f t="shared" si="9"/>
        <v>2287.9059888562588</v>
      </c>
      <c r="Q60">
        <f t="shared" si="10"/>
        <v>156.14855045001082</v>
      </c>
      <c r="R60">
        <f t="shared" si="11"/>
        <v>134.98838696410368</v>
      </c>
      <c r="S60">
        <f t="shared" si="12"/>
        <v>134.58270522683875</v>
      </c>
    </row>
    <row r="61" spans="1:19" x14ac:dyDescent="0.25">
      <c r="A61">
        <f t="shared" si="0"/>
        <v>60</v>
      </c>
      <c r="B61" s="1">
        <v>32752</v>
      </c>
      <c r="C61" s="2">
        <v>1800</v>
      </c>
      <c r="D61">
        <v>0.89031227064109297</v>
      </c>
      <c r="E61">
        <v>3903.9021509946533</v>
      </c>
      <c r="F61">
        <v>3578.4</v>
      </c>
      <c r="G61">
        <v>3575.3549226056448</v>
      </c>
      <c r="H61">
        <f t="shared" si="1"/>
        <v>3475.6919884126969</v>
      </c>
      <c r="I61">
        <f t="shared" si="2"/>
        <v>3185.893429262087</v>
      </c>
      <c r="J61">
        <f t="shared" si="3"/>
        <v>3183.182359492841</v>
      </c>
      <c r="K61">
        <f t="shared" si="4"/>
        <v>2807943.6400304982</v>
      </c>
      <c r="L61">
        <f t="shared" si="5"/>
        <v>1920700.5972718273</v>
      </c>
      <c r="M61">
        <f t="shared" si="6"/>
        <v>1913193.4396121828</v>
      </c>
      <c r="N61">
        <f t="shared" si="7"/>
        <v>1675.6919884126969</v>
      </c>
      <c r="O61">
        <f t="shared" si="8"/>
        <v>1385.893429262087</v>
      </c>
      <c r="P61">
        <f t="shared" si="9"/>
        <v>1383.182359492841</v>
      </c>
      <c r="Q61">
        <f t="shared" si="10"/>
        <v>93.093999356260937</v>
      </c>
      <c r="R61">
        <f t="shared" si="11"/>
        <v>76.994079403449277</v>
      </c>
      <c r="S61">
        <f t="shared" si="12"/>
        <v>76.843464416268944</v>
      </c>
    </row>
    <row r="62" spans="1:19" x14ac:dyDescent="0.25">
      <c r="A62">
        <f t="shared" si="0"/>
        <v>61</v>
      </c>
      <c r="B62" s="1">
        <v>32782</v>
      </c>
      <c r="C62" s="2">
        <v>2200</v>
      </c>
      <c r="D62">
        <v>0.92636872308648843</v>
      </c>
      <c r="E62">
        <v>3849.1966715232338</v>
      </c>
      <c r="F62">
        <v>3525.9652000000001</v>
      </c>
      <c r="G62">
        <v>3526.0768666905378</v>
      </c>
      <c r="H62">
        <f t="shared" si="1"/>
        <v>3565.7754055077394</v>
      </c>
      <c r="I62">
        <f t="shared" si="2"/>
        <v>3266.3438799713949</v>
      </c>
      <c r="J62">
        <f t="shared" si="3"/>
        <v>3266.4473245009194</v>
      </c>
      <c r="K62">
        <f t="shared" si="4"/>
        <v>1865342.45828983</v>
      </c>
      <c r="L62">
        <f t="shared" si="5"/>
        <v>1137089.2703524488</v>
      </c>
      <c r="M62">
        <f t="shared" si="6"/>
        <v>1137309.8959351694</v>
      </c>
      <c r="N62">
        <f t="shared" si="7"/>
        <v>1365.7754055077394</v>
      </c>
      <c r="O62">
        <f t="shared" si="8"/>
        <v>1066.3438799713949</v>
      </c>
      <c r="P62">
        <f t="shared" si="9"/>
        <v>1066.4473245009194</v>
      </c>
      <c r="Q62">
        <f t="shared" si="10"/>
        <v>62.080700250351789</v>
      </c>
      <c r="R62">
        <f t="shared" si="11"/>
        <v>48.470176362336133</v>
      </c>
      <c r="S62">
        <f t="shared" si="12"/>
        <v>48.474878386405429</v>
      </c>
    </row>
    <row r="63" spans="1:19" x14ac:dyDescent="0.25">
      <c r="A63">
        <f t="shared" si="0"/>
        <v>62</v>
      </c>
      <c r="B63" s="1">
        <v>32813</v>
      </c>
      <c r="C63" s="2">
        <v>2250</v>
      </c>
      <c r="D63">
        <v>0.89151765118209725</v>
      </c>
      <c r="E63">
        <v>3794.4911920518143</v>
      </c>
      <c r="F63">
        <v>3474.2867999999999</v>
      </c>
      <c r="G63">
        <v>3477.4779955968988</v>
      </c>
      <c r="H63">
        <f t="shared" si="1"/>
        <v>3382.8558749691897</v>
      </c>
      <c r="I63">
        <f t="shared" si="2"/>
        <v>3097.3880074689646</v>
      </c>
      <c r="J63">
        <f t="shared" si="3"/>
        <v>3100.2330146719746</v>
      </c>
      <c r="K63">
        <f t="shared" si="4"/>
        <v>1283362.4334522083</v>
      </c>
      <c r="L63">
        <f t="shared" si="5"/>
        <v>718066.43520222197</v>
      </c>
      <c r="M63">
        <f t="shared" si="6"/>
        <v>722896.17923819425</v>
      </c>
      <c r="N63">
        <f t="shared" si="7"/>
        <v>1132.8558749691897</v>
      </c>
      <c r="O63">
        <f t="shared" si="8"/>
        <v>847.38800746896459</v>
      </c>
      <c r="P63">
        <f t="shared" si="9"/>
        <v>850.23301467197462</v>
      </c>
      <c r="Q63">
        <f t="shared" si="10"/>
        <v>50.349149998630658</v>
      </c>
      <c r="R63">
        <f t="shared" si="11"/>
        <v>37.661689220842874</v>
      </c>
      <c r="S63">
        <f t="shared" si="12"/>
        <v>37.788133985421098</v>
      </c>
    </row>
    <row r="64" spans="1:19" x14ac:dyDescent="0.25">
      <c r="A64">
        <f t="shared" si="0"/>
        <v>63</v>
      </c>
      <c r="B64" s="1">
        <v>32843</v>
      </c>
      <c r="C64" s="2">
        <v>3050</v>
      </c>
      <c r="D64">
        <v>1.2019518687959776</v>
      </c>
      <c r="E64">
        <v>3739.7857125803948</v>
      </c>
      <c r="F64">
        <v>3423.3647999999994</v>
      </c>
      <c r="G64">
        <v>3429.5489483218685</v>
      </c>
      <c r="H64">
        <f t="shared" si="1"/>
        <v>4495.0424261325024</v>
      </c>
      <c r="I64">
        <f t="shared" si="2"/>
        <v>4114.719718930367</v>
      </c>
      <c r="J64">
        <f t="shared" si="3"/>
        <v>4122.1527675627494</v>
      </c>
      <c r="K64">
        <f t="shared" si="4"/>
        <v>2088147.6133229088</v>
      </c>
      <c r="L64">
        <f t="shared" si="5"/>
        <v>1133628.0798791596</v>
      </c>
      <c r="M64">
        <f t="shared" si="6"/>
        <v>1149511.5569924631</v>
      </c>
      <c r="N64">
        <f t="shared" si="7"/>
        <v>1445.0424261325024</v>
      </c>
      <c r="O64">
        <f t="shared" si="8"/>
        <v>1064.719718930367</v>
      </c>
      <c r="P64">
        <f t="shared" si="9"/>
        <v>1072.1527675627494</v>
      </c>
      <c r="Q64">
        <f t="shared" si="10"/>
        <v>47.378440201065651</v>
      </c>
      <c r="R64">
        <f t="shared" si="11"/>
        <v>34.908843243618591</v>
      </c>
      <c r="S64">
        <f t="shared" si="12"/>
        <v>35.152549756155722</v>
      </c>
    </row>
    <row r="65" spans="1:19" x14ac:dyDescent="0.25">
      <c r="A65">
        <f t="shared" si="0"/>
        <v>64</v>
      </c>
      <c r="B65" s="1">
        <v>32874</v>
      </c>
      <c r="C65" s="2">
        <v>3750</v>
      </c>
      <c r="D65">
        <v>0.90804063834549031</v>
      </c>
      <c r="E65">
        <v>3685.0802331089753</v>
      </c>
      <c r="F65">
        <v>3373.1991999999996</v>
      </c>
      <c r="G65">
        <v>3382.2804928825308</v>
      </c>
      <c r="H65">
        <f t="shared" si="1"/>
        <v>3346.2026072266221</v>
      </c>
      <c r="I65">
        <f t="shared" si="2"/>
        <v>3063.0019548344967</v>
      </c>
      <c r="J65">
        <f t="shared" si="3"/>
        <v>3071.248137820553</v>
      </c>
      <c r="K65">
        <f t="shared" si="4"/>
        <v>163052.33441057758</v>
      </c>
      <c r="L65">
        <f t="shared" si="5"/>
        <v>471966.31406122289</v>
      </c>
      <c r="M65">
        <f t="shared" si="6"/>
        <v>460704.09041206702</v>
      </c>
      <c r="N65">
        <f t="shared" si="7"/>
        <v>403.79739277337785</v>
      </c>
      <c r="O65">
        <f t="shared" si="8"/>
        <v>686.9980451655033</v>
      </c>
      <c r="P65">
        <f t="shared" si="9"/>
        <v>678.75186217944702</v>
      </c>
      <c r="Q65">
        <f t="shared" si="10"/>
        <v>10.767930473956744</v>
      </c>
      <c r="R65">
        <f t="shared" si="11"/>
        <v>18.319947871080089</v>
      </c>
      <c r="S65">
        <f t="shared" si="12"/>
        <v>18.100049658118589</v>
      </c>
    </row>
    <row r="66" spans="1:19" x14ac:dyDescent="0.25">
      <c r="A66">
        <f t="shared" si="0"/>
        <v>65</v>
      </c>
      <c r="B66" s="1">
        <v>32905</v>
      </c>
      <c r="C66" s="2">
        <v>1950</v>
      </c>
      <c r="D66">
        <v>0.71382658811703614</v>
      </c>
      <c r="E66">
        <v>3630.3747536375558</v>
      </c>
      <c r="F66">
        <v>3323.7899999999995</v>
      </c>
      <c r="G66">
        <v>3335.6635245376447</v>
      </c>
      <c r="H66">
        <f t="shared" si="1"/>
        <v>2591.4580239753222</v>
      </c>
      <c r="I66">
        <f t="shared" si="2"/>
        <v>2372.6096753175234</v>
      </c>
      <c r="J66">
        <f t="shared" si="3"/>
        <v>2381.0853128271542</v>
      </c>
      <c r="K66">
        <f t="shared" si="4"/>
        <v>411468.39652232511</v>
      </c>
      <c r="L66">
        <f t="shared" si="5"/>
        <v>178598.93767198254</v>
      </c>
      <c r="M66">
        <f t="shared" si="6"/>
        <v>185834.54693528541</v>
      </c>
      <c r="N66">
        <f t="shared" si="7"/>
        <v>641.45802397532225</v>
      </c>
      <c r="O66">
        <f t="shared" si="8"/>
        <v>422.6096753175234</v>
      </c>
      <c r="P66">
        <f t="shared" si="9"/>
        <v>431.08531282715421</v>
      </c>
      <c r="Q66">
        <f t="shared" si="10"/>
        <v>32.895283280785755</v>
      </c>
      <c r="R66">
        <f t="shared" si="11"/>
        <v>21.672291041924275</v>
      </c>
      <c r="S66">
        <f t="shared" si="12"/>
        <v>22.106939119341241</v>
      </c>
    </row>
    <row r="67" spans="1:19" x14ac:dyDescent="0.25">
      <c r="A67">
        <f t="shared" si="0"/>
        <v>66</v>
      </c>
      <c r="B67" s="1">
        <v>32933</v>
      </c>
      <c r="C67" s="2">
        <v>1300</v>
      </c>
      <c r="D67">
        <v>0.94188201145649875</v>
      </c>
      <c r="E67">
        <v>3575.6692741661363</v>
      </c>
      <c r="F67">
        <v>3275.1371999999992</v>
      </c>
      <c r="G67">
        <v>3289.6890640339147</v>
      </c>
      <c r="H67">
        <f t="shared" si="1"/>
        <v>3367.8585682547996</v>
      </c>
      <c r="I67">
        <f t="shared" si="2"/>
        <v>3084.7928137320046</v>
      </c>
      <c r="J67">
        <f t="shared" si="3"/>
        <v>3098.4989526987101</v>
      </c>
      <c r="K67">
        <f t="shared" si="4"/>
        <v>4276039.0583047895</v>
      </c>
      <c r="L67">
        <f t="shared" si="5"/>
        <v>3185485.3879494057</v>
      </c>
      <c r="M67">
        <f t="shared" si="6"/>
        <v>3234598.482858357</v>
      </c>
      <c r="N67">
        <f t="shared" si="7"/>
        <v>2067.8585682547996</v>
      </c>
      <c r="O67">
        <f t="shared" si="8"/>
        <v>1784.7928137320046</v>
      </c>
      <c r="P67">
        <f t="shared" si="9"/>
        <v>1798.4989526987101</v>
      </c>
      <c r="Q67">
        <f t="shared" si="10"/>
        <v>159.06604371190764</v>
      </c>
      <c r="R67">
        <f t="shared" si="11"/>
        <v>137.29175490246189</v>
      </c>
      <c r="S67">
        <f t="shared" si="12"/>
        <v>138.34607328451617</v>
      </c>
    </row>
    <row r="68" spans="1:19" x14ac:dyDescent="0.25">
      <c r="A68">
        <f t="shared" ref="A68:A115" si="13">A67+1</f>
        <v>67</v>
      </c>
      <c r="B68" s="1">
        <v>32964</v>
      </c>
      <c r="C68" s="2">
        <v>2100</v>
      </c>
      <c r="D68">
        <v>0.79922538626419781</v>
      </c>
      <c r="E68">
        <v>3520.9637946947169</v>
      </c>
      <c r="F68">
        <v>3227.2407999999991</v>
      </c>
      <c r="G68">
        <v>3244.3482558764308</v>
      </c>
      <c r="H68">
        <f t="shared" si="1"/>
        <v>2814.0436488371406</v>
      </c>
      <c r="I68">
        <f t="shared" si="2"/>
        <v>2579.292774947578</v>
      </c>
      <c r="J68">
        <f t="shared" si="3"/>
        <v>2592.9654879784171</v>
      </c>
      <c r="K68">
        <f t="shared" si="4"/>
        <v>509858.33244465775</v>
      </c>
      <c r="L68">
        <f t="shared" si="5"/>
        <v>229721.56411694962</v>
      </c>
      <c r="M68">
        <f t="shared" si="6"/>
        <v>243014.97233779886</v>
      </c>
      <c r="N68">
        <f t="shared" si="7"/>
        <v>714.04364883714061</v>
      </c>
      <c r="O68">
        <f t="shared" si="8"/>
        <v>479.29277494757798</v>
      </c>
      <c r="P68">
        <f t="shared" si="9"/>
        <v>492.96548797841706</v>
      </c>
      <c r="Q68">
        <f t="shared" si="10"/>
        <v>34.002078516054318</v>
      </c>
      <c r="R68">
        <f t="shared" si="11"/>
        <v>22.823465473694192</v>
      </c>
      <c r="S68">
        <f t="shared" si="12"/>
        <v>23.47454704659129</v>
      </c>
    </row>
    <row r="69" spans="1:19" x14ac:dyDescent="0.25">
      <c r="A69">
        <f t="shared" si="13"/>
        <v>68</v>
      </c>
      <c r="B69" s="1">
        <v>32994</v>
      </c>
      <c r="C69" s="2">
        <v>4100</v>
      </c>
      <c r="D69">
        <v>1.2994018725400822</v>
      </c>
      <c r="E69">
        <v>3466.2583152232974</v>
      </c>
      <c r="F69">
        <v>3180.1007999999993</v>
      </c>
      <c r="G69">
        <v>3199.6323666229396</v>
      </c>
      <c r="H69">
        <f t="shared" si="1"/>
        <v>4504.0625455087829</v>
      </c>
      <c r="I69">
        <f t="shared" si="2"/>
        <v>4132.2289343862121</v>
      </c>
      <c r="J69">
        <f t="shared" si="3"/>
        <v>4157.6082886297027</v>
      </c>
      <c r="K69">
        <f t="shared" si="4"/>
        <v>163266.54068303728</v>
      </c>
      <c r="L69">
        <f t="shared" si="5"/>
        <v>1038.7042116707667</v>
      </c>
      <c r="M69">
        <f t="shared" si="6"/>
        <v>3318.7149188431285</v>
      </c>
      <c r="N69">
        <f t="shared" si="7"/>
        <v>404.06254550878293</v>
      </c>
      <c r="O69">
        <f t="shared" si="8"/>
        <v>32.228934386212131</v>
      </c>
      <c r="P69">
        <f t="shared" si="9"/>
        <v>57.608288629702656</v>
      </c>
      <c r="Q69">
        <f t="shared" si="10"/>
        <v>9.8551840367995833</v>
      </c>
      <c r="R69">
        <f t="shared" si="11"/>
        <v>0.78607157039541786</v>
      </c>
      <c r="S69">
        <f t="shared" si="12"/>
        <v>1.4050802104805526</v>
      </c>
    </row>
    <row r="70" spans="1:19" x14ac:dyDescent="0.25">
      <c r="A70">
        <f t="shared" si="13"/>
        <v>69</v>
      </c>
      <c r="B70" s="1">
        <v>33025</v>
      </c>
      <c r="C70" s="2">
        <v>2850</v>
      </c>
      <c r="D70">
        <v>1.2644427944479342</v>
      </c>
      <c r="E70">
        <v>3411.5528357518779</v>
      </c>
      <c r="F70">
        <v>3133.7172</v>
      </c>
      <c r="G70">
        <v>3155.5327832016319</v>
      </c>
      <c r="H70">
        <f t="shared" si="1"/>
        <v>4313.713401044879</v>
      </c>
      <c r="I70">
        <f t="shared" si="2"/>
        <v>3962.4061333775558</v>
      </c>
      <c r="J70">
        <f t="shared" si="3"/>
        <v>3989.9906903635388</v>
      </c>
      <c r="K70">
        <f t="shared" si="4"/>
        <v>2142456.9203983666</v>
      </c>
      <c r="L70">
        <f t="shared" si="5"/>
        <v>1237447.4055760044</v>
      </c>
      <c r="M70">
        <f t="shared" si="6"/>
        <v>1299578.7741155378</v>
      </c>
      <c r="N70">
        <f t="shared" si="7"/>
        <v>1463.713401044879</v>
      </c>
      <c r="O70">
        <f t="shared" si="8"/>
        <v>1112.4061333775558</v>
      </c>
      <c r="P70">
        <f t="shared" si="9"/>
        <v>1139.9906903635388</v>
      </c>
      <c r="Q70">
        <f t="shared" si="10"/>
        <v>51.35836494894312</v>
      </c>
      <c r="R70">
        <f t="shared" si="11"/>
        <v>39.031794153598447</v>
      </c>
      <c r="S70">
        <f t="shared" si="12"/>
        <v>39.999673346089075</v>
      </c>
    </row>
    <row r="71" spans="1:19" x14ac:dyDescent="0.25">
      <c r="A71">
        <f t="shared" si="13"/>
        <v>70</v>
      </c>
      <c r="B71" s="1">
        <v>33055</v>
      </c>
      <c r="C71" s="2">
        <v>4150</v>
      </c>
      <c r="D71">
        <v>1.0630158051802698</v>
      </c>
      <c r="E71">
        <v>3356.8473562804588</v>
      </c>
      <c r="F71">
        <v>3088.09</v>
      </c>
      <c r="G71">
        <v>3112.0410112521104</v>
      </c>
      <c r="H71">
        <f t="shared" si="1"/>
        <v>3568.3817953037319</v>
      </c>
      <c r="I71">
        <f t="shared" si="2"/>
        <v>3282.6884778191397</v>
      </c>
      <c r="J71">
        <f t="shared" si="3"/>
        <v>3308.1487813301833</v>
      </c>
      <c r="K71">
        <f t="shared" si="4"/>
        <v>338279.73603411001</v>
      </c>
      <c r="L71">
        <f t="shared" si="5"/>
        <v>752229.27650768089</v>
      </c>
      <c r="M71">
        <f t="shared" si="6"/>
        <v>708713.47437585553</v>
      </c>
      <c r="N71">
        <f t="shared" si="7"/>
        <v>581.61820469626809</v>
      </c>
      <c r="O71">
        <f t="shared" si="8"/>
        <v>867.31152218086027</v>
      </c>
      <c r="P71">
        <f t="shared" si="9"/>
        <v>841.85121866981672</v>
      </c>
      <c r="Q71">
        <f t="shared" si="10"/>
        <v>14.014896498705255</v>
      </c>
      <c r="R71">
        <f t="shared" si="11"/>
        <v>20.899072823635191</v>
      </c>
      <c r="S71">
        <f t="shared" si="12"/>
        <v>20.285571534212451</v>
      </c>
    </row>
    <row r="72" spans="1:19" x14ac:dyDescent="0.25">
      <c r="A72">
        <f t="shared" si="13"/>
        <v>71</v>
      </c>
      <c r="B72" s="1">
        <v>33086</v>
      </c>
      <c r="C72" s="2">
        <v>5500</v>
      </c>
      <c r="D72">
        <v>1.1000143899428336</v>
      </c>
      <c r="E72">
        <v>3302.1418768090393</v>
      </c>
      <c r="F72">
        <v>3043.2191999999995</v>
      </c>
      <c r="G72">
        <v>3069.1486734892273</v>
      </c>
      <c r="H72">
        <f t="shared" si="1"/>
        <v>3632.403582122779</v>
      </c>
      <c r="I72">
        <f t="shared" si="2"/>
        <v>3347.5849117503176</v>
      </c>
      <c r="J72">
        <f t="shared" si="3"/>
        <v>3376.1077057121097</v>
      </c>
      <c r="K72">
        <f t="shared" si="4"/>
        <v>3487916.3800678276</v>
      </c>
      <c r="L72">
        <f t="shared" si="5"/>
        <v>4632890.7121248879</v>
      </c>
      <c r="M72">
        <f t="shared" si="6"/>
        <v>4510918.4777354784</v>
      </c>
      <c r="N72">
        <f t="shared" si="7"/>
        <v>1867.596417877221</v>
      </c>
      <c r="O72">
        <f t="shared" si="8"/>
        <v>2152.4150882496824</v>
      </c>
      <c r="P72">
        <f t="shared" si="9"/>
        <v>2123.8922942878903</v>
      </c>
      <c r="Q72">
        <f t="shared" si="10"/>
        <v>33.956298506858566</v>
      </c>
      <c r="R72">
        <f t="shared" si="11"/>
        <v>39.134819786357866</v>
      </c>
      <c r="S72">
        <f t="shared" si="12"/>
        <v>38.616223532507092</v>
      </c>
    </row>
    <row r="73" spans="1:19" x14ac:dyDescent="0.25">
      <c r="A73">
        <f t="shared" si="13"/>
        <v>72</v>
      </c>
      <c r="B73" s="1">
        <v>33117</v>
      </c>
      <c r="C73" s="2">
        <v>2400</v>
      </c>
      <c r="D73">
        <v>0.89031227064109297</v>
      </c>
      <c r="E73">
        <v>3247.4363973376198</v>
      </c>
      <c r="F73">
        <v>2999.1047999999996</v>
      </c>
      <c r="G73">
        <v>3026.8475080894755</v>
      </c>
      <c r="H73">
        <f t="shared" ref="H73:H109" si="14">D73*E73</f>
        <v>2891.2324726761867</v>
      </c>
      <c r="I73">
        <f t="shared" ref="I73:I109" si="15">D73*F73</f>
        <v>2670.1398043786007</v>
      </c>
      <c r="J73">
        <f t="shared" ref="J73:J109" si="16">D73*G73</f>
        <v>2694.8394778114748</v>
      </c>
      <c r="K73">
        <f t="shared" ref="K73:K109" si="17">(H73-C73)^2</f>
        <v>241309.34221156052</v>
      </c>
      <c r="L73">
        <f t="shared" ref="L73:L109" si="18">(I73-C73)^2</f>
        <v>72975.513909708665</v>
      </c>
      <c r="M73">
        <f t="shared" ref="M73:M109" si="19">(J73-C73)^2</f>
        <v>86930.317676143139</v>
      </c>
      <c r="N73">
        <f t="shared" ref="N73:N109" si="20">ABS(C73-H73)</f>
        <v>491.23247267618672</v>
      </c>
      <c r="O73">
        <f t="shared" ref="O73:O109" si="21">ABS(C73-I73)</f>
        <v>270.13980437860073</v>
      </c>
      <c r="P73">
        <f t="shared" ref="P73:P109" si="22">ABS(C73-J73)</f>
        <v>294.83947781147481</v>
      </c>
      <c r="Q73">
        <f t="shared" ref="Q73:Q109" si="23">100*ABS(C73-H73)/C73</f>
        <v>20.468019694841114</v>
      </c>
      <c r="R73">
        <f t="shared" ref="R73:R109" si="24">100*ABS(C73-I73)/C73</f>
        <v>11.255825182441697</v>
      </c>
      <c r="S73">
        <f t="shared" ref="S73:S109" si="25">100*ABS(C73-J73)/C73</f>
        <v>12.284978242144783</v>
      </c>
    </row>
    <row r="74" spans="1:19" x14ac:dyDescent="0.25">
      <c r="A74">
        <f t="shared" si="13"/>
        <v>73</v>
      </c>
      <c r="B74" s="1">
        <v>33147</v>
      </c>
      <c r="C74" s="2">
        <v>1950</v>
      </c>
      <c r="D74">
        <v>0.92636872308648843</v>
      </c>
      <c r="E74">
        <v>3192.7309178662003</v>
      </c>
      <c r="F74">
        <v>2955.7467999999994</v>
      </c>
      <c r="G74">
        <v>2985.1293670995924</v>
      </c>
      <c r="H74">
        <f t="shared" si="14"/>
        <v>2957.6460635424642</v>
      </c>
      <c r="I74">
        <f t="shared" si="15"/>
        <v>2738.1113888829736</v>
      </c>
      <c r="J74">
        <f t="shared" si="16"/>
        <v>2765.3304800480269</v>
      </c>
      <c r="K74">
        <f t="shared" si="17"/>
        <v>1015350.5893726237</v>
      </c>
      <c r="L74">
        <f t="shared" si="18"/>
        <v>621119.56128704967</v>
      </c>
      <c r="M74">
        <f t="shared" si="19"/>
        <v>664763.79169534589</v>
      </c>
      <c r="N74">
        <f t="shared" si="20"/>
        <v>1007.6460635424642</v>
      </c>
      <c r="O74">
        <f t="shared" si="21"/>
        <v>788.11138888297364</v>
      </c>
      <c r="P74">
        <f t="shared" si="22"/>
        <v>815.33048004802686</v>
      </c>
      <c r="Q74">
        <f t="shared" si="23"/>
        <v>51.674157104741752</v>
      </c>
      <c r="R74">
        <f t="shared" si="24"/>
        <v>40.415968660665321</v>
      </c>
      <c r="S74">
        <f t="shared" si="25"/>
        <v>41.811819489642403</v>
      </c>
    </row>
    <row r="75" spans="1:19" x14ac:dyDescent="0.25">
      <c r="A75">
        <f t="shared" si="13"/>
        <v>74</v>
      </c>
      <c r="B75" s="1">
        <v>33178</v>
      </c>
      <c r="C75" s="2">
        <v>2250</v>
      </c>
      <c r="D75">
        <v>0.89151765118209725</v>
      </c>
      <c r="E75">
        <v>3138.0254383947808</v>
      </c>
      <c r="F75">
        <v>2913.1451999999995</v>
      </c>
      <c r="G75">
        <v>2943.9862148671541</v>
      </c>
      <c r="H75">
        <f t="shared" si="14"/>
        <v>2797.6050681873862</v>
      </c>
      <c r="I75">
        <f t="shared" si="15"/>
        <v>2597.1203662564003</v>
      </c>
      <c r="J75">
        <f t="shared" si="16"/>
        <v>2624.6156753908381</v>
      </c>
      <c r="K75">
        <f t="shared" si="17"/>
        <v>299871.31070451194</v>
      </c>
      <c r="L75">
        <f t="shared" si="18"/>
        <v>120492.54866997749</v>
      </c>
      <c r="M75">
        <f t="shared" si="19"/>
        <v>140336.90424853377</v>
      </c>
      <c r="N75">
        <f t="shared" si="20"/>
        <v>547.60506818738622</v>
      </c>
      <c r="O75">
        <f t="shared" si="21"/>
        <v>347.1203662564003</v>
      </c>
      <c r="P75">
        <f t="shared" si="22"/>
        <v>374.61567539083808</v>
      </c>
      <c r="Q75">
        <f t="shared" si="23"/>
        <v>24.3380030305505</v>
      </c>
      <c r="R75">
        <f t="shared" si="24"/>
        <v>15.427571833617792</v>
      </c>
      <c r="S75">
        <f t="shared" si="25"/>
        <v>16.649585572926135</v>
      </c>
    </row>
    <row r="76" spans="1:19" x14ac:dyDescent="0.25">
      <c r="A76">
        <f t="shared" si="13"/>
        <v>75</v>
      </c>
      <c r="B76" s="1">
        <v>33208</v>
      </c>
      <c r="C76" s="2">
        <v>1800</v>
      </c>
      <c r="D76">
        <v>1.2019518687959776</v>
      </c>
      <c r="E76">
        <v>3083.3199589233618</v>
      </c>
      <c r="F76">
        <v>2871.2999999999993</v>
      </c>
      <c r="G76">
        <v>2903.410126492744</v>
      </c>
      <c r="H76">
        <f t="shared" si="14"/>
        <v>3706.0021867238715</v>
      </c>
      <c r="I76">
        <f t="shared" si="15"/>
        <v>3451.1644008738895</v>
      </c>
      <c r="J76">
        <f t="shared" si="16"/>
        <v>3489.7592274191193</v>
      </c>
      <c r="K76">
        <f t="shared" si="17"/>
        <v>3632844.3357961802</v>
      </c>
      <c r="L76">
        <f t="shared" si="18"/>
        <v>2726343.8787132301</v>
      </c>
      <c r="M76">
        <f t="shared" si="19"/>
        <v>2855286.2466480588</v>
      </c>
      <c r="N76">
        <f t="shared" si="20"/>
        <v>1906.0021867238715</v>
      </c>
      <c r="O76">
        <f t="shared" si="21"/>
        <v>1651.1644008738895</v>
      </c>
      <c r="P76">
        <f t="shared" si="22"/>
        <v>1689.7592274191193</v>
      </c>
      <c r="Q76">
        <f t="shared" si="23"/>
        <v>105.88901037354842</v>
      </c>
      <c r="R76">
        <f t="shared" si="24"/>
        <v>91.731355604104962</v>
      </c>
      <c r="S76">
        <f t="shared" si="25"/>
        <v>93.87551263439552</v>
      </c>
    </row>
    <row r="77" spans="1:19" x14ac:dyDescent="0.25">
      <c r="A77">
        <f t="shared" si="13"/>
        <v>76</v>
      </c>
      <c r="B77" s="1">
        <v>33239</v>
      </c>
      <c r="C77" s="2">
        <v>1750</v>
      </c>
      <c r="D77">
        <v>0.90804063834549031</v>
      </c>
      <c r="E77">
        <v>3028.6144794519423</v>
      </c>
      <c r="F77">
        <v>2830.2111999999997</v>
      </c>
      <c r="G77">
        <v>2863.3932863034834</v>
      </c>
      <c r="H77">
        <f t="shared" si="14"/>
        <v>2750.1050252239365</v>
      </c>
      <c r="I77">
        <f t="shared" si="15"/>
        <v>2569.9467847005558</v>
      </c>
      <c r="J77">
        <f t="shared" si="16"/>
        <v>2600.0774675292064</v>
      </c>
      <c r="K77">
        <f t="shared" si="17"/>
        <v>1000210.0614781707</v>
      </c>
      <c r="L77">
        <f t="shared" si="18"/>
        <v>672312.72974077961</v>
      </c>
      <c r="M77">
        <f t="shared" si="19"/>
        <v>722631.70080086892</v>
      </c>
      <c r="N77">
        <f t="shared" si="20"/>
        <v>1000.1050252239365</v>
      </c>
      <c r="O77">
        <f t="shared" si="21"/>
        <v>819.94678470055578</v>
      </c>
      <c r="P77">
        <f t="shared" si="22"/>
        <v>850.07746752920639</v>
      </c>
      <c r="Q77">
        <f t="shared" si="23"/>
        <v>57.148858584224946</v>
      </c>
      <c r="R77">
        <f t="shared" si="24"/>
        <v>46.854101982888899</v>
      </c>
      <c r="S77">
        <f t="shared" si="25"/>
        <v>48.57585528738322</v>
      </c>
    </row>
    <row r="78" spans="1:19" x14ac:dyDescent="0.25">
      <c r="A78">
        <f t="shared" si="13"/>
        <v>77</v>
      </c>
      <c r="B78" s="1">
        <v>33270</v>
      </c>
      <c r="C78" s="2">
        <v>2900</v>
      </c>
      <c r="D78">
        <v>0.71382658811703614</v>
      </c>
      <c r="E78">
        <v>2973.9089999805228</v>
      </c>
      <c r="F78">
        <v>2789.8788</v>
      </c>
      <c r="G78">
        <v>2823.9279863475917</v>
      </c>
      <c r="H78">
        <f t="shared" si="14"/>
        <v>2122.8553148266437</v>
      </c>
      <c r="I78">
        <f t="shared" si="15"/>
        <v>1991.489665064051</v>
      </c>
      <c r="J78">
        <f t="shared" si="16"/>
        <v>2015.7948795827135</v>
      </c>
      <c r="K78">
        <f t="shared" si="17"/>
        <v>603953.86169319507</v>
      </c>
      <c r="L78">
        <f t="shared" si="18"/>
        <v>825391.0286854303</v>
      </c>
      <c r="M78">
        <f t="shared" si="19"/>
        <v>781818.69497214805</v>
      </c>
      <c r="N78">
        <f t="shared" si="20"/>
        <v>777.14468517335627</v>
      </c>
      <c r="O78">
        <f t="shared" si="21"/>
        <v>908.510334935949</v>
      </c>
      <c r="P78">
        <f t="shared" si="22"/>
        <v>884.20512041728648</v>
      </c>
      <c r="Q78">
        <f t="shared" si="23"/>
        <v>26.798092592184698</v>
      </c>
      <c r="R78">
        <f t="shared" si="24"/>
        <v>31.327942583998244</v>
      </c>
      <c r="S78">
        <f t="shared" si="25"/>
        <v>30.489831738527123</v>
      </c>
    </row>
    <row r="79" spans="1:19" x14ac:dyDescent="0.25">
      <c r="A79">
        <f t="shared" si="13"/>
        <v>78</v>
      </c>
      <c r="B79" s="1">
        <v>33298</v>
      </c>
      <c r="C79" s="2">
        <v>2850</v>
      </c>
      <c r="D79">
        <v>0.94188201145649875</v>
      </c>
      <c r="E79">
        <v>2919.2035205091033</v>
      </c>
      <c r="F79">
        <v>2750.3027999999995</v>
      </c>
      <c r="G79">
        <v>2785.0066249097022</v>
      </c>
      <c r="H79">
        <f t="shared" si="14"/>
        <v>2749.5452837480066</v>
      </c>
      <c r="I79">
        <f t="shared" si="15"/>
        <v>2590.4607333784402</v>
      </c>
      <c r="J79">
        <f t="shared" si="16"/>
        <v>2623.1476417896251</v>
      </c>
      <c r="K79">
        <f t="shared" si="17"/>
        <v>10091.150017268514</v>
      </c>
      <c r="L79">
        <f t="shared" si="18"/>
        <v>67360.630918457115</v>
      </c>
      <c r="M79">
        <f t="shared" si="19"/>
        <v>51461.99242560823</v>
      </c>
      <c r="N79">
        <f t="shared" si="20"/>
        <v>100.45471625199343</v>
      </c>
      <c r="O79">
        <f t="shared" si="21"/>
        <v>259.53926662155982</v>
      </c>
      <c r="P79">
        <f t="shared" si="22"/>
        <v>226.85235821037486</v>
      </c>
      <c r="Q79">
        <f t="shared" si="23"/>
        <v>3.5247268860348573</v>
      </c>
      <c r="R79">
        <f t="shared" si="24"/>
        <v>9.1066409340898176</v>
      </c>
      <c r="S79">
        <f t="shared" si="25"/>
        <v>7.9597318670306976</v>
      </c>
    </row>
    <row r="80" spans="1:19" x14ac:dyDescent="0.25">
      <c r="A80">
        <f t="shared" si="13"/>
        <v>79</v>
      </c>
      <c r="B80" s="1">
        <v>33329</v>
      </c>
      <c r="C80" s="2">
        <v>2600</v>
      </c>
      <c r="D80">
        <v>0.79922538626419781</v>
      </c>
      <c r="E80">
        <v>2864.4980410376838</v>
      </c>
      <c r="F80">
        <v>2711.4831999999997</v>
      </c>
      <c r="G80">
        <v>2746.6217050466366</v>
      </c>
      <c r="H80">
        <f t="shared" si="14"/>
        <v>2289.3795533013808</v>
      </c>
      <c r="I80">
        <f t="shared" si="15"/>
        <v>2167.0862078688829</v>
      </c>
      <c r="J80">
        <f t="shared" si="16"/>
        <v>2195.1697931375279</v>
      </c>
      <c r="K80">
        <f t="shared" si="17"/>
        <v>96485.061907249707</v>
      </c>
      <c r="L80">
        <f t="shared" si="18"/>
        <v>187414.35141734409</v>
      </c>
      <c r="M80">
        <f t="shared" si="19"/>
        <v>163887.49638831196</v>
      </c>
      <c r="N80">
        <f t="shared" si="20"/>
        <v>310.62044669861916</v>
      </c>
      <c r="O80">
        <f t="shared" si="21"/>
        <v>432.91379213111713</v>
      </c>
      <c r="P80">
        <f t="shared" si="22"/>
        <v>404.8302068624721</v>
      </c>
      <c r="Q80">
        <f t="shared" si="23"/>
        <v>11.946940257639199</v>
      </c>
      <c r="R80">
        <f t="shared" si="24"/>
        <v>16.650530466581429</v>
      </c>
      <c r="S80">
        <f t="shared" si="25"/>
        <v>15.570392571633542</v>
      </c>
    </row>
    <row r="81" spans="1:19" x14ac:dyDescent="0.25">
      <c r="A81">
        <f t="shared" si="13"/>
        <v>80</v>
      </c>
      <c r="B81" s="1">
        <v>33359</v>
      </c>
      <c r="C81" s="2">
        <v>2950</v>
      </c>
      <c r="D81">
        <v>1.2994018725400822</v>
      </c>
      <c r="E81">
        <v>2809.7925615662643</v>
      </c>
      <c r="F81">
        <v>2673.4199999999996</v>
      </c>
      <c r="G81">
        <v>2708.7658331433527</v>
      </c>
      <c r="H81">
        <f t="shared" si="14"/>
        <v>3651.049715948398</v>
      </c>
      <c r="I81">
        <f t="shared" si="15"/>
        <v>3473.8469540861061</v>
      </c>
      <c r="J81">
        <f t="shared" si="16"/>
        <v>3519.7753958590683</v>
      </c>
      <c r="K81">
        <f t="shared" si="17"/>
        <v>491470.7042313295</v>
      </c>
      <c r="L81">
        <f t="shared" si="18"/>
        <v>274415.63130529091</v>
      </c>
      <c r="M81">
        <f t="shared" si="19"/>
        <v>324644.00172635802</v>
      </c>
      <c r="N81">
        <f t="shared" si="20"/>
        <v>701.04971594839799</v>
      </c>
      <c r="O81">
        <f t="shared" si="21"/>
        <v>523.84695408610605</v>
      </c>
      <c r="P81">
        <f t="shared" si="22"/>
        <v>569.77539585906834</v>
      </c>
      <c r="Q81">
        <f t="shared" si="23"/>
        <v>23.764397150793151</v>
      </c>
      <c r="R81">
        <f t="shared" si="24"/>
        <v>17.757523867325627</v>
      </c>
      <c r="S81">
        <f t="shared" si="25"/>
        <v>19.314420198612488</v>
      </c>
    </row>
    <row r="82" spans="1:19" x14ac:dyDescent="0.25">
      <c r="A82">
        <f t="shared" si="13"/>
        <v>81</v>
      </c>
      <c r="B82" s="1">
        <v>33390</v>
      </c>
      <c r="C82" s="2">
        <v>3050</v>
      </c>
      <c r="D82">
        <v>1.2644427944479342</v>
      </c>
      <c r="E82">
        <v>2755.0870820948448</v>
      </c>
      <c r="F82">
        <v>2636.1131999999993</v>
      </c>
      <c r="G82">
        <v>2671.4317174888179</v>
      </c>
      <c r="H82">
        <f t="shared" si="14"/>
        <v>3483.6500090314107</v>
      </c>
      <c r="I82">
        <f t="shared" si="15"/>
        <v>3333.2143410890853</v>
      </c>
      <c r="J82">
        <f t="shared" si="16"/>
        <v>3377.8725860384052</v>
      </c>
      <c r="K82">
        <f t="shared" si="17"/>
        <v>188052.3303329426</v>
      </c>
      <c r="L82">
        <f t="shared" si="18"/>
        <v>80210.362998524768</v>
      </c>
      <c r="M82">
        <f t="shared" si="19"/>
        <v>107500.43267551142</v>
      </c>
      <c r="N82">
        <f t="shared" si="20"/>
        <v>433.65000903141072</v>
      </c>
      <c r="O82">
        <f t="shared" si="21"/>
        <v>283.21434108908534</v>
      </c>
      <c r="P82">
        <f t="shared" si="22"/>
        <v>327.87258603840519</v>
      </c>
      <c r="Q82">
        <f t="shared" si="23"/>
        <v>14.218033082997072</v>
      </c>
      <c r="R82">
        <f t="shared" si="24"/>
        <v>9.2857161012814871</v>
      </c>
      <c r="S82">
        <f t="shared" si="25"/>
        <v>10.749920853718203</v>
      </c>
    </row>
    <row r="83" spans="1:19" x14ac:dyDescent="0.25">
      <c r="A83">
        <f t="shared" si="13"/>
        <v>82</v>
      </c>
      <c r="B83" s="1">
        <v>33420</v>
      </c>
      <c r="C83" s="2">
        <v>2150</v>
      </c>
      <c r="D83">
        <v>1.0630158051802698</v>
      </c>
      <c r="E83">
        <v>2700.3816026234254</v>
      </c>
      <c r="F83">
        <v>2599.5627999999992</v>
      </c>
      <c r="G83">
        <v>2634.6121668714864</v>
      </c>
      <c r="H83">
        <f t="shared" si="14"/>
        <v>2870.548323606728</v>
      </c>
      <c r="I83">
        <f t="shared" si="15"/>
        <v>2763.3763429586761</v>
      </c>
      <c r="J83">
        <f t="shared" si="16"/>
        <v>2800.6343739046283</v>
      </c>
      <c r="K83">
        <f t="shared" si="17"/>
        <v>519189.88665246603</v>
      </c>
      <c r="L83">
        <f t="shared" si="18"/>
        <v>376230.53810135945</v>
      </c>
      <c r="M83">
        <f t="shared" si="19"/>
        <v>423325.0885062677</v>
      </c>
      <c r="N83">
        <f t="shared" si="20"/>
        <v>720.54832360672799</v>
      </c>
      <c r="O83">
        <f t="shared" si="21"/>
        <v>613.3763429586761</v>
      </c>
      <c r="P83">
        <f t="shared" si="22"/>
        <v>650.63437390462832</v>
      </c>
      <c r="Q83">
        <f t="shared" si="23"/>
        <v>33.513875516591995</v>
      </c>
      <c r="R83">
        <f t="shared" si="24"/>
        <v>28.529132230636097</v>
      </c>
      <c r="S83">
        <f t="shared" si="25"/>
        <v>30.262063902540852</v>
      </c>
    </row>
    <row r="84" spans="1:19" x14ac:dyDescent="0.25">
      <c r="A84">
        <f t="shared" si="13"/>
        <v>83</v>
      </c>
      <c r="B84" s="1">
        <v>33451</v>
      </c>
      <c r="C84" s="2">
        <v>2150</v>
      </c>
      <c r="D84">
        <v>1.1000143899428336</v>
      </c>
      <c r="E84">
        <v>2645.6761231520059</v>
      </c>
      <c r="F84">
        <v>2563.7687999999994</v>
      </c>
      <c r="G84">
        <v>2598.3000891941492</v>
      </c>
      <c r="H84">
        <f t="shared" si="14"/>
        <v>2910.2818065953747</v>
      </c>
      <c r="I84">
        <f t="shared" si="15"/>
        <v>2820.1825724864698</v>
      </c>
      <c r="J84">
        <f t="shared" si="16"/>
        <v>2858.1674875033123</v>
      </c>
      <c r="K84">
        <f t="shared" si="17"/>
        <v>578028.4254399268</v>
      </c>
      <c r="L84">
        <f t="shared" si="18"/>
        <v>449144.68046458234</v>
      </c>
      <c r="M84">
        <f t="shared" si="19"/>
        <v>501501.19035675394</v>
      </c>
      <c r="N84">
        <f t="shared" si="20"/>
        <v>760.28180659537475</v>
      </c>
      <c r="O84">
        <f t="shared" si="21"/>
        <v>670.18257248646978</v>
      </c>
      <c r="P84">
        <f t="shared" si="22"/>
        <v>708.16748750331226</v>
      </c>
      <c r="Q84">
        <f t="shared" si="23"/>
        <v>35.361944492808128</v>
      </c>
      <c r="R84">
        <f t="shared" si="24"/>
        <v>31.171282441231149</v>
      </c>
      <c r="S84">
        <f t="shared" si="25"/>
        <v>32.938022674572665</v>
      </c>
    </row>
    <row r="85" spans="1:19" x14ac:dyDescent="0.25">
      <c r="A85">
        <f t="shared" si="13"/>
        <v>84</v>
      </c>
      <c r="B85" s="1">
        <v>33482</v>
      </c>
      <c r="C85" s="2">
        <v>1550</v>
      </c>
      <c r="D85">
        <v>0.89031227064109297</v>
      </c>
      <c r="E85">
        <v>2590.9706436805864</v>
      </c>
      <c r="F85">
        <v>2528.7311999999993</v>
      </c>
      <c r="G85">
        <v>2562.4884901078622</v>
      </c>
      <c r="H85">
        <f t="shared" si="14"/>
        <v>2306.772956939677</v>
      </c>
      <c r="I85">
        <f t="shared" si="15"/>
        <v>2251.360416512975</v>
      </c>
      <c r="J85">
        <f t="shared" si="16"/>
        <v>2281.4149461195966</v>
      </c>
      <c r="K85">
        <f t="shared" si="17"/>
        <v>572705.30835522222</v>
      </c>
      <c r="L85">
        <f t="shared" si="18"/>
        <v>491906.43385125377</v>
      </c>
      <c r="M85">
        <f t="shared" si="19"/>
        <v>534967.82340713241</v>
      </c>
      <c r="N85">
        <f t="shared" si="20"/>
        <v>756.77295693967699</v>
      </c>
      <c r="O85">
        <f t="shared" si="21"/>
        <v>701.36041651297501</v>
      </c>
      <c r="P85">
        <f t="shared" si="22"/>
        <v>731.41494611959661</v>
      </c>
      <c r="Q85">
        <f t="shared" si="23"/>
        <v>48.824061738043675</v>
      </c>
      <c r="R85">
        <f t="shared" si="24"/>
        <v>45.249059129869359</v>
      </c>
      <c r="S85">
        <f t="shared" si="25"/>
        <v>47.188061039973974</v>
      </c>
    </row>
    <row r="86" spans="1:19" x14ac:dyDescent="0.25">
      <c r="A86">
        <f t="shared" si="13"/>
        <v>85</v>
      </c>
      <c r="B86" s="1">
        <v>33512</v>
      </c>
      <c r="C86" s="2">
        <v>2000</v>
      </c>
      <c r="D86">
        <v>0.92636872308648843</v>
      </c>
      <c r="E86">
        <v>2536.2651642091669</v>
      </c>
      <c r="F86">
        <v>2494.4499999999989</v>
      </c>
      <c r="G86">
        <v>2527.1704716647232</v>
      </c>
      <c r="H86">
        <f t="shared" si="14"/>
        <v>2349.5167215771889</v>
      </c>
      <c r="I86">
        <f t="shared" si="15"/>
        <v>2310.7804613030899</v>
      </c>
      <c r="J86">
        <f t="shared" si="16"/>
        <v>2341.0916828579284</v>
      </c>
      <c r="K86">
        <f t="shared" si="17"/>
        <v>122161.93866206621</v>
      </c>
      <c r="L86">
        <f t="shared" si="18"/>
        <v>96584.495127761329</v>
      </c>
      <c r="M86">
        <f t="shared" si="19"/>
        <v>116343.5361148536</v>
      </c>
      <c r="N86">
        <f t="shared" si="20"/>
        <v>349.51672157718895</v>
      </c>
      <c r="O86">
        <f t="shared" si="21"/>
        <v>310.78046130308985</v>
      </c>
      <c r="P86">
        <f t="shared" si="22"/>
        <v>341.09168285792839</v>
      </c>
      <c r="Q86">
        <f t="shared" si="23"/>
        <v>17.475836078859448</v>
      </c>
      <c r="R86">
        <f t="shared" si="24"/>
        <v>15.539023065154492</v>
      </c>
      <c r="S86">
        <f t="shared" si="25"/>
        <v>17.05458414289642</v>
      </c>
    </row>
    <row r="87" spans="1:19" x14ac:dyDescent="0.25">
      <c r="A87">
        <f t="shared" si="13"/>
        <v>86</v>
      </c>
      <c r="B87" s="1">
        <v>33543</v>
      </c>
      <c r="C87" s="2">
        <v>2650</v>
      </c>
      <c r="D87">
        <v>0.89151765118209725</v>
      </c>
      <c r="E87">
        <v>2481.5596847377474</v>
      </c>
      <c r="F87">
        <v>2460.9251999999988</v>
      </c>
      <c r="G87">
        <v>2492.3392309891979</v>
      </c>
      <c r="H87">
        <f t="shared" si="14"/>
        <v>2212.3542614055823</v>
      </c>
      <c r="I87">
        <f t="shared" si="15"/>
        <v>2193.9582540388319</v>
      </c>
      <c r="J87">
        <f t="shared" si="16"/>
        <v>2221.9644171604841</v>
      </c>
      <c r="K87">
        <f t="shared" si="17"/>
        <v>191533.7925098534</v>
      </c>
      <c r="L87">
        <f t="shared" si="18"/>
        <v>207974.07405931057</v>
      </c>
      <c r="M87">
        <f t="shared" si="19"/>
        <v>183214.46017676406</v>
      </c>
      <c r="N87">
        <f t="shared" si="20"/>
        <v>437.64573859441771</v>
      </c>
      <c r="O87">
        <f t="shared" si="21"/>
        <v>456.04174596116809</v>
      </c>
      <c r="P87">
        <f t="shared" si="22"/>
        <v>428.03558283951588</v>
      </c>
      <c r="Q87">
        <f t="shared" si="23"/>
        <v>16.51493353186482</v>
      </c>
      <c r="R87">
        <f t="shared" si="24"/>
        <v>17.209122489100682</v>
      </c>
      <c r="S87">
        <f t="shared" si="25"/>
        <v>16.152286144887391</v>
      </c>
    </row>
    <row r="88" spans="1:19" x14ac:dyDescent="0.25">
      <c r="A88">
        <f t="shared" si="13"/>
        <v>87</v>
      </c>
      <c r="B88" s="1">
        <v>33573</v>
      </c>
      <c r="C88" s="2">
        <v>3400</v>
      </c>
      <c r="D88">
        <v>1.2019518687959776</v>
      </c>
      <c r="E88">
        <v>2426.8542052663279</v>
      </c>
      <c r="F88">
        <v>2428.1567999999984</v>
      </c>
      <c r="G88">
        <v>2457.9880589677659</v>
      </c>
      <c r="H88">
        <f t="shared" si="14"/>
        <v>2916.9619473152397</v>
      </c>
      <c r="I88">
        <f t="shared" si="15"/>
        <v>2918.5276034896588</v>
      </c>
      <c r="J88">
        <f t="shared" si="16"/>
        <v>2954.3833409545036</v>
      </c>
      <c r="K88">
        <f t="shared" si="17"/>
        <v>233325.76034148523</v>
      </c>
      <c r="L88">
        <f t="shared" si="18"/>
        <v>231815.66860141125</v>
      </c>
      <c r="M88">
        <f t="shared" si="19"/>
        <v>198574.20681887015</v>
      </c>
      <c r="N88">
        <f t="shared" si="20"/>
        <v>483.03805268476026</v>
      </c>
      <c r="O88">
        <f t="shared" si="21"/>
        <v>481.47239651034124</v>
      </c>
      <c r="P88">
        <f t="shared" si="22"/>
        <v>445.61665904549636</v>
      </c>
      <c r="Q88">
        <f t="shared" si="23"/>
        <v>14.207001549551773</v>
      </c>
      <c r="R88">
        <f t="shared" si="24"/>
        <v>14.160952838539448</v>
      </c>
      <c r="S88">
        <f t="shared" si="25"/>
        <v>13.106372324867539</v>
      </c>
    </row>
    <row r="89" spans="1:19" x14ac:dyDescent="0.25">
      <c r="A89">
        <f t="shared" si="13"/>
        <v>88</v>
      </c>
      <c r="B89" s="1">
        <v>33604</v>
      </c>
      <c r="C89" s="2">
        <v>2200</v>
      </c>
      <c r="D89">
        <v>0.90804063834549031</v>
      </c>
      <c r="E89">
        <v>2372.1487257949084</v>
      </c>
      <c r="F89">
        <v>2396.1448</v>
      </c>
      <c r="G89">
        <v>2424.1103389566279</v>
      </c>
      <c r="H89">
        <f t="shared" si="14"/>
        <v>2154.00744322125</v>
      </c>
      <c r="I89">
        <f t="shared" si="15"/>
        <v>2175.7968537602273</v>
      </c>
      <c r="J89">
        <f t="shared" si="16"/>
        <v>2201.1906996060793</v>
      </c>
      <c r="K89">
        <f t="shared" si="17"/>
        <v>2115.3152790465415</v>
      </c>
      <c r="L89">
        <f t="shared" si="18"/>
        <v>585.79228790382092</v>
      </c>
      <c r="M89">
        <f t="shared" si="19"/>
        <v>1.417765551917415</v>
      </c>
      <c r="N89">
        <f t="shared" si="20"/>
        <v>45.992556778749986</v>
      </c>
      <c r="O89">
        <f t="shared" si="21"/>
        <v>24.20314623977265</v>
      </c>
      <c r="P89">
        <f t="shared" si="22"/>
        <v>1.1906996060793062</v>
      </c>
      <c r="Q89">
        <f t="shared" si="23"/>
        <v>2.0905707626704539</v>
      </c>
      <c r="R89">
        <f t="shared" si="24"/>
        <v>1.1001430108987569</v>
      </c>
      <c r="S89">
        <f t="shared" si="25"/>
        <v>5.4122709367241194E-2</v>
      </c>
    </row>
    <row r="90" spans="1:19" x14ac:dyDescent="0.25">
      <c r="A90">
        <f t="shared" si="13"/>
        <v>89</v>
      </c>
      <c r="B90" s="1">
        <v>33635</v>
      </c>
      <c r="C90" s="2">
        <v>1200</v>
      </c>
      <c r="D90">
        <v>0.71382658811703614</v>
      </c>
      <c r="E90">
        <v>2317.4432463234889</v>
      </c>
      <c r="F90">
        <v>2364.8892000000001</v>
      </c>
      <c r="G90">
        <v>2390.6995455072238</v>
      </c>
      <c r="H90">
        <f t="shared" si="14"/>
        <v>1654.2526056779643</v>
      </c>
      <c r="I90">
        <f t="shared" si="15"/>
        <v>1688.1207889108271</v>
      </c>
      <c r="J90">
        <f t="shared" si="16"/>
        <v>1706.5448997823705</v>
      </c>
      <c r="K90">
        <f t="shared" si="17"/>
        <v>206345.42976522012</v>
      </c>
      <c r="L90">
        <f t="shared" si="18"/>
        <v>238261.90456692819</v>
      </c>
      <c r="M90">
        <f t="shared" si="19"/>
        <v>256587.73549553179</v>
      </c>
      <c r="N90">
        <f t="shared" si="20"/>
        <v>454.25260567796431</v>
      </c>
      <c r="O90">
        <f t="shared" si="21"/>
        <v>488.12078891082706</v>
      </c>
      <c r="P90">
        <f t="shared" si="22"/>
        <v>506.54489978237052</v>
      </c>
      <c r="Q90">
        <f t="shared" si="23"/>
        <v>37.854383806497026</v>
      </c>
      <c r="R90">
        <f t="shared" si="24"/>
        <v>40.676732409235584</v>
      </c>
      <c r="S90">
        <f t="shared" si="25"/>
        <v>42.212074981864205</v>
      </c>
    </row>
    <row r="91" spans="1:19" x14ac:dyDescent="0.25">
      <c r="A91">
        <f t="shared" si="13"/>
        <v>90</v>
      </c>
      <c r="B91" s="1">
        <v>33664</v>
      </c>
      <c r="C91" s="2">
        <v>2050</v>
      </c>
      <c r="D91">
        <v>0.94188201145649875</v>
      </c>
      <c r="E91">
        <v>2262.7377668520694</v>
      </c>
      <c r="F91">
        <v>2334.39</v>
      </c>
      <c r="G91">
        <v>2357.7492431093101</v>
      </c>
      <c r="H91">
        <f t="shared" si="14"/>
        <v>2131.2319992412131</v>
      </c>
      <c r="I91">
        <f t="shared" si="15"/>
        <v>2198.7199487239359</v>
      </c>
      <c r="J91">
        <f t="shared" si="16"/>
        <v>2220.7215996098344</v>
      </c>
      <c r="K91">
        <f t="shared" si="17"/>
        <v>6598.6377007244437</v>
      </c>
      <c r="L91">
        <f t="shared" si="18"/>
        <v>22117.623148450119</v>
      </c>
      <c r="M91">
        <f t="shared" si="19"/>
        <v>29145.864573340594</v>
      </c>
      <c r="N91">
        <f t="shared" si="20"/>
        <v>81.231999241213089</v>
      </c>
      <c r="O91">
        <f t="shared" si="21"/>
        <v>148.71994872393589</v>
      </c>
      <c r="P91">
        <f t="shared" si="22"/>
        <v>170.72159960983436</v>
      </c>
      <c r="Q91">
        <f t="shared" si="23"/>
        <v>3.9625365483518582</v>
      </c>
      <c r="R91">
        <f t="shared" si="24"/>
        <v>7.2546316450700434</v>
      </c>
      <c r="S91">
        <f t="shared" si="25"/>
        <v>8.3278829077967984</v>
      </c>
    </row>
    <row r="92" spans="1:19" x14ac:dyDescent="0.25">
      <c r="A92">
        <f t="shared" si="13"/>
        <v>91</v>
      </c>
      <c r="B92" s="1">
        <v>33695</v>
      </c>
      <c r="C92" s="2">
        <v>2600</v>
      </c>
      <c r="D92">
        <v>0.79922538626419781</v>
      </c>
      <c r="E92">
        <v>2208.0322873806499</v>
      </c>
      <c r="F92">
        <v>2304.6471999999999</v>
      </c>
      <c r="G92">
        <v>2325.253084951376</v>
      </c>
      <c r="H92">
        <f t="shared" si="14"/>
        <v>1764.7154577656202</v>
      </c>
      <c r="I92">
        <f t="shared" si="15"/>
        <v>1841.9325486227019</v>
      </c>
      <c r="J92">
        <f t="shared" si="16"/>
        <v>1858.4012949822811</v>
      </c>
      <c r="K92">
        <f t="shared" si="17"/>
        <v>697700.26649569743</v>
      </c>
      <c r="L92">
        <f t="shared" si="18"/>
        <v>574666.26083767216</v>
      </c>
      <c r="M92">
        <f t="shared" si="19"/>
        <v>549968.63928395766</v>
      </c>
      <c r="N92">
        <f t="shared" si="20"/>
        <v>835.28454223437984</v>
      </c>
      <c r="O92">
        <f t="shared" si="21"/>
        <v>758.06745137729808</v>
      </c>
      <c r="P92">
        <f t="shared" si="22"/>
        <v>741.59870501771888</v>
      </c>
      <c r="Q92">
        <f t="shared" si="23"/>
        <v>32.126328547476149</v>
      </c>
      <c r="R92">
        <f t="shared" si="24"/>
        <v>29.15644043758839</v>
      </c>
      <c r="S92">
        <f t="shared" si="25"/>
        <v>28.52302711606611</v>
      </c>
    </row>
    <row r="93" spans="1:19" x14ac:dyDescent="0.25">
      <c r="A93">
        <f t="shared" si="13"/>
        <v>92</v>
      </c>
      <c r="B93" s="1">
        <v>33725</v>
      </c>
      <c r="C93" s="2">
        <v>3400</v>
      </c>
      <c r="D93">
        <v>1.2994018725400822</v>
      </c>
      <c r="E93">
        <v>2153.3268079092304</v>
      </c>
      <c r="F93">
        <v>2275.6607999999997</v>
      </c>
      <c r="G93">
        <v>2293.2048116981305</v>
      </c>
      <c r="H93">
        <f t="shared" si="14"/>
        <v>2798.0368863880121</v>
      </c>
      <c r="I93">
        <f t="shared" si="15"/>
        <v>2956.9979047860611</v>
      </c>
      <c r="J93">
        <f t="shared" si="16"/>
        <v>2979.7946264384773</v>
      </c>
      <c r="K93">
        <f t="shared" si="17"/>
        <v>362359.590149439</v>
      </c>
      <c r="L93">
        <f t="shared" si="18"/>
        <v>196250.85636393979</v>
      </c>
      <c r="M93">
        <f t="shared" si="19"/>
        <v>176572.55596997886</v>
      </c>
      <c r="N93">
        <f t="shared" si="20"/>
        <v>601.96311361198786</v>
      </c>
      <c r="O93">
        <f t="shared" si="21"/>
        <v>443.0020952139389</v>
      </c>
      <c r="P93">
        <f t="shared" si="22"/>
        <v>420.20537356152272</v>
      </c>
      <c r="Q93">
        <f t="shared" si="23"/>
        <v>17.704797459176113</v>
      </c>
      <c r="R93">
        <f t="shared" si="24"/>
        <v>13.029473388645261</v>
      </c>
      <c r="S93">
        <f t="shared" si="25"/>
        <v>12.358981575338904</v>
      </c>
    </row>
    <row r="94" spans="1:19" x14ac:dyDescent="0.25">
      <c r="A94">
        <f t="shared" si="13"/>
        <v>93</v>
      </c>
      <c r="B94" s="1">
        <v>33756</v>
      </c>
      <c r="C94" s="2">
        <v>1850</v>
      </c>
      <c r="D94">
        <v>1.2644427944479342</v>
      </c>
      <c r="E94">
        <v>2098.6213284378109</v>
      </c>
      <c r="F94">
        <v>2247.4307999999996</v>
      </c>
      <c r="G94">
        <v>2261.5982502848383</v>
      </c>
      <c r="H94">
        <f t="shared" si="14"/>
        <v>2653.5866170179415</v>
      </c>
      <c r="I94">
        <f t="shared" si="15"/>
        <v>2841.747681080356</v>
      </c>
      <c r="J94">
        <f t="shared" si="16"/>
        <v>2859.6616115087195</v>
      </c>
      <c r="K94">
        <f t="shared" si="17"/>
        <v>645751.45105033985</v>
      </c>
      <c r="L94">
        <f t="shared" si="18"/>
        <v>983563.46292826347</v>
      </c>
      <c r="M94">
        <f t="shared" si="19"/>
        <v>1019416.5697543843</v>
      </c>
      <c r="N94">
        <f t="shared" si="20"/>
        <v>803.58661701794153</v>
      </c>
      <c r="O94">
        <f t="shared" si="21"/>
        <v>991.74768108035596</v>
      </c>
      <c r="P94">
        <f t="shared" si="22"/>
        <v>1009.6616115087195</v>
      </c>
      <c r="Q94">
        <f t="shared" si="23"/>
        <v>43.43711443340225</v>
      </c>
      <c r="R94">
        <f t="shared" si="24"/>
        <v>53.607982761100324</v>
      </c>
      <c r="S94">
        <f t="shared" si="25"/>
        <v>54.576303324795646</v>
      </c>
    </row>
    <row r="95" spans="1:19" x14ac:dyDescent="0.25">
      <c r="A95">
        <f t="shared" si="13"/>
        <v>94</v>
      </c>
      <c r="B95" s="1">
        <v>33786</v>
      </c>
      <c r="C95" s="2">
        <v>3000</v>
      </c>
      <c r="D95">
        <v>1.0630158051802698</v>
      </c>
      <c r="E95">
        <v>2043.9158489663914</v>
      </c>
      <c r="F95">
        <v>2219.9571999999994</v>
      </c>
      <c r="G95">
        <v>2230.4273127282881</v>
      </c>
      <c r="H95">
        <f t="shared" si="14"/>
        <v>2172.7148519097232</v>
      </c>
      <c r="I95">
        <f t="shared" si="15"/>
        <v>2359.8495904237366</v>
      </c>
      <c r="J95">
        <f t="shared" si="16"/>
        <v>2370.9794857359266</v>
      </c>
      <c r="K95">
        <f t="shared" si="17"/>
        <v>684400.71625075128</v>
      </c>
      <c r="L95">
        <f t="shared" si="18"/>
        <v>409792.54688065784</v>
      </c>
      <c r="M95">
        <f t="shared" si="19"/>
        <v>395666.80736503942</v>
      </c>
      <c r="N95">
        <f t="shared" si="20"/>
        <v>827.28514809027683</v>
      </c>
      <c r="O95">
        <f t="shared" si="21"/>
        <v>640.15040957626343</v>
      </c>
      <c r="P95">
        <f t="shared" si="22"/>
        <v>629.02051426407343</v>
      </c>
      <c r="Q95">
        <f t="shared" si="23"/>
        <v>27.576171603009225</v>
      </c>
      <c r="R95">
        <f t="shared" si="24"/>
        <v>21.338346985875447</v>
      </c>
      <c r="S95">
        <f t="shared" si="25"/>
        <v>20.967350475469114</v>
      </c>
    </row>
    <row r="96" spans="1:19" x14ac:dyDescent="0.25">
      <c r="A96">
        <f t="shared" si="13"/>
        <v>95</v>
      </c>
      <c r="B96" s="1">
        <v>33817</v>
      </c>
      <c r="C96" s="2">
        <v>2100</v>
      </c>
      <c r="D96">
        <v>1.1000143899428336</v>
      </c>
      <c r="E96">
        <v>1989.2103694949719</v>
      </c>
      <c r="F96">
        <v>2193.2399999999993</v>
      </c>
      <c r="G96">
        <v>2199.685994954134</v>
      </c>
      <c r="H96">
        <f t="shared" si="14"/>
        <v>2188.1600310679701</v>
      </c>
      <c r="I96">
        <f t="shared" si="15"/>
        <v>2412.5955605982199</v>
      </c>
      <c r="J96">
        <f t="shared" si="16"/>
        <v>2419.6862478052667</v>
      </c>
      <c r="K96">
        <f t="shared" si="17"/>
        <v>7772.1910779054479</v>
      </c>
      <c r="L96">
        <f t="shared" si="18"/>
        <v>97715.984505715358</v>
      </c>
      <c r="M96">
        <f t="shared" si="19"/>
        <v>102199.29703581039</v>
      </c>
      <c r="N96">
        <f t="shared" si="20"/>
        <v>88.160031067970067</v>
      </c>
      <c r="O96">
        <f t="shared" si="21"/>
        <v>312.59556059821989</v>
      </c>
      <c r="P96">
        <f t="shared" si="22"/>
        <v>319.6862478052667</v>
      </c>
      <c r="Q96">
        <f t="shared" si="23"/>
        <v>4.1980967175223842</v>
      </c>
      <c r="R96">
        <f t="shared" si="24"/>
        <v>14.885502885629519</v>
      </c>
      <c r="S96">
        <f t="shared" si="25"/>
        <v>15.223154657393652</v>
      </c>
    </row>
    <row r="97" spans="1:19" x14ac:dyDescent="0.25">
      <c r="A97">
        <f t="shared" si="13"/>
        <v>96</v>
      </c>
      <c r="B97" s="1">
        <v>33848</v>
      </c>
      <c r="C97" s="2">
        <v>1950</v>
      </c>
      <c r="D97">
        <v>0.89031227064109297</v>
      </c>
      <c r="E97">
        <v>1934.5048900235524</v>
      </c>
      <c r="F97">
        <v>2167.279199999999</v>
      </c>
      <c r="G97">
        <v>2169.3683756404043</v>
      </c>
      <c r="H97">
        <f t="shared" si="14"/>
        <v>1722.3134412031668</v>
      </c>
      <c r="I97">
        <f t="shared" si="15"/>
        <v>1929.5552656652105</v>
      </c>
      <c r="J97">
        <f t="shared" si="16"/>
        <v>1931.415284373388</v>
      </c>
      <c r="K97">
        <f t="shared" si="17"/>
        <v>51841.169056743784</v>
      </c>
      <c r="L97">
        <f t="shared" si="18"/>
        <v>417.98716202011957</v>
      </c>
      <c r="M97">
        <f t="shared" si="19"/>
        <v>345.39165492203716</v>
      </c>
      <c r="N97">
        <f t="shared" si="20"/>
        <v>227.6865587968332</v>
      </c>
      <c r="O97">
        <f t="shared" si="21"/>
        <v>20.444734334789473</v>
      </c>
      <c r="P97">
        <f t="shared" si="22"/>
        <v>18.584715626612024</v>
      </c>
      <c r="Q97">
        <f t="shared" si="23"/>
        <v>11.676233784452984</v>
      </c>
      <c r="R97">
        <f t="shared" si="24"/>
        <v>1.0484479146045884</v>
      </c>
      <c r="S97">
        <f t="shared" si="25"/>
        <v>0.95306233982625765</v>
      </c>
    </row>
    <row r="98" spans="1:19" x14ac:dyDescent="0.25">
      <c r="A98">
        <f t="shared" si="13"/>
        <v>97</v>
      </c>
      <c r="B98" s="1">
        <v>33878</v>
      </c>
      <c r="C98" s="2">
        <v>1950</v>
      </c>
      <c r="D98">
        <v>0.92636872308648843</v>
      </c>
      <c r="E98">
        <v>1879.7994105521338</v>
      </c>
      <c r="F98">
        <v>2142.0747999999994</v>
      </c>
      <c r="G98">
        <v>2139.4686150769512</v>
      </c>
      <c r="H98">
        <f t="shared" si="14"/>
        <v>1741.387379611914</v>
      </c>
      <c r="I98">
        <f t="shared" si="15"/>
        <v>1984.3510972317445</v>
      </c>
      <c r="J98">
        <f t="shared" si="16"/>
        <v>1981.9368090324531</v>
      </c>
      <c r="K98">
        <f t="shared" si="17"/>
        <v>43519.225385183694</v>
      </c>
      <c r="L98">
        <f t="shared" si="18"/>
        <v>1179.9978810247619</v>
      </c>
      <c r="M98">
        <f t="shared" si="19"/>
        <v>1019.9597711753769</v>
      </c>
      <c r="N98">
        <f t="shared" si="20"/>
        <v>208.61262038808604</v>
      </c>
      <c r="O98">
        <f t="shared" si="21"/>
        <v>34.351097231744461</v>
      </c>
      <c r="P98">
        <f t="shared" si="22"/>
        <v>31.936809032453084</v>
      </c>
      <c r="Q98">
        <f t="shared" si="23"/>
        <v>10.698083096824925</v>
      </c>
      <c r="R98">
        <f t="shared" si="24"/>
        <v>1.7615947298330492</v>
      </c>
      <c r="S98">
        <f t="shared" si="25"/>
        <v>1.6377850785873376</v>
      </c>
    </row>
    <row r="99" spans="1:19" x14ac:dyDescent="0.25">
      <c r="A99">
        <f t="shared" si="13"/>
        <v>98</v>
      </c>
      <c r="B99" s="1">
        <v>33909</v>
      </c>
      <c r="C99" s="2">
        <v>2100</v>
      </c>
      <c r="D99">
        <v>0.89151765118209725</v>
      </c>
      <c r="E99">
        <v>1825.0939310807144</v>
      </c>
      <c r="F99">
        <v>2117.6267999999995</v>
      </c>
      <c r="G99">
        <v>2109.9809540406204</v>
      </c>
      <c r="H99">
        <f t="shared" si="14"/>
        <v>1627.103454623779</v>
      </c>
      <c r="I99">
        <f t="shared" si="15"/>
        <v>1887.9016708162603</v>
      </c>
      <c r="J99">
        <f t="shared" si="16"/>
        <v>1881.0852641852546</v>
      </c>
      <c r="K99">
        <f t="shared" si="17"/>
        <v>223631.14262876421</v>
      </c>
      <c r="L99">
        <f t="shared" si="18"/>
        <v>44985.701242534</v>
      </c>
      <c r="M99">
        <f t="shared" si="19"/>
        <v>47923.661556839783</v>
      </c>
      <c r="N99">
        <f t="shared" si="20"/>
        <v>472.89654537622096</v>
      </c>
      <c r="O99">
        <f t="shared" si="21"/>
        <v>212.09832918373968</v>
      </c>
      <c r="P99">
        <f t="shared" si="22"/>
        <v>218.91473581474543</v>
      </c>
      <c r="Q99">
        <f>100*ABS(C99-H99)/C99</f>
        <v>22.518883113153379</v>
      </c>
      <c r="R99">
        <f t="shared" si="24"/>
        <v>10.099920437320938</v>
      </c>
      <c r="S99">
        <f t="shared" si="25"/>
        <v>10.424511229273593</v>
      </c>
    </row>
    <row r="100" spans="1:19" x14ac:dyDescent="0.25">
      <c r="A100">
        <f t="shared" si="13"/>
        <v>99</v>
      </c>
      <c r="B100" s="1">
        <v>33939</v>
      </c>
      <c r="C100" s="2">
        <v>1200</v>
      </c>
      <c r="D100">
        <v>1.2019518687959776</v>
      </c>
      <c r="E100">
        <v>1770.3884516092949</v>
      </c>
      <c r="F100">
        <v>2093.9351999999994</v>
      </c>
      <c r="G100">
        <v>2080.8997126859163</v>
      </c>
      <c r="H100">
        <f t="shared" si="14"/>
        <v>2127.9217079066093</v>
      </c>
      <c r="I100">
        <f t="shared" si="15"/>
        <v>2516.8093267776785</v>
      </c>
      <c r="J100">
        <f t="shared" si="16"/>
        <v>2501.1412984398498</v>
      </c>
      <c r="K100">
        <f t="shared" si="17"/>
        <v>861038.69600431877</v>
      </c>
      <c r="L100">
        <f t="shared" si="18"/>
        <v>1733986.8030886829</v>
      </c>
      <c r="M100">
        <f t="shared" si="19"/>
        <v>1692968.6785057383</v>
      </c>
      <c r="N100">
        <f t="shared" si="20"/>
        <v>927.9217079066093</v>
      </c>
      <c r="O100">
        <f t="shared" si="21"/>
        <v>1316.8093267776785</v>
      </c>
      <c r="P100">
        <f t="shared" si="22"/>
        <v>1301.1412984398498</v>
      </c>
      <c r="Q100">
        <f t="shared" si="23"/>
        <v>77.326808992217437</v>
      </c>
      <c r="R100">
        <f t="shared" si="24"/>
        <v>109.73411056480654</v>
      </c>
      <c r="S100">
        <f t="shared" si="25"/>
        <v>108.42844153665415</v>
      </c>
    </row>
    <row r="101" spans="1:19" x14ac:dyDescent="0.25">
      <c r="A101">
        <f t="shared" si="13"/>
        <v>100</v>
      </c>
      <c r="B101" s="1">
        <v>33970</v>
      </c>
      <c r="C101" s="2">
        <v>2750</v>
      </c>
      <c r="D101">
        <v>0.90804063834549031</v>
      </c>
      <c r="E101">
        <v>1715.6829721378754</v>
      </c>
      <c r="F101">
        <v>2070.9999999999991</v>
      </c>
      <c r="G101">
        <v>2052.2192894509731</v>
      </c>
      <c r="H101">
        <f t="shared" si="14"/>
        <v>1557.9098612185644</v>
      </c>
      <c r="I101">
        <f t="shared" si="15"/>
        <v>1880.5521620135096</v>
      </c>
      <c r="J101">
        <f t="shared" si="16"/>
        <v>1863.4985136179901</v>
      </c>
      <c r="K101">
        <f t="shared" si="17"/>
        <v>1421078.8989799423</v>
      </c>
      <c r="L101">
        <f t="shared" si="18"/>
        <v>755939.54297938244</v>
      </c>
      <c r="M101">
        <f t="shared" si="19"/>
        <v>785884.88535751298</v>
      </c>
      <c r="N101">
        <f t="shared" si="20"/>
        <v>1192.0901387814356</v>
      </c>
      <c r="O101">
        <f t="shared" si="21"/>
        <v>869.44783798649041</v>
      </c>
      <c r="P101">
        <f t="shared" si="22"/>
        <v>886.50148638200994</v>
      </c>
      <c r="Q101">
        <f t="shared" si="23"/>
        <v>43.348732319324931</v>
      </c>
      <c r="R101">
        <f t="shared" si="24"/>
        <v>31.616285017690558</v>
      </c>
      <c r="S101">
        <f t="shared" si="25"/>
        <v>32.236417686618545</v>
      </c>
    </row>
    <row r="102" spans="1:19" x14ac:dyDescent="0.25">
      <c r="A102">
        <f t="shared" si="13"/>
        <v>101</v>
      </c>
      <c r="B102" s="1">
        <v>34001</v>
      </c>
      <c r="C102" s="2">
        <v>1150</v>
      </c>
      <c r="D102">
        <v>0.71382658811703614</v>
      </c>
      <c r="E102">
        <v>1660.9774926664559</v>
      </c>
      <c r="F102">
        <v>2048.821199999999</v>
      </c>
      <c r="G102">
        <v>2023.9341599785892</v>
      </c>
      <c r="H102">
        <f t="shared" si="14"/>
        <v>1185.6498965292856</v>
      </c>
      <c r="I102">
        <f t="shared" si="15"/>
        <v>1462.5030468578509</v>
      </c>
      <c r="J102">
        <f t="shared" si="16"/>
        <v>1444.7380159910358</v>
      </c>
      <c r="K102">
        <f t="shared" si="17"/>
        <v>1270.9151225487674</v>
      </c>
      <c r="L102">
        <f t="shared" si="18"/>
        <v>97658.154295440152</v>
      </c>
      <c r="M102">
        <f t="shared" si="19"/>
        <v>86870.498070332076</v>
      </c>
      <c r="N102">
        <f t="shared" si="20"/>
        <v>35.64989652928557</v>
      </c>
      <c r="O102">
        <f t="shared" si="21"/>
        <v>312.5030468578509</v>
      </c>
      <c r="P102">
        <f t="shared" si="22"/>
        <v>294.73801599103581</v>
      </c>
      <c r="Q102">
        <f t="shared" si="23"/>
        <v>3.0999910025465711</v>
      </c>
      <c r="R102">
        <f t="shared" si="24"/>
        <v>27.174177987639208</v>
      </c>
      <c r="S102">
        <f t="shared" si="25"/>
        <v>25.629392694872678</v>
      </c>
    </row>
    <row r="103" spans="1:19" x14ac:dyDescent="0.25">
      <c r="A103">
        <f t="shared" si="13"/>
        <v>102</v>
      </c>
      <c r="B103" s="1">
        <v>34029</v>
      </c>
      <c r="C103" s="2">
        <v>2050</v>
      </c>
      <c r="D103">
        <v>0.94188201145649875</v>
      </c>
      <c r="E103">
        <v>1606.2720131950364</v>
      </c>
      <c r="F103">
        <v>2027.398799999999</v>
      </c>
      <c r="G103">
        <v>1996.0388760521396</v>
      </c>
      <c r="H103">
        <f t="shared" si="14"/>
        <v>1512.9187147344205</v>
      </c>
      <c r="I103">
        <f t="shared" si="15"/>
        <v>1909.570459768491</v>
      </c>
      <c r="J103">
        <f t="shared" si="16"/>
        <v>1880.0331115213583</v>
      </c>
      <c r="K103">
        <f t="shared" si="17"/>
        <v>288456.30698252679</v>
      </c>
      <c r="L103">
        <f t="shared" si="18"/>
        <v>19720.455769633008</v>
      </c>
      <c r="M103">
        <f t="shared" si="19"/>
        <v>28888.743179111043</v>
      </c>
      <c r="N103">
        <f t="shared" si="20"/>
        <v>537.08128526557948</v>
      </c>
      <c r="O103">
        <f t="shared" si="21"/>
        <v>140.42954023150901</v>
      </c>
      <c r="P103">
        <f t="shared" si="22"/>
        <v>169.96688847864175</v>
      </c>
      <c r="Q103">
        <f t="shared" si="23"/>
        <v>26.199087086125829</v>
      </c>
      <c r="R103">
        <f t="shared" si="24"/>
        <v>6.850221474707757</v>
      </c>
      <c r="S103">
        <f t="shared" si="25"/>
        <v>8.2910677306654499</v>
      </c>
    </row>
    <row r="104" spans="1:19" x14ac:dyDescent="0.25">
      <c r="A104">
        <f t="shared" si="13"/>
        <v>103</v>
      </c>
      <c r="B104" s="1">
        <v>34060</v>
      </c>
      <c r="C104" s="2">
        <v>1650</v>
      </c>
      <c r="D104">
        <v>0.79922538626419781</v>
      </c>
      <c r="E104">
        <v>1551.5665337236169</v>
      </c>
      <c r="F104">
        <v>2006.7327999999989</v>
      </c>
      <c r="G104">
        <v>1968.5280645461476</v>
      </c>
      <c r="H104">
        <f t="shared" si="14"/>
        <v>1240.0513622298602</v>
      </c>
      <c r="I104">
        <f t="shared" si="15"/>
        <v>1603.8317972090342</v>
      </c>
      <c r="J104">
        <f t="shared" si="16"/>
        <v>1573.2976027588086</v>
      </c>
      <c r="K104">
        <f t="shared" si="17"/>
        <v>168057.88560959333</v>
      </c>
      <c r="L104">
        <f t="shared" si="18"/>
        <v>2131.5029489477402</v>
      </c>
      <c r="M104">
        <f t="shared" si="19"/>
        <v>5883.2577425455293</v>
      </c>
      <c r="N104">
        <f t="shared" si="20"/>
        <v>409.94863777013984</v>
      </c>
      <c r="O104">
        <f t="shared" si="21"/>
        <v>46.168202790965779</v>
      </c>
      <c r="P104">
        <f t="shared" si="22"/>
        <v>76.70239724119142</v>
      </c>
      <c r="Q104">
        <f t="shared" si="23"/>
        <v>24.845371986069079</v>
      </c>
      <c r="R104">
        <f t="shared" si="24"/>
        <v>2.7980728964221684</v>
      </c>
      <c r="S104">
        <f t="shared" si="25"/>
        <v>4.6486301358297828</v>
      </c>
    </row>
    <row r="105" spans="1:19" x14ac:dyDescent="0.25">
      <c r="A105">
        <f t="shared" si="13"/>
        <v>104</v>
      </c>
      <c r="B105" s="1">
        <v>34090</v>
      </c>
      <c r="C105" s="2">
        <v>2750</v>
      </c>
      <c r="D105">
        <v>1.2994018725400822</v>
      </c>
      <c r="E105">
        <v>1496.8610542521974</v>
      </c>
      <c r="F105">
        <v>1986.8231999999985</v>
      </c>
      <c r="G105">
        <v>1941.3964263913356</v>
      </c>
      <c r="H105">
        <f t="shared" si="14"/>
        <v>1945.024056827627</v>
      </c>
      <c r="I105">
        <f t="shared" si="15"/>
        <v>2581.6817864860764</v>
      </c>
      <c r="J105">
        <f t="shared" si="16"/>
        <v>2522.6541517955252</v>
      </c>
      <c r="K105">
        <f t="shared" si="17"/>
        <v>647986.2690862515</v>
      </c>
      <c r="L105">
        <f t="shared" si="18"/>
        <v>28331.021000518787</v>
      </c>
      <c r="M105">
        <f t="shared" si="19"/>
        <v>51686.134695812099</v>
      </c>
      <c r="N105">
        <f t="shared" si="20"/>
        <v>804.97594317237304</v>
      </c>
      <c r="O105">
        <f t="shared" si="21"/>
        <v>168.31821351392364</v>
      </c>
      <c r="P105">
        <f t="shared" si="22"/>
        <v>227.34584820447481</v>
      </c>
      <c r="Q105">
        <f t="shared" si="23"/>
        <v>29.271852478995385</v>
      </c>
      <c r="R105">
        <f t="shared" si="24"/>
        <v>6.1206623095972228</v>
      </c>
      <c r="S105">
        <f t="shared" si="25"/>
        <v>8.2671217528899934</v>
      </c>
    </row>
    <row r="106" spans="1:19" x14ac:dyDescent="0.25">
      <c r="A106">
        <f t="shared" si="13"/>
        <v>105</v>
      </c>
      <c r="B106" s="1">
        <v>34121</v>
      </c>
      <c r="C106" s="2">
        <v>2350</v>
      </c>
      <c r="D106">
        <v>1.2644427944479342</v>
      </c>
      <c r="E106">
        <v>1442.1555747807779</v>
      </c>
      <c r="F106">
        <v>1967.67</v>
      </c>
      <c r="G106">
        <v>1914.63873555392</v>
      </c>
      <c r="H106">
        <f>D106*E106</f>
        <v>1823.5232250044735</v>
      </c>
      <c r="I106">
        <f>D106*F106</f>
        <v>2488.0061533513667</v>
      </c>
      <c r="J106">
        <f t="shared" si="16"/>
        <v>2420.951153142058</v>
      </c>
      <c r="K106">
        <f t="shared" si="17"/>
        <v>277177.79460969026</v>
      </c>
      <c r="L106">
        <f t="shared" si="18"/>
        <v>19045.698362840947</v>
      </c>
      <c r="M106">
        <f t="shared" si="19"/>
        <v>5034.0661321877733</v>
      </c>
      <c r="N106">
        <f t="shared" si="20"/>
        <v>526.47677499552651</v>
      </c>
      <c r="O106">
        <f t="shared" si="21"/>
        <v>138.00615335136672</v>
      </c>
      <c r="P106">
        <f t="shared" si="22"/>
        <v>70.951153142058047</v>
      </c>
      <c r="Q106">
        <f t="shared" si="23"/>
        <v>22.403267021086233</v>
      </c>
      <c r="R106">
        <f t="shared" si="24"/>
        <v>5.8726022702709244</v>
      </c>
      <c r="S106">
        <f t="shared" si="25"/>
        <v>3.0191980060450234</v>
      </c>
    </row>
    <row r="107" spans="1:19" x14ac:dyDescent="0.25">
      <c r="A107">
        <f t="shared" si="13"/>
        <v>106</v>
      </c>
      <c r="B107" s="1">
        <v>34151</v>
      </c>
      <c r="C107" s="2">
        <v>3250</v>
      </c>
      <c r="D107">
        <v>1.0630158051802698</v>
      </c>
      <c r="E107">
        <v>1387.4500953093584</v>
      </c>
      <c r="F107">
        <v>1949.2731999999996</v>
      </c>
      <c r="G107">
        <v>1888.2498380290042</v>
      </c>
      <c r="H107">
        <f t="shared" si="14"/>
        <v>1474.8813802127197</v>
      </c>
      <c r="I107">
        <f t="shared" si="15"/>
        <v>2072.1082202143207</v>
      </c>
      <c r="J107">
        <f>D107*G107</f>
        <v>2007.239421953916</v>
      </c>
      <c r="K107">
        <f t="shared" si="17"/>
        <v>3151046.1143154991</v>
      </c>
      <c r="L107">
        <f t="shared" si="18"/>
        <v>1387429.0448866752</v>
      </c>
      <c r="M107">
        <f t="shared" si="19"/>
        <v>1544453.8543454369</v>
      </c>
      <c r="N107">
        <f t="shared" si="20"/>
        <v>1775.1186197872803</v>
      </c>
      <c r="O107">
        <f t="shared" si="21"/>
        <v>1177.8917797856793</v>
      </c>
      <c r="P107">
        <f t="shared" si="22"/>
        <v>1242.760578046084</v>
      </c>
      <c r="Q107">
        <f t="shared" si="23"/>
        <v>54.619034454993241</v>
      </c>
      <c r="R107">
        <f t="shared" si="24"/>
        <v>36.242823993405516</v>
      </c>
      <c r="S107">
        <f t="shared" si="25"/>
        <v>38.238787016802583</v>
      </c>
    </row>
    <row r="108" spans="1:19" x14ac:dyDescent="0.25">
      <c r="A108">
        <f t="shared" si="13"/>
        <v>107</v>
      </c>
      <c r="B108" s="1">
        <v>34182</v>
      </c>
      <c r="C108" s="2">
        <v>3050</v>
      </c>
      <c r="D108">
        <v>1.1000143899428336</v>
      </c>
      <c r="E108">
        <v>1332.7446158379389</v>
      </c>
      <c r="F108">
        <v>1931.6328000000003</v>
      </c>
      <c r="G108">
        <v>1862.2246508477908</v>
      </c>
      <c r="H108">
        <f t="shared" si="14"/>
        <v>1466.0382555405665</v>
      </c>
      <c r="I108">
        <f t="shared" si="15"/>
        <v>2124.8238760855679</v>
      </c>
      <c r="J108">
        <f t="shared" si="16"/>
        <v>2048.473913238839</v>
      </c>
      <c r="K108">
        <f t="shared" si="17"/>
        <v>2508934.8079109718</v>
      </c>
      <c r="L108">
        <f t="shared" si="18"/>
        <v>855950.86026133259</v>
      </c>
      <c r="M108">
        <f t="shared" si="19"/>
        <v>1003054.5024631246</v>
      </c>
      <c r="N108">
        <f t="shared" si="20"/>
        <v>1583.9617444594335</v>
      </c>
      <c r="O108">
        <f t="shared" si="21"/>
        <v>925.17612391443208</v>
      </c>
      <c r="P108">
        <f t="shared" si="22"/>
        <v>1001.526086761161</v>
      </c>
      <c r="Q108">
        <f t="shared" si="23"/>
        <v>51.933171949489626</v>
      </c>
      <c r="R108">
        <f t="shared" si="24"/>
        <v>30.333643407030561</v>
      </c>
      <c r="S108">
        <f t="shared" si="25"/>
        <v>32.836920877415118</v>
      </c>
    </row>
    <row r="109" spans="1:19" x14ac:dyDescent="0.25">
      <c r="A109">
        <f t="shared" si="13"/>
        <v>108</v>
      </c>
      <c r="B109" s="1">
        <v>34213</v>
      </c>
      <c r="C109" s="2">
        <v>2500</v>
      </c>
      <c r="D109">
        <v>0.89031227064109297</v>
      </c>
      <c r="E109">
        <v>1278.0391363665194</v>
      </c>
      <c r="F109">
        <v>1914.7487999999994</v>
      </c>
      <c r="G109">
        <v>1836.558161098548</v>
      </c>
      <c r="H109">
        <f t="shared" si="14"/>
        <v>1137.8539254666573</v>
      </c>
      <c r="I109">
        <f t="shared" si="15"/>
        <v>1704.7243518353075</v>
      </c>
      <c r="J109">
        <f t="shared" si="16"/>
        <v>1635.1102665720784</v>
      </c>
      <c r="K109">
        <f t="shared" si="17"/>
        <v>1855441.9283665947</v>
      </c>
      <c r="L109">
        <f t="shared" si="18"/>
        <v>632463.35656377173</v>
      </c>
      <c r="M109">
        <f t="shared" si="19"/>
        <v>748034.25098902115</v>
      </c>
      <c r="N109">
        <f t="shared" si="20"/>
        <v>1362.1460745333427</v>
      </c>
      <c r="O109">
        <f t="shared" si="21"/>
        <v>795.27564816469248</v>
      </c>
      <c r="P109">
        <f t="shared" si="22"/>
        <v>864.88973342792156</v>
      </c>
      <c r="Q109">
        <f t="shared" si="23"/>
        <v>54.485842981333704</v>
      </c>
      <c r="R109">
        <f t="shared" si="24"/>
        <v>31.8110259265877</v>
      </c>
      <c r="S109">
        <f t="shared" si="25"/>
        <v>34.595589337116863</v>
      </c>
    </row>
    <row r="110" spans="1:19" x14ac:dyDescent="0.25">
      <c r="A110">
        <f t="shared" si="13"/>
        <v>109</v>
      </c>
      <c r="B110" s="1">
        <v>34243</v>
      </c>
      <c r="C110" s="2">
        <v>1850</v>
      </c>
    </row>
    <row r="111" spans="1:19" x14ac:dyDescent="0.25">
      <c r="A111">
        <f t="shared" si="13"/>
        <v>110</v>
      </c>
      <c r="B111" s="1">
        <v>34274</v>
      </c>
      <c r="C111" s="2">
        <v>2700</v>
      </c>
    </row>
    <row r="112" spans="1:19" x14ac:dyDescent="0.25">
      <c r="A112">
        <f t="shared" si="13"/>
        <v>111</v>
      </c>
      <c r="B112" s="1">
        <v>34304</v>
      </c>
      <c r="C112" s="2">
        <v>3150</v>
      </c>
    </row>
    <row r="113" spans="1:7" x14ac:dyDescent="0.25">
      <c r="A113">
        <f t="shared" si="13"/>
        <v>112</v>
      </c>
      <c r="B113" s="1">
        <v>34335</v>
      </c>
      <c r="C113" s="2">
        <v>1200</v>
      </c>
    </row>
    <row r="114" spans="1:7" x14ac:dyDescent="0.25">
      <c r="A114">
        <f t="shared" si="13"/>
        <v>113</v>
      </c>
      <c r="B114" s="1">
        <v>34366</v>
      </c>
      <c r="C114" s="2">
        <v>1800</v>
      </c>
    </row>
    <row r="115" spans="1:7" x14ac:dyDescent="0.25">
      <c r="A115">
        <f t="shared" si="13"/>
        <v>114</v>
      </c>
      <c r="B115" s="1">
        <v>34394</v>
      </c>
      <c r="C115" s="2">
        <v>4550</v>
      </c>
    </row>
    <row r="118" spans="1:7" ht="21.75" customHeight="1" x14ac:dyDescent="0.25">
      <c r="D118" s="14" t="s">
        <v>69</v>
      </c>
      <c r="E118" s="14" t="s">
        <v>70</v>
      </c>
      <c r="F118" s="14" t="s">
        <v>71</v>
      </c>
      <c r="G118" s="14" t="s">
        <v>72</v>
      </c>
    </row>
    <row r="119" spans="1:7" ht="25.5" customHeight="1" x14ac:dyDescent="0.25">
      <c r="D119" s="14" t="s">
        <v>73</v>
      </c>
      <c r="E119" s="14">
        <f>SQRT(AVERAGE(K8:K109))</f>
        <v>1109.9324946706304</v>
      </c>
      <c r="F119" s="14">
        <f>SQRT(AVERAGE(L8:L109))</f>
        <v>1069.3490210352224</v>
      </c>
      <c r="G119" s="14">
        <f>SQRT(AVERAGE(M8:M109))</f>
        <v>1079.1803996937026</v>
      </c>
    </row>
    <row r="120" spans="1:7" ht="21.75" customHeight="1" x14ac:dyDescent="0.25">
      <c r="D120" s="14" t="s">
        <v>74</v>
      </c>
      <c r="E120" s="14">
        <f>AVERAGE(N8:N109)</f>
        <v>871.89789424283219</v>
      </c>
      <c r="F120" s="14">
        <f t="shared" ref="F120:G120" si="26">AVERAGE(O8:O109)</f>
        <v>835.60120327018171</v>
      </c>
      <c r="G120" s="14">
        <f t="shared" si="26"/>
        <v>839.45249673151238</v>
      </c>
    </row>
    <row r="121" spans="1:7" ht="24.75" customHeight="1" x14ac:dyDescent="0.25">
      <c r="D121" s="14" t="s">
        <v>75</v>
      </c>
      <c r="E121" s="14">
        <f>AVERAGE(Q8:Q109)</f>
        <v>26.848053039796724</v>
      </c>
      <c r="F121" s="14">
        <f>AVERAGE(R8:R109)</f>
        <v>24.14932566594247</v>
      </c>
      <c r="G121" s="14">
        <f t="shared" ref="G121" si="27">AVERAGE(S8:S109)</f>
        <v>24.277725379885005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ED5-1455-4577-80F7-0D7754171F9F}">
  <dimension ref="A1:Q116"/>
  <sheetViews>
    <sheetView workbookViewId="0">
      <selection activeCell="E6" sqref="E6"/>
    </sheetView>
  </sheetViews>
  <sheetFormatPr defaultRowHeight="15" x14ac:dyDescent="0.25"/>
  <cols>
    <col min="3" max="3" width="19.42578125" customWidth="1"/>
    <col min="4" max="4" width="13.28515625" bestFit="1" customWidth="1"/>
    <col min="5" max="5" width="12.140625" bestFit="1" customWidth="1"/>
    <col min="6" max="6" width="13.28515625" bestFit="1" customWidth="1"/>
    <col min="7" max="7" width="13" customWidth="1"/>
    <col min="8" max="8" width="13.7109375" customWidth="1"/>
  </cols>
  <sheetData>
    <row r="1" spans="1:17" x14ac:dyDescent="0.25">
      <c r="A1" t="s">
        <v>12</v>
      </c>
      <c r="B1" t="s">
        <v>0</v>
      </c>
      <c r="C1" t="s">
        <v>76</v>
      </c>
      <c r="D1" s="21" t="s">
        <v>77</v>
      </c>
      <c r="E1" s="21" t="s">
        <v>78</v>
      </c>
      <c r="F1" s="21" t="s">
        <v>101</v>
      </c>
      <c r="G1" s="21" t="s">
        <v>102</v>
      </c>
      <c r="H1" s="21" t="s">
        <v>103</v>
      </c>
    </row>
    <row r="2" spans="1:17" x14ac:dyDescent="0.25">
      <c r="A2">
        <v>1</v>
      </c>
      <c r="B2" s="1">
        <v>30956</v>
      </c>
      <c r="C2" s="2">
        <v>9400</v>
      </c>
    </row>
    <row r="3" spans="1:17" ht="15.75" x14ac:dyDescent="0.25">
      <c r="A3">
        <f>A2+1</f>
        <v>2</v>
      </c>
      <c r="B3" s="1">
        <v>30987</v>
      </c>
      <c r="C3" s="2">
        <v>8250</v>
      </c>
      <c r="D3">
        <f>C3-C2</f>
        <v>-1150</v>
      </c>
      <c r="K3" s="15" t="s">
        <v>79</v>
      </c>
      <c r="L3" s="15"/>
      <c r="M3" s="15"/>
      <c r="N3" s="15"/>
      <c r="O3" s="13"/>
      <c r="P3" s="13"/>
      <c r="Q3" s="16"/>
    </row>
    <row r="4" spans="1:17" ht="15.75" x14ac:dyDescent="0.25">
      <c r="A4">
        <f t="shared" ref="A4:A67" si="0">A3+1</f>
        <v>3</v>
      </c>
      <c r="B4" s="1">
        <v>31017</v>
      </c>
      <c r="C4" s="2">
        <v>4600</v>
      </c>
      <c r="D4">
        <f t="shared" ref="D4:D67" si="1">C4-C3</f>
        <v>-3650</v>
      </c>
      <c r="E4">
        <f>C4-2*C3+C2</f>
        <v>-2500</v>
      </c>
      <c r="K4" s="15" t="s">
        <v>80</v>
      </c>
      <c r="L4" s="15"/>
      <c r="M4" s="15"/>
      <c r="N4" s="15"/>
    </row>
    <row r="5" spans="1:17" x14ac:dyDescent="0.25">
      <c r="A5">
        <f t="shared" si="0"/>
        <v>4</v>
      </c>
      <c r="B5" s="1">
        <v>31048</v>
      </c>
      <c r="C5" s="2">
        <v>5750</v>
      </c>
      <c r="D5">
        <f t="shared" si="1"/>
        <v>1150</v>
      </c>
      <c r="E5">
        <f t="shared" ref="E5:E68" si="2">C5-2*C4+C3</f>
        <v>4800</v>
      </c>
    </row>
    <row r="6" spans="1:17" x14ac:dyDescent="0.25">
      <c r="A6">
        <f t="shared" si="0"/>
        <v>5</v>
      </c>
      <c r="B6" s="1">
        <v>31079</v>
      </c>
      <c r="C6" s="2">
        <v>5600</v>
      </c>
      <c r="D6">
        <f t="shared" si="1"/>
        <v>-150</v>
      </c>
      <c r="E6">
        <f t="shared" si="2"/>
        <v>-1300</v>
      </c>
    </row>
    <row r="7" spans="1:17" x14ac:dyDescent="0.25">
      <c r="A7">
        <f t="shared" si="0"/>
        <v>6</v>
      </c>
      <c r="B7" s="1">
        <v>31107</v>
      </c>
      <c r="C7" s="2">
        <v>6900</v>
      </c>
      <c r="D7">
        <f t="shared" si="1"/>
        <v>1300</v>
      </c>
      <c r="E7">
        <f t="shared" si="2"/>
        <v>1450</v>
      </c>
    </row>
    <row r="8" spans="1:17" x14ac:dyDescent="0.25">
      <c r="A8">
        <f t="shared" si="0"/>
        <v>7</v>
      </c>
      <c r="B8" s="1">
        <v>31138</v>
      </c>
      <c r="C8" s="2">
        <v>5650</v>
      </c>
      <c r="D8">
        <f t="shared" si="1"/>
        <v>-1250</v>
      </c>
      <c r="E8">
        <f t="shared" si="2"/>
        <v>-2550</v>
      </c>
    </row>
    <row r="9" spans="1:17" x14ac:dyDescent="0.25">
      <c r="A9">
        <f t="shared" si="0"/>
        <v>8</v>
      </c>
      <c r="B9" s="1">
        <v>31168</v>
      </c>
      <c r="C9" s="2">
        <v>8300</v>
      </c>
      <c r="D9">
        <f t="shared" si="1"/>
        <v>2650</v>
      </c>
      <c r="E9">
        <f t="shared" si="2"/>
        <v>3900</v>
      </c>
    </row>
    <row r="10" spans="1:17" x14ac:dyDescent="0.25">
      <c r="A10">
        <f t="shared" si="0"/>
        <v>9</v>
      </c>
      <c r="B10" s="1">
        <v>31199</v>
      </c>
      <c r="C10" s="2">
        <v>8500</v>
      </c>
      <c r="D10">
        <f t="shared" si="1"/>
        <v>200</v>
      </c>
      <c r="E10">
        <f t="shared" si="2"/>
        <v>-2450</v>
      </c>
    </row>
    <row r="11" spans="1:17" x14ac:dyDescent="0.25">
      <c r="A11">
        <f t="shared" si="0"/>
        <v>10</v>
      </c>
      <c r="B11" s="1">
        <v>31229</v>
      </c>
      <c r="C11" s="2">
        <v>5250</v>
      </c>
      <c r="D11">
        <f t="shared" si="1"/>
        <v>-3250</v>
      </c>
      <c r="E11">
        <f t="shared" si="2"/>
        <v>-3450</v>
      </c>
    </row>
    <row r="12" spans="1:17" x14ac:dyDescent="0.25">
      <c r="A12">
        <f t="shared" si="0"/>
        <v>11</v>
      </c>
      <c r="B12" s="1">
        <v>31260</v>
      </c>
      <c r="C12" s="2">
        <v>6700</v>
      </c>
      <c r="D12">
        <f t="shared" si="1"/>
        <v>1450</v>
      </c>
      <c r="E12">
        <f t="shared" si="2"/>
        <v>4700</v>
      </c>
    </row>
    <row r="13" spans="1:17" x14ac:dyDescent="0.25">
      <c r="A13">
        <f t="shared" si="0"/>
        <v>12</v>
      </c>
      <c r="B13" s="1">
        <v>31291</v>
      </c>
      <c r="C13" s="2">
        <v>8750</v>
      </c>
      <c r="D13">
        <f t="shared" si="1"/>
        <v>2050</v>
      </c>
      <c r="E13">
        <f t="shared" si="2"/>
        <v>600</v>
      </c>
    </row>
    <row r="14" spans="1:17" x14ac:dyDescent="0.25">
      <c r="A14">
        <f t="shared" si="0"/>
        <v>13</v>
      </c>
      <c r="B14" s="1">
        <v>31321</v>
      </c>
      <c r="C14" s="2">
        <v>7250</v>
      </c>
      <c r="D14">
        <f t="shared" si="1"/>
        <v>-1500</v>
      </c>
      <c r="E14">
        <f t="shared" si="2"/>
        <v>-3550</v>
      </c>
      <c r="F14">
        <f>C14-C2</f>
        <v>-2150</v>
      </c>
    </row>
    <row r="15" spans="1:17" x14ac:dyDescent="0.25">
      <c r="A15">
        <f t="shared" si="0"/>
        <v>14</v>
      </c>
      <c r="B15" s="1">
        <v>31352</v>
      </c>
      <c r="C15" s="2">
        <v>5550</v>
      </c>
      <c r="D15">
        <f t="shared" si="1"/>
        <v>-1700</v>
      </c>
      <c r="E15">
        <f t="shared" si="2"/>
        <v>-200</v>
      </c>
      <c r="F15">
        <f t="shared" ref="F15:F78" si="3">C15-C3</f>
        <v>-2700</v>
      </c>
      <c r="G15">
        <f>C15-C3-C14+C2</f>
        <v>-550</v>
      </c>
    </row>
    <row r="16" spans="1:17" x14ac:dyDescent="0.25">
      <c r="A16">
        <f t="shared" si="0"/>
        <v>15</v>
      </c>
      <c r="B16" s="1">
        <v>31382</v>
      </c>
      <c r="C16" s="2">
        <v>7750</v>
      </c>
      <c r="D16">
        <f t="shared" si="1"/>
        <v>2200</v>
      </c>
      <c r="E16">
        <f t="shared" si="2"/>
        <v>3900</v>
      </c>
      <c r="F16">
        <f t="shared" si="3"/>
        <v>3150</v>
      </c>
      <c r="G16">
        <f t="shared" ref="G16:G79" si="4">C16-C4-C15+C3</f>
        <v>5850</v>
      </c>
      <c r="H16">
        <f>C16-C4-C14+C2</f>
        <v>5300</v>
      </c>
    </row>
    <row r="17" spans="1:8" x14ac:dyDescent="0.25">
      <c r="A17">
        <f t="shared" si="0"/>
        <v>16</v>
      </c>
      <c r="B17" s="1">
        <v>31413</v>
      </c>
      <c r="C17" s="2">
        <v>5150</v>
      </c>
      <c r="D17">
        <f t="shared" si="1"/>
        <v>-2600</v>
      </c>
      <c r="E17">
        <f t="shared" si="2"/>
        <v>-4800</v>
      </c>
      <c r="F17">
        <f t="shared" si="3"/>
        <v>-600</v>
      </c>
      <c r="G17">
        <f t="shared" si="4"/>
        <v>-3750</v>
      </c>
      <c r="H17">
        <f t="shared" ref="H17:H80" si="5">C17-C5-C15+C3</f>
        <v>2100</v>
      </c>
    </row>
    <row r="18" spans="1:8" x14ac:dyDescent="0.25">
      <c r="A18">
        <f t="shared" si="0"/>
        <v>17</v>
      </c>
      <c r="B18" s="1">
        <v>31444</v>
      </c>
      <c r="C18" s="2">
        <v>4300</v>
      </c>
      <c r="D18">
        <f t="shared" si="1"/>
        <v>-850</v>
      </c>
      <c r="E18">
        <f t="shared" si="2"/>
        <v>1750</v>
      </c>
      <c r="F18">
        <f t="shared" si="3"/>
        <v>-1300</v>
      </c>
      <c r="G18">
        <f t="shared" si="4"/>
        <v>-700</v>
      </c>
      <c r="H18">
        <f t="shared" si="5"/>
        <v>-4450</v>
      </c>
    </row>
    <row r="19" spans="1:8" x14ac:dyDescent="0.25">
      <c r="A19">
        <f t="shared" si="0"/>
        <v>18</v>
      </c>
      <c r="B19" s="1">
        <v>31472</v>
      </c>
      <c r="C19" s="2">
        <v>5250</v>
      </c>
      <c r="D19">
        <f t="shared" si="1"/>
        <v>950</v>
      </c>
      <c r="E19">
        <f t="shared" si="2"/>
        <v>1800</v>
      </c>
      <c r="F19">
        <f t="shared" si="3"/>
        <v>-1650</v>
      </c>
      <c r="G19">
        <f t="shared" si="4"/>
        <v>-350</v>
      </c>
      <c r="H19">
        <f t="shared" si="5"/>
        <v>-1050</v>
      </c>
    </row>
    <row r="20" spans="1:8" x14ac:dyDescent="0.25">
      <c r="A20">
        <f t="shared" si="0"/>
        <v>19</v>
      </c>
      <c r="B20" s="1">
        <v>31503</v>
      </c>
      <c r="C20" s="2">
        <v>4750</v>
      </c>
      <c r="D20">
        <f t="shared" si="1"/>
        <v>-500</v>
      </c>
      <c r="E20">
        <f t="shared" si="2"/>
        <v>-1450</v>
      </c>
      <c r="F20">
        <f t="shared" si="3"/>
        <v>-900</v>
      </c>
      <c r="G20">
        <f t="shared" si="4"/>
        <v>750</v>
      </c>
      <c r="H20">
        <f t="shared" si="5"/>
        <v>400</v>
      </c>
    </row>
    <row r="21" spans="1:8" x14ac:dyDescent="0.25">
      <c r="A21">
        <f t="shared" si="0"/>
        <v>20</v>
      </c>
      <c r="B21" s="1">
        <v>31533</v>
      </c>
      <c r="C21" s="2">
        <v>7450</v>
      </c>
      <c r="D21">
        <f t="shared" si="1"/>
        <v>2700</v>
      </c>
      <c r="E21">
        <f t="shared" si="2"/>
        <v>3200</v>
      </c>
      <c r="F21">
        <f t="shared" si="3"/>
        <v>-850</v>
      </c>
      <c r="G21">
        <f t="shared" si="4"/>
        <v>50</v>
      </c>
      <c r="H21">
        <f t="shared" si="5"/>
        <v>800</v>
      </c>
    </row>
    <row r="22" spans="1:8" x14ac:dyDescent="0.25">
      <c r="A22">
        <f t="shared" si="0"/>
        <v>21</v>
      </c>
      <c r="B22" s="1">
        <v>31564</v>
      </c>
      <c r="C22" s="2">
        <v>9350</v>
      </c>
      <c r="D22">
        <f t="shared" si="1"/>
        <v>1900</v>
      </c>
      <c r="E22">
        <f t="shared" si="2"/>
        <v>-800</v>
      </c>
      <c r="F22">
        <f t="shared" si="3"/>
        <v>850</v>
      </c>
      <c r="G22">
        <f t="shared" si="4"/>
        <v>1700</v>
      </c>
      <c r="H22">
        <f t="shared" si="5"/>
        <v>1750</v>
      </c>
    </row>
    <row r="23" spans="1:8" x14ac:dyDescent="0.25">
      <c r="A23">
        <f t="shared" si="0"/>
        <v>22</v>
      </c>
      <c r="B23" s="1">
        <v>31594</v>
      </c>
      <c r="C23" s="2">
        <v>6250</v>
      </c>
      <c r="D23">
        <f t="shared" si="1"/>
        <v>-3100</v>
      </c>
      <c r="E23">
        <f t="shared" si="2"/>
        <v>-5000</v>
      </c>
      <c r="F23">
        <f t="shared" si="3"/>
        <v>1000</v>
      </c>
      <c r="G23">
        <f t="shared" si="4"/>
        <v>150</v>
      </c>
      <c r="H23">
        <f t="shared" si="5"/>
        <v>1850</v>
      </c>
    </row>
    <row r="24" spans="1:8" x14ac:dyDescent="0.25">
      <c r="A24">
        <f t="shared" si="0"/>
        <v>23</v>
      </c>
      <c r="B24" s="1">
        <v>31625</v>
      </c>
      <c r="C24" s="2">
        <v>6450</v>
      </c>
      <c r="D24">
        <f t="shared" si="1"/>
        <v>200</v>
      </c>
      <c r="E24">
        <f t="shared" si="2"/>
        <v>3300</v>
      </c>
      <c r="F24">
        <f t="shared" si="3"/>
        <v>-250</v>
      </c>
      <c r="G24">
        <f t="shared" si="4"/>
        <v>-1250</v>
      </c>
      <c r="H24">
        <f t="shared" si="5"/>
        <v>-1100</v>
      </c>
    </row>
    <row r="25" spans="1:8" x14ac:dyDescent="0.25">
      <c r="A25">
        <f t="shared" si="0"/>
        <v>24</v>
      </c>
      <c r="B25" s="1">
        <v>31656</v>
      </c>
      <c r="C25" s="2">
        <v>5000</v>
      </c>
      <c r="D25">
        <f t="shared" si="1"/>
        <v>-1450</v>
      </c>
      <c r="E25">
        <f t="shared" si="2"/>
        <v>-1650</v>
      </c>
      <c r="F25">
        <f t="shared" si="3"/>
        <v>-3750</v>
      </c>
      <c r="G25">
        <f t="shared" si="4"/>
        <v>-3500</v>
      </c>
      <c r="H25">
        <f t="shared" si="5"/>
        <v>-4750</v>
      </c>
    </row>
    <row r="26" spans="1:8" x14ac:dyDescent="0.25">
      <c r="A26">
        <f t="shared" si="0"/>
        <v>25</v>
      </c>
      <c r="B26" s="1">
        <v>31686</v>
      </c>
      <c r="C26" s="2">
        <v>7400</v>
      </c>
      <c r="D26">
        <f t="shared" si="1"/>
        <v>2400</v>
      </c>
      <c r="E26">
        <f t="shared" si="2"/>
        <v>3850</v>
      </c>
      <c r="F26">
        <f t="shared" si="3"/>
        <v>150</v>
      </c>
      <c r="G26">
        <f t="shared" si="4"/>
        <v>3900</v>
      </c>
      <c r="H26">
        <f t="shared" si="5"/>
        <v>400</v>
      </c>
    </row>
    <row r="27" spans="1:8" x14ac:dyDescent="0.25">
      <c r="A27">
        <f t="shared" si="0"/>
        <v>26</v>
      </c>
      <c r="B27" s="1">
        <v>31717</v>
      </c>
      <c r="C27" s="2">
        <v>6500</v>
      </c>
      <c r="D27">
        <f t="shared" si="1"/>
        <v>-900</v>
      </c>
      <c r="E27">
        <f t="shared" si="2"/>
        <v>-3300</v>
      </c>
      <c r="F27">
        <f t="shared" si="3"/>
        <v>950</v>
      </c>
      <c r="G27">
        <f t="shared" si="4"/>
        <v>800</v>
      </c>
      <c r="H27">
        <f t="shared" si="5"/>
        <v>4700</v>
      </c>
    </row>
    <row r="28" spans="1:8" x14ac:dyDescent="0.25">
      <c r="A28">
        <f t="shared" si="0"/>
        <v>27</v>
      </c>
      <c r="B28" s="1">
        <v>31747</v>
      </c>
      <c r="C28" s="2">
        <v>5700</v>
      </c>
      <c r="D28">
        <f t="shared" si="1"/>
        <v>-800</v>
      </c>
      <c r="E28">
        <f t="shared" si="2"/>
        <v>100</v>
      </c>
      <c r="F28">
        <f t="shared" si="3"/>
        <v>-2050</v>
      </c>
      <c r="G28">
        <f t="shared" si="4"/>
        <v>-3000</v>
      </c>
      <c r="H28">
        <f t="shared" si="5"/>
        <v>-2200</v>
      </c>
    </row>
    <row r="29" spans="1:8" x14ac:dyDescent="0.25">
      <c r="A29">
        <f t="shared" si="0"/>
        <v>28</v>
      </c>
      <c r="B29" s="1">
        <v>31778</v>
      </c>
      <c r="C29" s="2">
        <v>5600</v>
      </c>
      <c r="D29">
        <f t="shared" si="1"/>
        <v>-100</v>
      </c>
      <c r="E29">
        <f t="shared" si="2"/>
        <v>700</v>
      </c>
      <c r="F29">
        <f t="shared" si="3"/>
        <v>450</v>
      </c>
      <c r="G29">
        <f t="shared" si="4"/>
        <v>2500</v>
      </c>
      <c r="H29">
        <f t="shared" si="5"/>
        <v>-500</v>
      </c>
    </row>
    <row r="30" spans="1:8" x14ac:dyDescent="0.25">
      <c r="A30">
        <f t="shared" si="0"/>
        <v>29</v>
      </c>
      <c r="B30" s="1">
        <v>31809</v>
      </c>
      <c r="C30" s="2">
        <v>3450</v>
      </c>
      <c r="D30">
        <f t="shared" si="1"/>
        <v>-2150</v>
      </c>
      <c r="E30">
        <f t="shared" si="2"/>
        <v>-2050</v>
      </c>
      <c r="F30">
        <f t="shared" si="3"/>
        <v>-850</v>
      </c>
      <c r="G30">
        <f t="shared" si="4"/>
        <v>-1300</v>
      </c>
      <c r="H30">
        <f t="shared" si="5"/>
        <v>1200</v>
      </c>
    </row>
    <row r="31" spans="1:8" x14ac:dyDescent="0.25">
      <c r="A31">
        <f t="shared" si="0"/>
        <v>30</v>
      </c>
      <c r="B31" s="1">
        <v>31837</v>
      </c>
      <c r="C31" s="2">
        <v>8150</v>
      </c>
      <c r="D31">
        <f t="shared" si="1"/>
        <v>4700</v>
      </c>
      <c r="E31">
        <f t="shared" si="2"/>
        <v>6850</v>
      </c>
      <c r="F31">
        <f t="shared" si="3"/>
        <v>2900</v>
      </c>
      <c r="G31">
        <f t="shared" si="4"/>
        <v>3750</v>
      </c>
      <c r="H31">
        <f t="shared" si="5"/>
        <v>2450</v>
      </c>
    </row>
    <row r="32" spans="1:8" x14ac:dyDescent="0.25">
      <c r="A32">
        <f t="shared" si="0"/>
        <v>31</v>
      </c>
      <c r="B32" s="1">
        <v>31868</v>
      </c>
      <c r="C32" s="2">
        <v>4000</v>
      </c>
      <c r="D32">
        <f t="shared" si="1"/>
        <v>-4150</v>
      </c>
      <c r="E32">
        <f t="shared" si="2"/>
        <v>-8850</v>
      </c>
      <c r="F32">
        <f t="shared" si="3"/>
        <v>-750</v>
      </c>
      <c r="G32">
        <f t="shared" si="4"/>
        <v>-3650</v>
      </c>
      <c r="H32">
        <f t="shared" si="5"/>
        <v>100</v>
      </c>
    </row>
    <row r="33" spans="1:8" x14ac:dyDescent="0.25">
      <c r="A33">
        <f t="shared" si="0"/>
        <v>32</v>
      </c>
      <c r="B33" s="1">
        <v>31898</v>
      </c>
      <c r="C33" s="2">
        <v>4650</v>
      </c>
      <c r="D33">
        <f t="shared" si="1"/>
        <v>650</v>
      </c>
      <c r="E33">
        <f t="shared" si="2"/>
        <v>4800</v>
      </c>
      <c r="F33">
        <f t="shared" si="3"/>
        <v>-2800</v>
      </c>
      <c r="G33">
        <f t="shared" si="4"/>
        <v>-2050</v>
      </c>
      <c r="H33">
        <f t="shared" si="5"/>
        <v>-5700</v>
      </c>
    </row>
    <row r="34" spans="1:8" x14ac:dyDescent="0.25">
      <c r="A34">
        <f t="shared" si="0"/>
        <v>33</v>
      </c>
      <c r="B34" s="1">
        <v>31929</v>
      </c>
      <c r="C34" s="2">
        <v>7200</v>
      </c>
      <c r="D34">
        <f t="shared" si="1"/>
        <v>2550</v>
      </c>
      <c r="E34">
        <f t="shared" si="2"/>
        <v>1900</v>
      </c>
      <c r="F34">
        <f t="shared" si="3"/>
        <v>-2150</v>
      </c>
      <c r="G34">
        <f t="shared" si="4"/>
        <v>650</v>
      </c>
      <c r="H34">
        <f t="shared" si="5"/>
        <v>-1400</v>
      </c>
    </row>
    <row r="35" spans="1:8" x14ac:dyDescent="0.25">
      <c r="A35">
        <f t="shared" si="0"/>
        <v>34</v>
      </c>
      <c r="B35" s="1">
        <v>31959</v>
      </c>
      <c r="C35" s="2">
        <v>7850</v>
      </c>
      <c r="D35">
        <f t="shared" si="1"/>
        <v>650</v>
      </c>
      <c r="E35">
        <f t="shared" si="2"/>
        <v>-1900</v>
      </c>
      <c r="F35">
        <f t="shared" si="3"/>
        <v>1600</v>
      </c>
      <c r="G35">
        <f t="shared" si="4"/>
        <v>3750</v>
      </c>
      <c r="H35">
        <f t="shared" si="5"/>
        <v>4400</v>
      </c>
    </row>
    <row r="36" spans="1:8" x14ac:dyDescent="0.25">
      <c r="A36">
        <f t="shared" si="0"/>
        <v>35</v>
      </c>
      <c r="B36" s="1">
        <v>31990</v>
      </c>
      <c r="C36" s="2">
        <v>6950</v>
      </c>
      <c r="D36">
        <f t="shared" si="1"/>
        <v>-900</v>
      </c>
      <c r="E36">
        <f t="shared" si="2"/>
        <v>-1550</v>
      </c>
      <c r="F36">
        <f t="shared" si="3"/>
        <v>500</v>
      </c>
      <c r="G36">
        <f t="shared" si="4"/>
        <v>-1100</v>
      </c>
      <c r="H36">
        <f t="shared" si="5"/>
        <v>2650</v>
      </c>
    </row>
    <row r="37" spans="1:8" x14ac:dyDescent="0.25">
      <c r="A37">
        <f t="shared" si="0"/>
        <v>36</v>
      </c>
      <c r="B37" s="1">
        <v>32021</v>
      </c>
      <c r="C37" s="2">
        <v>6050</v>
      </c>
      <c r="D37">
        <f t="shared" si="1"/>
        <v>-900</v>
      </c>
      <c r="E37">
        <f t="shared" si="2"/>
        <v>0</v>
      </c>
      <c r="F37">
        <f t="shared" si="3"/>
        <v>1050</v>
      </c>
      <c r="G37">
        <f t="shared" si="4"/>
        <v>550</v>
      </c>
      <c r="H37">
        <f t="shared" si="5"/>
        <v>-550</v>
      </c>
    </row>
    <row r="38" spans="1:8" x14ac:dyDescent="0.25">
      <c r="A38">
        <f t="shared" si="0"/>
        <v>37</v>
      </c>
      <c r="B38" s="1">
        <v>32051</v>
      </c>
      <c r="C38" s="2">
        <v>6800</v>
      </c>
      <c r="D38">
        <f t="shared" si="1"/>
        <v>750</v>
      </c>
      <c r="E38">
        <f t="shared" si="2"/>
        <v>1650</v>
      </c>
      <c r="F38">
        <f t="shared" si="3"/>
        <v>-600</v>
      </c>
      <c r="G38">
        <f t="shared" si="4"/>
        <v>-1650</v>
      </c>
      <c r="H38">
        <f t="shared" si="5"/>
        <v>-1100</v>
      </c>
    </row>
    <row r="39" spans="1:8" x14ac:dyDescent="0.25">
      <c r="A39">
        <f t="shared" si="0"/>
        <v>38</v>
      </c>
      <c r="B39" s="1">
        <v>32082</v>
      </c>
      <c r="C39" s="2">
        <v>4600</v>
      </c>
      <c r="D39">
        <f t="shared" si="1"/>
        <v>-2200</v>
      </c>
      <c r="E39">
        <f t="shared" si="2"/>
        <v>-2950</v>
      </c>
      <c r="F39">
        <f t="shared" si="3"/>
        <v>-1900</v>
      </c>
      <c r="G39">
        <f t="shared" si="4"/>
        <v>-1300</v>
      </c>
      <c r="H39">
        <f t="shared" si="5"/>
        <v>-2950</v>
      </c>
    </row>
    <row r="40" spans="1:8" x14ac:dyDescent="0.25">
      <c r="A40">
        <f t="shared" si="0"/>
        <v>39</v>
      </c>
      <c r="B40" s="1">
        <v>32112</v>
      </c>
      <c r="C40" s="2">
        <v>6600</v>
      </c>
      <c r="D40">
        <f t="shared" si="1"/>
        <v>2000</v>
      </c>
      <c r="E40">
        <f t="shared" si="2"/>
        <v>4200</v>
      </c>
      <c r="F40">
        <f t="shared" si="3"/>
        <v>900</v>
      </c>
      <c r="G40">
        <f t="shared" si="4"/>
        <v>2800</v>
      </c>
      <c r="H40">
        <f t="shared" si="5"/>
        <v>1500</v>
      </c>
    </row>
    <row r="41" spans="1:8" x14ac:dyDescent="0.25">
      <c r="A41">
        <f t="shared" si="0"/>
        <v>40</v>
      </c>
      <c r="B41" s="1">
        <v>32143</v>
      </c>
      <c r="C41" s="2">
        <v>3500</v>
      </c>
      <c r="D41">
        <f t="shared" si="1"/>
        <v>-3100</v>
      </c>
      <c r="E41">
        <f t="shared" si="2"/>
        <v>-5100</v>
      </c>
      <c r="F41">
        <f t="shared" si="3"/>
        <v>-2100</v>
      </c>
      <c r="G41">
        <f t="shared" si="4"/>
        <v>-3000</v>
      </c>
      <c r="H41">
        <f t="shared" si="5"/>
        <v>-200</v>
      </c>
    </row>
    <row r="42" spans="1:8" x14ac:dyDescent="0.25">
      <c r="A42">
        <f t="shared" si="0"/>
        <v>41</v>
      </c>
      <c r="B42" s="1">
        <v>32174</v>
      </c>
      <c r="C42" s="2">
        <v>4550</v>
      </c>
      <c r="D42">
        <f t="shared" si="1"/>
        <v>1050</v>
      </c>
      <c r="E42">
        <f t="shared" si="2"/>
        <v>4150</v>
      </c>
      <c r="F42">
        <f t="shared" si="3"/>
        <v>1100</v>
      </c>
      <c r="G42">
        <f t="shared" si="4"/>
        <v>3200</v>
      </c>
      <c r="H42">
        <f t="shared" si="5"/>
        <v>200</v>
      </c>
    </row>
    <row r="43" spans="1:8" x14ac:dyDescent="0.25">
      <c r="A43">
        <f t="shared" si="0"/>
        <v>42</v>
      </c>
      <c r="B43" s="1">
        <v>32203</v>
      </c>
      <c r="C43" s="2">
        <v>3550</v>
      </c>
      <c r="D43">
        <f t="shared" si="1"/>
        <v>-1000</v>
      </c>
      <c r="E43">
        <f t="shared" si="2"/>
        <v>-2050</v>
      </c>
      <c r="F43">
        <f t="shared" si="3"/>
        <v>-4600</v>
      </c>
      <c r="G43">
        <f t="shared" si="4"/>
        <v>-5700</v>
      </c>
      <c r="H43">
        <f t="shared" si="5"/>
        <v>-2500</v>
      </c>
    </row>
    <row r="44" spans="1:8" x14ac:dyDescent="0.25">
      <c r="A44">
        <f t="shared" si="0"/>
        <v>43</v>
      </c>
      <c r="B44" s="1">
        <v>32234</v>
      </c>
      <c r="C44" s="2">
        <v>3300</v>
      </c>
      <c r="D44">
        <f t="shared" si="1"/>
        <v>-250</v>
      </c>
      <c r="E44">
        <f t="shared" si="2"/>
        <v>750</v>
      </c>
      <c r="F44">
        <f t="shared" si="3"/>
        <v>-700</v>
      </c>
      <c r="G44">
        <f t="shared" si="4"/>
        <v>3900</v>
      </c>
      <c r="H44">
        <f t="shared" si="5"/>
        <v>-1800</v>
      </c>
    </row>
    <row r="45" spans="1:8" x14ac:dyDescent="0.25">
      <c r="A45">
        <f t="shared" si="0"/>
        <v>44</v>
      </c>
      <c r="B45" s="1">
        <v>32264</v>
      </c>
      <c r="C45" s="2">
        <v>6300</v>
      </c>
      <c r="D45">
        <f t="shared" si="1"/>
        <v>3000</v>
      </c>
      <c r="E45">
        <f t="shared" si="2"/>
        <v>3250</v>
      </c>
      <c r="F45">
        <f t="shared" si="3"/>
        <v>1650</v>
      </c>
      <c r="G45">
        <f t="shared" si="4"/>
        <v>2350</v>
      </c>
      <c r="H45">
        <f t="shared" si="5"/>
        <v>6250</v>
      </c>
    </row>
    <row r="46" spans="1:8" x14ac:dyDescent="0.25">
      <c r="A46">
        <f t="shared" si="0"/>
        <v>45</v>
      </c>
      <c r="B46" s="1">
        <v>32295</v>
      </c>
      <c r="C46" s="2">
        <v>3950</v>
      </c>
      <c r="D46">
        <f t="shared" si="1"/>
        <v>-2350</v>
      </c>
      <c r="E46">
        <f t="shared" si="2"/>
        <v>-5350</v>
      </c>
      <c r="F46">
        <f t="shared" si="3"/>
        <v>-3250</v>
      </c>
      <c r="G46">
        <f t="shared" si="4"/>
        <v>-4900</v>
      </c>
      <c r="H46">
        <f t="shared" si="5"/>
        <v>-2550</v>
      </c>
    </row>
    <row r="47" spans="1:8" x14ac:dyDescent="0.25">
      <c r="A47">
        <f t="shared" si="0"/>
        <v>46</v>
      </c>
      <c r="B47" s="1">
        <v>32325</v>
      </c>
      <c r="C47" s="2">
        <v>4100</v>
      </c>
      <c r="D47">
        <f t="shared" si="1"/>
        <v>150</v>
      </c>
      <c r="E47">
        <f t="shared" si="2"/>
        <v>2500</v>
      </c>
      <c r="F47">
        <f t="shared" si="3"/>
        <v>-3750</v>
      </c>
      <c r="G47">
        <f t="shared" si="4"/>
        <v>-500</v>
      </c>
      <c r="H47">
        <f t="shared" si="5"/>
        <v>-5400</v>
      </c>
    </row>
    <row r="48" spans="1:8" x14ac:dyDescent="0.25">
      <c r="A48">
        <f t="shared" si="0"/>
        <v>47</v>
      </c>
      <c r="B48" s="1">
        <v>32356</v>
      </c>
      <c r="C48" s="2">
        <v>5650</v>
      </c>
      <c r="D48">
        <f t="shared" si="1"/>
        <v>1550</v>
      </c>
      <c r="E48">
        <f t="shared" si="2"/>
        <v>1400</v>
      </c>
      <c r="F48">
        <f t="shared" si="3"/>
        <v>-1300</v>
      </c>
      <c r="G48">
        <f t="shared" si="4"/>
        <v>2450</v>
      </c>
      <c r="H48">
        <f t="shared" si="5"/>
        <v>1950</v>
      </c>
    </row>
    <row r="49" spans="1:8" x14ac:dyDescent="0.25">
      <c r="A49">
        <f t="shared" si="0"/>
        <v>48</v>
      </c>
      <c r="B49" s="1">
        <v>32387</v>
      </c>
      <c r="C49" s="2">
        <v>3200</v>
      </c>
      <c r="D49">
        <f t="shared" si="1"/>
        <v>-2450</v>
      </c>
      <c r="E49">
        <f t="shared" si="2"/>
        <v>-4000</v>
      </c>
      <c r="F49">
        <f t="shared" si="3"/>
        <v>-2850</v>
      </c>
      <c r="G49">
        <f t="shared" si="4"/>
        <v>-1550</v>
      </c>
      <c r="H49">
        <f t="shared" si="5"/>
        <v>900</v>
      </c>
    </row>
    <row r="50" spans="1:8" x14ac:dyDescent="0.25">
      <c r="A50">
        <f t="shared" si="0"/>
        <v>49</v>
      </c>
      <c r="B50" s="1">
        <v>32417</v>
      </c>
      <c r="C50" s="2">
        <v>3700</v>
      </c>
      <c r="D50">
        <f t="shared" si="1"/>
        <v>500</v>
      </c>
      <c r="E50">
        <f t="shared" si="2"/>
        <v>2950</v>
      </c>
      <c r="F50">
        <f t="shared" si="3"/>
        <v>-3100</v>
      </c>
      <c r="G50">
        <f t="shared" si="4"/>
        <v>-250</v>
      </c>
      <c r="H50">
        <f t="shared" si="5"/>
        <v>-1800</v>
      </c>
    </row>
    <row r="51" spans="1:8" x14ac:dyDescent="0.25">
      <c r="A51">
        <f t="shared" si="0"/>
        <v>50</v>
      </c>
      <c r="B51" s="1">
        <v>32448</v>
      </c>
      <c r="C51" s="2">
        <v>3650</v>
      </c>
      <c r="D51">
        <f t="shared" si="1"/>
        <v>-50</v>
      </c>
      <c r="E51">
        <f t="shared" si="2"/>
        <v>-550</v>
      </c>
      <c r="F51">
        <f t="shared" si="3"/>
        <v>-950</v>
      </c>
      <c r="G51">
        <f t="shared" si="4"/>
        <v>2150</v>
      </c>
      <c r="H51">
        <f t="shared" si="5"/>
        <v>1900</v>
      </c>
    </row>
    <row r="52" spans="1:8" x14ac:dyDescent="0.25">
      <c r="A52">
        <f t="shared" si="0"/>
        <v>51</v>
      </c>
      <c r="B52" s="1">
        <v>32478</v>
      </c>
      <c r="C52" s="2">
        <v>5150</v>
      </c>
      <c r="D52">
        <f t="shared" si="1"/>
        <v>1500</v>
      </c>
      <c r="E52">
        <f t="shared" si="2"/>
        <v>1550</v>
      </c>
      <c r="F52">
        <f t="shared" si="3"/>
        <v>-1450</v>
      </c>
      <c r="G52">
        <f t="shared" si="4"/>
        <v>-500</v>
      </c>
      <c r="H52">
        <f t="shared" si="5"/>
        <v>1650</v>
      </c>
    </row>
    <row r="53" spans="1:8" x14ac:dyDescent="0.25">
      <c r="A53">
        <f t="shared" si="0"/>
        <v>52</v>
      </c>
      <c r="B53" s="1">
        <v>32509</v>
      </c>
      <c r="C53" s="2">
        <v>3250</v>
      </c>
      <c r="D53">
        <f t="shared" si="1"/>
        <v>-1900</v>
      </c>
      <c r="E53">
        <f t="shared" si="2"/>
        <v>-3400</v>
      </c>
      <c r="F53">
        <f t="shared" si="3"/>
        <v>-250</v>
      </c>
      <c r="G53">
        <f t="shared" si="4"/>
        <v>1200</v>
      </c>
      <c r="H53">
        <f t="shared" si="5"/>
        <v>700</v>
      </c>
    </row>
    <row r="54" spans="1:8" x14ac:dyDescent="0.25">
      <c r="A54">
        <f t="shared" si="0"/>
        <v>53</v>
      </c>
      <c r="B54" s="1">
        <v>32540</v>
      </c>
      <c r="C54" s="2">
        <v>3300</v>
      </c>
      <c r="D54">
        <f t="shared" si="1"/>
        <v>50</v>
      </c>
      <c r="E54">
        <f t="shared" si="2"/>
        <v>1950</v>
      </c>
      <c r="F54">
        <f t="shared" si="3"/>
        <v>-1250</v>
      </c>
      <c r="G54">
        <f t="shared" si="4"/>
        <v>-1000</v>
      </c>
      <c r="H54">
        <f t="shared" si="5"/>
        <v>200</v>
      </c>
    </row>
    <row r="55" spans="1:8" x14ac:dyDescent="0.25">
      <c r="A55">
        <f t="shared" si="0"/>
        <v>54</v>
      </c>
      <c r="B55" s="1">
        <v>32568</v>
      </c>
      <c r="C55" s="2">
        <v>5600</v>
      </c>
      <c r="D55">
        <f t="shared" si="1"/>
        <v>2300</v>
      </c>
      <c r="E55">
        <f t="shared" si="2"/>
        <v>2250</v>
      </c>
      <c r="F55">
        <f t="shared" si="3"/>
        <v>2050</v>
      </c>
      <c r="G55">
        <f t="shared" si="4"/>
        <v>3300</v>
      </c>
      <c r="H55">
        <f t="shared" si="5"/>
        <v>2300</v>
      </c>
    </row>
    <row r="56" spans="1:8" x14ac:dyDescent="0.25">
      <c r="A56">
        <f t="shared" si="0"/>
        <v>55</v>
      </c>
      <c r="B56" s="1">
        <v>32599</v>
      </c>
      <c r="C56" s="2">
        <v>5350</v>
      </c>
      <c r="D56">
        <f t="shared" si="1"/>
        <v>-250</v>
      </c>
      <c r="E56">
        <f t="shared" si="2"/>
        <v>-2550</v>
      </c>
      <c r="F56">
        <f t="shared" si="3"/>
        <v>2050</v>
      </c>
      <c r="G56">
        <f t="shared" si="4"/>
        <v>0</v>
      </c>
      <c r="H56">
        <f t="shared" si="5"/>
        <v>3300</v>
      </c>
    </row>
    <row r="57" spans="1:8" x14ac:dyDescent="0.25">
      <c r="A57">
        <f t="shared" si="0"/>
        <v>56</v>
      </c>
      <c r="B57" s="1">
        <v>32629</v>
      </c>
      <c r="C57" s="2">
        <v>4050</v>
      </c>
      <c r="D57">
        <f t="shared" si="1"/>
        <v>-1300</v>
      </c>
      <c r="E57">
        <f t="shared" si="2"/>
        <v>-1050</v>
      </c>
      <c r="F57">
        <f t="shared" si="3"/>
        <v>-2250</v>
      </c>
      <c r="G57">
        <f t="shared" si="4"/>
        <v>-4300</v>
      </c>
      <c r="H57">
        <f t="shared" si="5"/>
        <v>-4300</v>
      </c>
    </row>
    <row r="58" spans="1:8" x14ac:dyDescent="0.25">
      <c r="A58">
        <f t="shared" si="0"/>
        <v>57</v>
      </c>
      <c r="B58" s="1">
        <v>32660</v>
      </c>
      <c r="C58" s="2">
        <v>6900</v>
      </c>
      <c r="D58">
        <f t="shared" si="1"/>
        <v>2850</v>
      </c>
      <c r="E58">
        <f t="shared" si="2"/>
        <v>4150</v>
      </c>
      <c r="F58">
        <f t="shared" si="3"/>
        <v>2950</v>
      </c>
      <c r="G58">
        <f t="shared" si="4"/>
        <v>5200</v>
      </c>
      <c r="H58">
        <f t="shared" si="5"/>
        <v>900</v>
      </c>
    </row>
    <row r="59" spans="1:8" x14ac:dyDescent="0.25">
      <c r="A59">
        <f t="shared" si="0"/>
        <v>58</v>
      </c>
      <c r="B59" s="1">
        <v>32690</v>
      </c>
      <c r="C59" s="2">
        <v>3600</v>
      </c>
      <c r="D59">
        <f t="shared" si="1"/>
        <v>-3300</v>
      </c>
      <c r="E59">
        <f t="shared" si="2"/>
        <v>-6150</v>
      </c>
      <c r="F59">
        <f t="shared" si="3"/>
        <v>-500</v>
      </c>
      <c r="G59">
        <f t="shared" si="4"/>
        <v>-3450</v>
      </c>
      <c r="H59">
        <f t="shared" si="5"/>
        <v>1750</v>
      </c>
    </row>
    <row r="60" spans="1:8" x14ac:dyDescent="0.25">
      <c r="A60">
        <f t="shared" si="0"/>
        <v>59</v>
      </c>
      <c r="B60" s="1">
        <v>32721</v>
      </c>
      <c r="C60" s="2">
        <v>1700</v>
      </c>
      <c r="D60">
        <f t="shared" si="1"/>
        <v>-1900</v>
      </c>
      <c r="E60">
        <f t="shared" si="2"/>
        <v>1400</v>
      </c>
      <c r="F60">
        <f t="shared" si="3"/>
        <v>-3950</v>
      </c>
      <c r="G60">
        <f t="shared" si="4"/>
        <v>-3450</v>
      </c>
      <c r="H60">
        <f t="shared" si="5"/>
        <v>-6900</v>
      </c>
    </row>
    <row r="61" spans="1:8" x14ac:dyDescent="0.25">
      <c r="A61">
        <f t="shared" si="0"/>
        <v>60</v>
      </c>
      <c r="B61" s="1">
        <v>32752</v>
      </c>
      <c r="C61" s="2">
        <v>1800</v>
      </c>
      <c r="D61">
        <f t="shared" si="1"/>
        <v>100</v>
      </c>
      <c r="E61">
        <f t="shared" si="2"/>
        <v>2000</v>
      </c>
      <c r="F61">
        <f t="shared" si="3"/>
        <v>-1400</v>
      </c>
      <c r="G61">
        <f t="shared" si="4"/>
        <v>2550</v>
      </c>
      <c r="H61">
        <f t="shared" si="5"/>
        <v>-900</v>
      </c>
    </row>
    <row r="62" spans="1:8" x14ac:dyDescent="0.25">
      <c r="A62">
        <f t="shared" si="0"/>
        <v>61</v>
      </c>
      <c r="B62" s="1">
        <v>32782</v>
      </c>
      <c r="C62" s="2">
        <v>2200</v>
      </c>
      <c r="D62">
        <f t="shared" si="1"/>
        <v>400</v>
      </c>
      <c r="E62">
        <f t="shared" si="2"/>
        <v>300</v>
      </c>
      <c r="F62">
        <f t="shared" si="3"/>
        <v>-1500</v>
      </c>
      <c r="G62">
        <f t="shared" si="4"/>
        <v>-100</v>
      </c>
      <c r="H62">
        <f t="shared" si="5"/>
        <v>2450</v>
      </c>
    </row>
    <row r="63" spans="1:8" x14ac:dyDescent="0.25">
      <c r="A63">
        <f t="shared" si="0"/>
        <v>62</v>
      </c>
      <c r="B63" s="1">
        <v>32813</v>
      </c>
      <c r="C63" s="2">
        <v>2250</v>
      </c>
      <c r="D63">
        <f t="shared" si="1"/>
        <v>50</v>
      </c>
      <c r="E63">
        <f t="shared" si="2"/>
        <v>-350</v>
      </c>
      <c r="F63">
        <f t="shared" si="3"/>
        <v>-1400</v>
      </c>
      <c r="G63">
        <f t="shared" si="4"/>
        <v>100</v>
      </c>
      <c r="H63">
        <f t="shared" si="5"/>
        <v>0</v>
      </c>
    </row>
    <row r="64" spans="1:8" x14ac:dyDescent="0.25">
      <c r="A64">
        <f t="shared" si="0"/>
        <v>63</v>
      </c>
      <c r="B64" s="1">
        <v>32843</v>
      </c>
      <c r="C64" s="2">
        <v>3050</v>
      </c>
      <c r="D64">
        <f t="shared" si="1"/>
        <v>800</v>
      </c>
      <c r="E64">
        <f t="shared" si="2"/>
        <v>750</v>
      </c>
      <c r="F64">
        <f t="shared" si="3"/>
        <v>-2100</v>
      </c>
      <c r="G64">
        <f t="shared" si="4"/>
        <v>-700</v>
      </c>
      <c r="H64">
        <f t="shared" si="5"/>
        <v>-600</v>
      </c>
    </row>
    <row r="65" spans="1:8" x14ac:dyDescent="0.25">
      <c r="A65">
        <f t="shared" si="0"/>
        <v>64</v>
      </c>
      <c r="B65" s="1">
        <v>32874</v>
      </c>
      <c r="C65" s="2">
        <v>3750</v>
      </c>
      <c r="D65">
        <f t="shared" si="1"/>
        <v>700</v>
      </c>
      <c r="E65">
        <f t="shared" si="2"/>
        <v>-100</v>
      </c>
      <c r="F65">
        <f t="shared" si="3"/>
        <v>500</v>
      </c>
      <c r="G65">
        <f t="shared" si="4"/>
        <v>2600</v>
      </c>
      <c r="H65">
        <f t="shared" si="5"/>
        <v>1900</v>
      </c>
    </row>
    <row r="66" spans="1:8" x14ac:dyDescent="0.25">
      <c r="A66">
        <f t="shared" si="0"/>
        <v>65</v>
      </c>
      <c r="B66" s="1">
        <v>32905</v>
      </c>
      <c r="C66" s="2">
        <v>1950</v>
      </c>
      <c r="D66">
        <f t="shared" si="1"/>
        <v>-1800</v>
      </c>
      <c r="E66">
        <f t="shared" si="2"/>
        <v>-2500</v>
      </c>
      <c r="F66">
        <f t="shared" si="3"/>
        <v>-1350</v>
      </c>
      <c r="G66">
        <f t="shared" si="4"/>
        <v>-1850</v>
      </c>
      <c r="H66">
        <f t="shared" si="5"/>
        <v>750</v>
      </c>
    </row>
    <row r="67" spans="1:8" x14ac:dyDescent="0.25">
      <c r="A67">
        <f t="shared" si="0"/>
        <v>66</v>
      </c>
      <c r="B67" s="1">
        <v>32933</v>
      </c>
      <c r="C67" s="2">
        <v>1300</v>
      </c>
      <c r="D67">
        <f t="shared" si="1"/>
        <v>-650</v>
      </c>
      <c r="E67">
        <f t="shared" si="2"/>
        <v>1150</v>
      </c>
      <c r="F67">
        <f t="shared" si="3"/>
        <v>-4300</v>
      </c>
      <c r="G67">
        <f t="shared" si="4"/>
        <v>-2950</v>
      </c>
      <c r="H67">
        <f t="shared" si="5"/>
        <v>-4800</v>
      </c>
    </row>
    <row r="68" spans="1:8" x14ac:dyDescent="0.25">
      <c r="A68">
        <f t="shared" ref="A68:A115" si="6">A67+1</f>
        <v>67</v>
      </c>
      <c r="B68" s="1">
        <v>32964</v>
      </c>
      <c r="C68" s="2">
        <v>2100</v>
      </c>
      <c r="D68">
        <f t="shared" ref="D68:D114" si="7">C68-C67</f>
        <v>800</v>
      </c>
      <c r="E68">
        <f t="shared" si="2"/>
        <v>1450</v>
      </c>
      <c r="F68">
        <f t="shared" si="3"/>
        <v>-3250</v>
      </c>
      <c r="G68">
        <f t="shared" si="4"/>
        <v>1050</v>
      </c>
      <c r="H68">
        <f t="shared" si="5"/>
        <v>-1900</v>
      </c>
    </row>
    <row r="69" spans="1:8" x14ac:dyDescent="0.25">
      <c r="A69">
        <f t="shared" si="6"/>
        <v>68</v>
      </c>
      <c r="B69" s="1">
        <v>32994</v>
      </c>
      <c r="C69" s="2">
        <v>4100</v>
      </c>
      <c r="D69">
        <f t="shared" si="7"/>
        <v>2000</v>
      </c>
      <c r="E69">
        <f t="shared" ref="E69:E114" si="8">C69-2*C68+C67</f>
        <v>1200</v>
      </c>
      <c r="F69">
        <f t="shared" si="3"/>
        <v>50</v>
      </c>
      <c r="G69">
        <f t="shared" si="4"/>
        <v>3300</v>
      </c>
      <c r="H69">
        <f t="shared" si="5"/>
        <v>4350</v>
      </c>
    </row>
    <row r="70" spans="1:8" x14ac:dyDescent="0.25">
      <c r="A70">
        <f t="shared" si="6"/>
        <v>69</v>
      </c>
      <c r="B70" s="1">
        <v>33025</v>
      </c>
      <c r="C70" s="2">
        <v>2850</v>
      </c>
      <c r="D70">
        <f t="shared" si="7"/>
        <v>-1250</v>
      </c>
      <c r="E70">
        <f t="shared" si="8"/>
        <v>-3250</v>
      </c>
      <c r="F70">
        <f t="shared" si="3"/>
        <v>-4050</v>
      </c>
      <c r="G70">
        <f t="shared" si="4"/>
        <v>-4100</v>
      </c>
      <c r="H70">
        <f t="shared" si="5"/>
        <v>-800</v>
      </c>
    </row>
    <row r="71" spans="1:8" x14ac:dyDescent="0.25">
      <c r="A71">
        <f t="shared" si="6"/>
        <v>70</v>
      </c>
      <c r="B71" s="1">
        <v>33055</v>
      </c>
      <c r="C71" s="2">
        <v>4150</v>
      </c>
      <c r="D71">
        <f t="shared" si="7"/>
        <v>1300</v>
      </c>
      <c r="E71">
        <f t="shared" si="8"/>
        <v>2550</v>
      </c>
      <c r="F71">
        <f t="shared" si="3"/>
        <v>550</v>
      </c>
      <c r="G71">
        <f t="shared" si="4"/>
        <v>4600</v>
      </c>
      <c r="H71">
        <f t="shared" si="5"/>
        <v>500</v>
      </c>
    </row>
    <row r="72" spans="1:8" x14ac:dyDescent="0.25">
      <c r="A72">
        <f t="shared" si="6"/>
        <v>71</v>
      </c>
      <c r="B72" s="1">
        <v>33086</v>
      </c>
      <c r="C72" s="2">
        <v>5500</v>
      </c>
      <c r="D72">
        <f t="shared" si="7"/>
        <v>1350</v>
      </c>
      <c r="E72">
        <f t="shared" si="8"/>
        <v>50</v>
      </c>
      <c r="F72">
        <f t="shared" si="3"/>
        <v>3800</v>
      </c>
      <c r="G72">
        <f t="shared" si="4"/>
        <v>3250</v>
      </c>
      <c r="H72">
        <f t="shared" si="5"/>
        <v>7850</v>
      </c>
    </row>
    <row r="73" spans="1:8" x14ac:dyDescent="0.25">
      <c r="A73">
        <f t="shared" si="6"/>
        <v>72</v>
      </c>
      <c r="B73" s="1">
        <v>33117</v>
      </c>
      <c r="C73" s="2">
        <v>2400</v>
      </c>
      <c r="D73">
        <f t="shared" si="7"/>
        <v>-3100</v>
      </c>
      <c r="E73">
        <f t="shared" si="8"/>
        <v>-4450</v>
      </c>
      <c r="F73">
        <f t="shared" si="3"/>
        <v>600</v>
      </c>
      <c r="G73">
        <f t="shared" si="4"/>
        <v>-3200</v>
      </c>
      <c r="H73">
        <f t="shared" si="5"/>
        <v>50</v>
      </c>
    </row>
    <row r="74" spans="1:8" x14ac:dyDescent="0.25">
      <c r="A74">
        <f t="shared" si="6"/>
        <v>73</v>
      </c>
      <c r="B74" s="1">
        <v>33147</v>
      </c>
      <c r="C74" s="2">
        <v>1950</v>
      </c>
      <c r="D74">
        <f t="shared" si="7"/>
        <v>-450</v>
      </c>
      <c r="E74">
        <f t="shared" si="8"/>
        <v>2650</v>
      </c>
      <c r="F74">
        <f t="shared" si="3"/>
        <v>-250</v>
      </c>
      <c r="G74">
        <f t="shared" si="4"/>
        <v>-850</v>
      </c>
      <c r="H74">
        <f t="shared" si="5"/>
        <v>-4050</v>
      </c>
    </row>
    <row r="75" spans="1:8" x14ac:dyDescent="0.25">
      <c r="A75">
        <f t="shared" si="6"/>
        <v>74</v>
      </c>
      <c r="B75" s="1">
        <v>33178</v>
      </c>
      <c r="C75" s="2">
        <v>2250</v>
      </c>
      <c r="D75">
        <f t="shared" si="7"/>
        <v>300</v>
      </c>
      <c r="E75">
        <f t="shared" si="8"/>
        <v>750</v>
      </c>
      <c r="F75">
        <f t="shared" si="3"/>
        <v>0</v>
      </c>
      <c r="G75">
        <f t="shared" si="4"/>
        <v>250</v>
      </c>
      <c r="H75">
        <f t="shared" si="5"/>
        <v>-600</v>
      </c>
    </row>
    <row r="76" spans="1:8" x14ac:dyDescent="0.25">
      <c r="A76">
        <f t="shared" si="6"/>
        <v>75</v>
      </c>
      <c r="B76" s="1">
        <v>33208</v>
      </c>
      <c r="C76" s="2">
        <v>1800</v>
      </c>
      <c r="D76">
        <f t="shared" si="7"/>
        <v>-450</v>
      </c>
      <c r="E76">
        <f t="shared" si="8"/>
        <v>-750</v>
      </c>
      <c r="F76">
        <f t="shared" si="3"/>
        <v>-1250</v>
      </c>
      <c r="G76">
        <f t="shared" si="4"/>
        <v>-1250</v>
      </c>
      <c r="H76">
        <f t="shared" si="5"/>
        <v>-1000</v>
      </c>
    </row>
    <row r="77" spans="1:8" x14ac:dyDescent="0.25">
      <c r="A77">
        <f t="shared" si="6"/>
        <v>76</v>
      </c>
      <c r="B77" s="1">
        <v>33239</v>
      </c>
      <c r="C77" s="2">
        <v>1750</v>
      </c>
      <c r="D77">
        <f t="shared" si="7"/>
        <v>-50</v>
      </c>
      <c r="E77">
        <f t="shared" si="8"/>
        <v>400</v>
      </c>
      <c r="F77">
        <f t="shared" si="3"/>
        <v>-2000</v>
      </c>
      <c r="G77">
        <f t="shared" si="4"/>
        <v>-750</v>
      </c>
      <c r="H77">
        <f t="shared" si="5"/>
        <v>-2000</v>
      </c>
    </row>
    <row r="78" spans="1:8" x14ac:dyDescent="0.25">
      <c r="A78">
        <f t="shared" si="6"/>
        <v>77</v>
      </c>
      <c r="B78" s="1">
        <v>33270</v>
      </c>
      <c r="C78" s="2">
        <v>2900</v>
      </c>
      <c r="D78">
        <f t="shared" si="7"/>
        <v>1150</v>
      </c>
      <c r="E78">
        <f t="shared" si="8"/>
        <v>1200</v>
      </c>
      <c r="F78">
        <f t="shared" si="3"/>
        <v>950</v>
      </c>
      <c r="G78">
        <f t="shared" si="4"/>
        <v>2950</v>
      </c>
      <c r="H78">
        <f t="shared" si="5"/>
        <v>2200</v>
      </c>
    </row>
    <row r="79" spans="1:8" x14ac:dyDescent="0.25">
      <c r="A79">
        <f t="shared" si="6"/>
        <v>78</v>
      </c>
      <c r="B79" s="1">
        <v>33298</v>
      </c>
      <c r="C79" s="2">
        <v>2850</v>
      </c>
      <c r="D79">
        <f t="shared" si="7"/>
        <v>-50</v>
      </c>
      <c r="E79">
        <f t="shared" si="8"/>
        <v>-1200</v>
      </c>
      <c r="F79">
        <f t="shared" ref="F79:F114" si="9">C79-C67</f>
        <v>1550</v>
      </c>
      <c r="G79">
        <f t="shared" si="4"/>
        <v>600</v>
      </c>
      <c r="H79">
        <f t="shared" si="5"/>
        <v>3550</v>
      </c>
    </row>
    <row r="80" spans="1:8" x14ac:dyDescent="0.25">
      <c r="A80">
        <f t="shared" si="6"/>
        <v>79</v>
      </c>
      <c r="B80" s="1">
        <v>33329</v>
      </c>
      <c r="C80" s="2">
        <v>2600</v>
      </c>
      <c r="D80">
        <f t="shared" si="7"/>
        <v>-250</v>
      </c>
      <c r="E80">
        <f t="shared" si="8"/>
        <v>-200</v>
      </c>
      <c r="F80">
        <f t="shared" si="9"/>
        <v>500</v>
      </c>
      <c r="G80">
        <f t="shared" ref="G80:G114" si="10">C80-C68-C79+C67</f>
        <v>-1050</v>
      </c>
      <c r="H80">
        <f t="shared" si="5"/>
        <v>-450</v>
      </c>
    </row>
    <row r="81" spans="1:8" x14ac:dyDescent="0.25">
      <c r="A81">
        <f t="shared" si="6"/>
        <v>80</v>
      </c>
      <c r="B81" s="1">
        <v>33359</v>
      </c>
      <c r="C81" s="2">
        <v>2950</v>
      </c>
      <c r="D81">
        <f t="shared" si="7"/>
        <v>350</v>
      </c>
      <c r="E81">
        <f t="shared" si="8"/>
        <v>600</v>
      </c>
      <c r="F81">
        <f t="shared" si="9"/>
        <v>-1150</v>
      </c>
      <c r="G81">
        <f t="shared" si="10"/>
        <v>-1650</v>
      </c>
      <c r="H81">
        <f t="shared" ref="H81:H114" si="11">C81-C69-C79+C67</f>
        <v>-2700</v>
      </c>
    </row>
    <row r="82" spans="1:8" x14ac:dyDescent="0.25">
      <c r="A82">
        <f t="shared" si="6"/>
        <v>81</v>
      </c>
      <c r="B82" s="1">
        <v>33390</v>
      </c>
      <c r="C82" s="2">
        <v>3050</v>
      </c>
      <c r="D82">
        <f t="shared" si="7"/>
        <v>100</v>
      </c>
      <c r="E82">
        <f t="shared" si="8"/>
        <v>-250</v>
      </c>
      <c r="F82">
        <f t="shared" si="9"/>
        <v>200</v>
      </c>
      <c r="G82">
        <f t="shared" si="10"/>
        <v>1350</v>
      </c>
      <c r="H82">
        <f t="shared" si="11"/>
        <v>-300</v>
      </c>
    </row>
    <row r="83" spans="1:8" x14ac:dyDescent="0.25">
      <c r="A83">
        <f t="shared" si="6"/>
        <v>82</v>
      </c>
      <c r="B83" s="1">
        <v>33420</v>
      </c>
      <c r="C83" s="2">
        <v>2150</v>
      </c>
      <c r="D83">
        <f t="shared" si="7"/>
        <v>-900</v>
      </c>
      <c r="E83">
        <f t="shared" si="8"/>
        <v>-1000</v>
      </c>
      <c r="F83">
        <f t="shared" si="9"/>
        <v>-2000</v>
      </c>
      <c r="G83">
        <f t="shared" si="10"/>
        <v>-2200</v>
      </c>
      <c r="H83">
        <f t="shared" si="11"/>
        <v>-850</v>
      </c>
    </row>
    <row r="84" spans="1:8" x14ac:dyDescent="0.25">
      <c r="A84">
        <f t="shared" si="6"/>
        <v>83</v>
      </c>
      <c r="B84" s="1">
        <v>33451</v>
      </c>
      <c r="C84" s="2">
        <v>2150</v>
      </c>
      <c r="D84">
        <f t="shared" si="7"/>
        <v>0</v>
      </c>
      <c r="E84">
        <f t="shared" si="8"/>
        <v>900</v>
      </c>
      <c r="F84">
        <f t="shared" si="9"/>
        <v>-3350</v>
      </c>
      <c r="G84">
        <f t="shared" si="10"/>
        <v>-1350</v>
      </c>
      <c r="H84">
        <f t="shared" si="11"/>
        <v>-3550</v>
      </c>
    </row>
    <row r="85" spans="1:8" x14ac:dyDescent="0.25">
      <c r="A85">
        <f t="shared" si="6"/>
        <v>84</v>
      </c>
      <c r="B85" s="1">
        <v>33482</v>
      </c>
      <c r="C85" s="2">
        <v>1550</v>
      </c>
      <c r="D85">
        <f t="shared" si="7"/>
        <v>-600</v>
      </c>
      <c r="E85">
        <f t="shared" si="8"/>
        <v>-600</v>
      </c>
      <c r="F85">
        <f t="shared" si="9"/>
        <v>-850</v>
      </c>
      <c r="G85">
        <f t="shared" si="10"/>
        <v>2500</v>
      </c>
      <c r="H85">
        <f t="shared" si="11"/>
        <v>1150</v>
      </c>
    </row>
    <row r="86" spans="1:8" x14ac:dyDescent="0.25">
      <c r="A86">
        <f t="shared" si="6"/>
        <v>85</v>
      </c>
      <c r="B86" s="1">
        <v>33512</v>
      </c>
      <c r="C86" s="2">
        <v>2000</v>
      </c>
      <c r="D86">
        <f t="shared" si="7"/>
        <v>450</v>
      </c>
      <c r="E86">
        <f t="shared" si="8"/>
        <v>1050</v>
      </c>
      <c r="F86">
        <f t="shared" si="9"/>
        <v>50</v>
      </c>
      <c r="G86">
        <f t="shared" si="10"/>
        <v>900</v>
      </c>
      <c r="H86">
        <f t="shared" si="11"/>
        <v>3400</v>
      </c>
    </row>
    <row r="87" spans="1:8" x14ac:dyDescent="0.25">
      <c r="A87">
        <f t="shared" si="6"/>
        <v>86</v>
      </c>
      <c r="B87" s="1">
        <v>33543</v>
      </c>
      <c r="C87" s="2">
        <v>2650</v>
      </c>
      <c r="D87">
        <f t="shared" si="7"/>
        <v>650</v>
      </c>
      <c r="E87">
        <f t="shared" si="8"/>
        <v>200</v>
      </c>
      <c r="F87">
        <f t="shared" si="9"/>
        <v>400</v>
      </c>
      <c r="G87">
        <f t="shared" si="10"/>
        <v>350</v>
      </c>
      <c r="H87">
        <f t="shared" si="11"/>
        <v>1250</v>
      </c>
    </row>
    <row r="88" spans="1:8" x14ac:dyDescent="0.25">
      <c r="A88">
        <f t="shared" si="6"/>
        <v>87</v>
      </c>
      <c r="B88" s="1">
        <v>33573</v>
      </c>
      <c r="C88" s="2">
        <v>3400</v>
      </c>
      <c r="D88">
        <f t="shared" si="7"/>
        <v>750</v>
      </c>
      <c r="E88">
        <f t="shared" si="8"/>
        <v>100</v>
      </c>
      <c r="F88">
        <f t="shared" si="9"/>
        <v>1600</v>
      </c>
      <c r="G88">
        <f t="shared" si="10"/>
        <v>1200</v>
      </c>
      <c r="H88">
        <f t="shared" si="11"/>
        <v>1550</v>
      </c>
    </row>
    <row r="89" spans="1:8" x14ac:dyDescent="0.25">
      <c r="A89">
        <f t="shared" si="6"/>
        <v>88</v>
      </c>
      <c r="B89" s="1">
        <v>33604</v>
      </c>
      <c r="C89" s="2">
        <v>2200</v>
      </c>
      <c r="D89">
        <f t="shared" si="7"/>
        <v>-1200</v>
      </c>
      <c r="E89">
        <f t="shared" si="8"/>
        <v>-1950</v>
      </c>
      <c r="F89">
        <f t="shared" si="9"/>
        <v>450</v>
      </c>
      <c r="G89">
        <f t="shared" si="10"/>
        <v>-1150</v>
      </c>
      <c r="H89">
        <f t="shared" si="11"/>
        <v>50</v>
      </c>
    </row>
    <row r="90" spans="1:8" x14ac:dyDescent="0.25">
      <c r="A90">
        <f t="shared" si="6"/>
        <v>89</v>
      </c>
      <c r="B90" s="1">
        <v>33635</v>
      </c>
      <c r="C90" s="2">
        <v>1200</v>
      </c>
      <c r="D90">
        <f t="shared" si="7"/>
        <v>-1000</v>
      </c>
      <c r="E90">
        <f t="shared" si="8"/>
        <v>200</v>
      </c>
      <c r="F90">
        <f t="shared" si="9"/>
        <v>-1700</v>
      </c>
      <c r="G90">
        <f t="shared" si="10"/>
        <v>-2150</v>
      </c>
      <c r="H90">
        <f t="shared" si="11"/>
        <v>-3300</v>
      </c>
    </row>
    <row r="91" spans="1:8" x14ac:dyDescent="0.25">
      <c r="A91">
        <f t="shared" si="6"/>
        <v>90</v>
      </c>
      <c r="B91" s="1">
        <v>33664</v>
      </c>
      <c r="C91" s="2">
        <v>2050</v>
      </c>
      <c r="D91">
        <f t="shared" si="7"/>
        <v>850</v>
      </c>
      <c r="E91">
        <f t="shared" si="8"/>
        <v>1850</v>
      </c>
      <c r="F91">
        <f t="shared" si="9"/>
        <v>-800</v>
      </c>
      <c r="G91">
        <f t="shared" si="10"/>
        <v>900</v>
      </c>
      <c r="H91">
        <f t="shared" si="11"/>
        <v>-1250</v>
      </c>
    </row>
    <row r="92" spans="1:8" x14ac:dyDescent="0.25">
      <c r="A92">
        <f t="shared" si="6"/>
        <v>91</v>
      </c>
      <c r="B92" s="1">
        <v>33695</v>
      </c>
      <c r="C92" s="2">
        <v>2600</v>
      </c>
      <c r="D92">
        <f t="shared" si="7"/>
        <v>550</v>
      </c>
      <c r="E92">
        <f t="shared" si="8"/>
        <v>-300</v>
      </c>
      <c r="F92">
        <f t="shared" si="9"/>
        <v>0</v>
      </c>
      <c r="G92">
        <f t="shared" si="10"/>
        <v>800</v>
      </c>
      <c r="H92">
        <f t="shared" si="11"/>
        <v>1700</v>
      </c>
    </row>
    <row r="93" spans="1:8" x14ac:dyDescent="0.25">
      <c r="A93">
        <f t="shared" si="6"/>
        <v>92</v>
      </c>
      <c r="B93" s="1">
        <v>33725</v>
      </c>
      <c r="C93" s="2">
        <v>3400</v>
      </c>
      <c r="D93">
        <f t="shared" si="7"/>
        <v>800</v>
      </c>
      <c r="E93">
        <f t="shared" si="8"/>
        <v>250</v>
      </c>
      <c r="F93">
        <f t="shared" si="9"/>
        <v>450</v>
      </c>
      <c r="G93">
        <f t="shared" si="10"/>
        <v>450</v>
      </c>
      <c r="H93">
        <f t="shared" si="11"/>
        <v>1250</v>
      </c>
    </row>
    <row r="94" spans="1:8" x14ac:dyDescent="0.25">
      <c r="A94">
        <f t="shared" si="6"/>
        <v>93</v>
      </c>
      <c r="B94" s="1">
        <v>33756</v>
      </c>
      <c r="C94" s="2">
        <v>1850</v>
      </c>
      <c r="D94">
        <f t="shared" si="7"/>
        <v>-1550</v>
      </c>
      <c r="E94">
        <f t="shared" si="8"/>
        <v>-2350</v>
      </c>
      <c r="F94">
        <f t="shared" si="9"/>
        <v>-1200</v>
      </c>
      <c r="G94">
        <f t="shared" si="10"/>
        <v>-1650</v>
      </c>
      <c r="H94">
        <f t="shared" si="11"/>
        <v>-1200</v>
      </c>
    </row>
    <row r="95" spans="1:8" x14ac:dyDescent="0.25">
      <c r="A95">
        <f t="shared" si="6"/>
        <v>94</v>
      </c>
      <c r="B95" s="1">
        <v>33786</v>
      </c>
      <c r="C95" s="2">
        <v>3000</v>
      </c>
      <c r="D95">
        <f t="shared" si="7"/>
        <v>1150</v>
      </c>
      <c r="E95">
        <f t="shared" si="8"/>
        <v>2700</v>
      </c>
      <c r="F95">
        <f t="shared" si="9"/>
        <v>850</v>
      </c>
      <c r="G95">
        <f t="shared" si="10"/>
        <v>2050</v>
      </c>
      <c r="H95">
        <f t="shared" si="11"/>
        <v>400</v>
      </c>
    </row>
    <row r="96" spans="1:8" x14ac:dyDescent="0.25">
      <c r="A96">
        <f t="shared" si="6"/>
        <v>95</v>
      </c>
      <c r="B96" s="1">
        <v>33817</v>
      </c>
      <c r="C96" s="2">
        <v>2100</v>
      </c>
      <c r="D96">
        <f t="shared" si="7"/>
        <v>-900</v>
      </c>
      <c r="E96">
        <f t="shared" si="8"/>
        <v>-2050</v>
      </c>
      <c r="F96">
        <f t="shared" si="9"/>
        <v>-50</v>
      </c>
      <c r="G96">
        <f t="shared" si="10"/>
        <v>-900</v>
      </c>
      <c r="H96">
        <f t="shared" si="11"/>
        <v>1150</v>
      </c>
    </row>
    <row r="97" spans="1:8" x14ac:dyDescent="0.25">
      <c r="A97">
        <f t="shared" si="6"/>
        <v>96</v>
      </c>
      <c r="B97" s="1">
        <v>33848</v>
      </c>
      <c r="C97" s="2">
        <v>1950</v>
      </c>
      <c r="D97">
        <f t="shared" si="7"/>
        <v>-150</v>
      </c>
      <c r="E97">
        <f t="shared" si="8"/>
        <v>750</v>
      </c>
      <c r="F97">
        <f t="shared" si="9"/>
        <v>400</v>
      </c>
      <c r="G97">
        <f t="shared" si="10"/>
        <v>450</v>
      </c>
      <c r="H97">
        <f t="shared" si="11"/>
        <v>-450</v>
      </c>
    </row>
    <row r="98" spans="1:8" x14ac:dyDescent="0.25">
      <c r="A98">
        <f t="shared" si="6"/>
        <v>97</v>
      </c>
      <c r="B98" s="1">
        <v>33878</v>
      </c>
      <c r="C98" s="2">
        <v>1950</v>
      </c>
      <c r="D98">
        <f t="shared" si="7"/>
        <v>0</v>
      </c>
      <c r="E98">
        <f t="shared" si="8"/>
        <v>150</v>
      </c>
      <c r="F98">
        <f t="shared" si="9"/>
        <v>-50</v>
      </c>
      <c r="G98">
        <f t="shared" si="10"/>
        <v>-450</v>
      </c>
      <c r="H98">
        <f t="shared" si="11"/>
        <v>0</v>
      </c>
    </row>
    <row r="99" spans="1:8" x14ac:dyDescent="0.25">
      <c r="A99">
        <f t="shared" si="6"/>
        <v>98</v>
      </c>
      <c r="B99" s="1">
        <v>33909</v>
      </c>
      <c r="C99" s="2">
        <v>2100</v>
      </c>
      <c r="D99">
        <f t="shared" si="7"/>
        <v>150</v>
      </c>
      <c r="E99">
        <f t="shared" si="8"/>
        <v>150</v>
      </c>
      <c r="F99">
        <f t="shared" si="9"/>
        <v>-550</v>
      </c>
      <c r="G99">
        <f t="shared" si="10"/>
        <v>-500</v>
      </c>
      <c r="H99">
        <f t="shared" si="11"/>
        <v>-950</v>
      </c>
    </row>
    <row r="100" spans="1:8" x14ac:dyDescent="0.25">
      <c r="A100">
        <f t="shared" si="6"/>
        <v>99</v>
      </c>
      <c r="B100" s="1">
        <v>33939</v>
      </c>
      <c r="C100" s="2">
        <v>1200</v>
      </c>
      <c r="D100">
        <f t="shared" si="7"/>
        <v>-900</v>
      </c>
      <c r="E100">
        <f t="shared" si="8"/>
        <v>-1050</v>
      </c>
      <c r="F100">
        <f t="shared" si="9"/>
        <v>-2200</v>
      </c>
      <c r="G100">
        <f t="shared" si="10"/>
        <v>-1650</v>
      </c>
      <c r="H100">
        <f t="shared" si="11"/>
        <v>-2150</v>
      </c>
    </row>
    <row r="101" spans="1:8" x14ac:dyDescent="0.25">
      <c r="A101">
        <f t="shared" si="6"/>
        <v>100</v>
      </c>
      <c r="B101" s="1">
        <v>33970</v>
      </c>
      <c r="C101" s="2">
        <v>2750</v>
      </c>
      <c r="D101">
        <f t="shared" si="7"/>
        <v>1550</v>
      </c>
      <c r="E101">
        <f t="shared" si="8"/>
        <v>2450</v>
      </c>
      <c r="F101">
        <f t="shared" si="9"/>
        <v>550</v>
      </c>
      <c r="G101">
        <f t="shared" si="10"/>
        <v>2750</v>
      </c>
      <c r="H101">
        <f t="shared" si="11"/>
        <v>1100</v>
      </c>
    </row>
    <row r="102" spans="1:8" x14ac:dyDescent="0.25">
      <c r="A102">
        <f t="shared" si="6"/>
        <v>101</v>
      </c>
      <c r="B102" s="1">
        <v>34001</v>
      </c>
      <c r="C102" s="2">
        <v>1150</v>
      </c>
      <c r="D102">
        <f t="shared" si="7"/>
        <v>-1600</v>
      </c>
      <c r="E102">
        <f t="shared" si="8"/>
        <v>-3150</v>
      </c>
      <c r="F102">
        <f t="shared" si="9"/>
        <v>-50</v>
      </c>
      <c r="G102">
        <f t="shared" si="10"/>
        <v>-600</v>
      </c>
      <c r="H102">
        <f t="shared" si="11"/>
        <v>2150</v>
      </c>
    </row>
    <row r="103" spans="1:8" x14ac:dyDescent="0.25">
      <c r="A103">
        <f t="shared" si="6"/>
        <v>102</v>
      </c>
      <c r="B103" s="1">
        <v>34029</v>
      </c>
      <c r="C103" s="2">
        <v>2050</v>
      </c>
      <c r="D103">
        <f t="shared" si="7"/>
        <v>900</v>
      </c>
      <c r="E103">
        <f t="shared" si="8"/>
        <v>2500</v>
      </c>
      <c r="F103">
        <f>C103-C91</f>
        <v>0</v>
      </c>
      <c r="G103">
        <f t="shared" si="10"/>
        <v>50</v>
      </c>
      <c r="H103">
        <f t="shared" si="11"/>
        <v>-550</v>
      </c>
    </row>
    <row r="104" spans="1:8" x14ac:dyDescent="0.25">
      <c r="A104">
        <f t="shared" si="6"/>
        <v>103</v>
      </c>
      <c r="B104" s="1">
        <v>34060</v>
      </c>
      <c r="C104" s="2">
        <v>1650</v>
      </c>
      <c r="D104">
        <f t="shared" si="7"/>
        <v>-400</v>
      </c>
      <c r="E104">
        <f t="shared" si="8"/>
        <v>-1300</v>
      </c>
      <c r="F104">
        <f t="shared" si="9"/>
        <v>-950</v>
      </c>
      <c r="G104">
        <f t="shared" si="10"/>
        <v>-950</v>
      </c>
      <c r="H104">
        <f t="shared" si="11"/>
        <v>-900</v>
      </c>
    </row>
    <row r="105" spans="1:8" x14ac:dyDescent="0.25">
      <c r="A105">
        <f t="shared" si="6"/>
        <v>104</v>
      </c>
      <c r="B105" s="1">
        <v>34090</v>
      </c>
      <c r="C105" s="2">
        <v>2750</v>
      </c>
      <c r="D105">
        <f t="shared" si="7"/>
        <v>1100</v>
      </c>
      <c r="E105">
        <f t="shared" si="8"/>
        <v>1500</v>
      </c>
      <c r="F105">
        <f t="shared" si="9"/>
        <v>-650</v>
      </c>
      <c r="G105">
        <f t="shared" si="10"/>
        <v>300</v>
      </c>
      <c r="H105">
        <f t="shared" si="11"/>
        <v>-650</v>
      </c>
    </row>
    <row r="106" spans="1:8" x14ac:dyDescent="0.25">
      <c r="A106">
        <f t="shared" si="6"/>
        <v>105</v>
      </c>
      <c r="B106" s="1">
        <v>34121</v>
      </c>
      <c r="C106" s="2">
        <v>2350</v>
      </c>
      <c r="D106">
        <f t="shared" si="7"/>
        <v>-400</v>
      </c>
      <c r="E106">
        <f t="shared" si="8"/>
        <v>-1500</v>
      </c>
      <c r="F106">
        <f t="shared" si="9"/>
        <v>500</v>
      </c>
      <c r="G106">
        <f t="shared" si="10"/>
        <v>1150</v>
      </c>
      <c r="H106">
        <f t="shared" si="11"/>
        <v>1450</v>
      </c>
    </row>
    <row r="107" spans="1:8" x14ac:dyDescent="0.25">
      <c r="A107">
        <f t="shared" si="6"/>
        <v>106</v>
      </c>
      <c r="B107" s="1">
        <v>34151</v>
      </c>
      <c r="C107" s="2">
        <v>3250</v>
      </c>
      <c r="D107">
        <f t="shared" si="7"/>
        <v>900</v>
      </c>
      <c r="E107">
        <f t="shared" si="8"/>
        <v>1300</v>
      </c>
      <c r="F107">
        <f t="shared" si="9"/>
        <v>250</v>
      </c>
      <c r="G107">
        <f t="shared" si="10"/>
        <v>-250</v>
      </c>
      <c r="H107">
        <f t="shared" si="11"/>
        <v>900</v>
      </c>
    </row>
    <row r="108" spans="1:8" x14ac:dyDescent="0.25">
      <c r="A108">
        <f t="shared" si="6"/>
        <v>107</v>
      </c>
      <c r="B108" s="1">
        <v>34182</v>
      </c>
      <c r="C108" s="2">
        <v>3050</v>
      </c>
      <c r="D108">
        <f t="shared" si="7"/>
        <v>-200</v>
      </c>
      <c r="E108">
        <f t="shared" si="8"/>
        <v>-1100</v>
      </c>
      <c r="F108">
        <f t="shared" si="9"/>
        <v>950</v>
      </c>
      <c r="G108">
        <f t="shared" si="10"/>
        <v>700</v>
      </c>
      <c r="H108">
        <f t="shared" si="11"/>
        <v>450</v>
      </c>
    </row>
    <row r="109" spans="1:8" x14ac:dyDescent="0.25">
      <c r="A109">
        <f t="shared" si="6"/>
        <v>108</v>
      </c>
      <c r="B109" s="1">
        <v>34213</v>
      </c>
      <c r="C109" s="2">
        <v>2500</v>
      </c>
      <c r="D109">
        <f t="shared" si="7"/>
        <v>-550</v>
      </c>
      <c r="E109">
        <f t="shared" si="8"/>
        <v>-350</v>
      </c>
      <c r="F109">
        <f t="shared" si="9"/>
        <v>550</v>
      </c>
      <c r="G109">
        <f t="shared" si="10"/>
        <v>-400</v>
      </c>
      <c r="H109">
        <f t="shared" si="11"/>
        <v>300</v>
      </c>
    </row>
    <row r="110" spans="1:8" x14ac:dyDescent="0.25">
      <c r="A110">
        <f t="shared" si="6"/>
        <v>109</v>
      </c>
      <c r="B110" s="1">
        <v>34243</v>
      </c>
      <c r="C110" s="2">
        <v>1850</v>
      </c>
      <c r="D110">
        <f t="shared" si="7"/>
        <v>-650</v>
      </c>
      <c r="E110">
        <f t="shared" si="8"/>
        <v>-100</v>
      </c>
      <c r="F110">
        <f t="shared" si="9"/>
        <v>-100</v>
      </c>
      <c r="G110">
        <f t="shared" si="10"/>
        <v>-650</v>
      </c>
      <c r="H110">
        <f t="shared" si="11"/>
        <v>-1050</v>
      </c>
    </row>
    <row r="111" spans="1:8" x14ac:dyDescent="0.25">
      <c r="A111">
        <f t="shared" si="6"/>
        <v>110</v>
      </c>
      <c r="B111" s="1">
        <v>34274</v>
      </c>
      <c r="C111" s="2">
        <v>2700</v>
      </c>
      <c r="D111">
        <f t="shared" si="7"/>
        <v>850</v>
      </c>
      <c r="E111">
        <f t="shared" si="8"/>
        <v>1500</v>
      </c>
      <c r="F111">
        <f t="shared" si="9"/>
        <v>600</v>
      </c>
      <c r="G111">
        <f t="shared" si="10"/>
        <v>700</v>
      </c>
      <c r="H111">
        <f t="shared" si="11"/>
        <v>50</v>
      </c>
    </row>
    <row r="112" spans="1:8" x14ac:dyDescent="0.25">
      <c r="A112">
        <f t="shared" si="6"/>
        <v>111</v>
      </c>
      <c r="B112" s="1">
        <v>34304</v>
      </c>
      <c r="C112" s="2">
        <v>3150</v>
      </c>
      <c r="D112">
        <f t="shared" si="7"/>
        <v>450</v>
      </c>
      <c r="E112">
        <f t="shared" si="8"/>
        <v>-400</v>
      </c>
      <c r="F112">
        <f t="shared" si="9"/>
        <v>1950</v>
      </c>
      <c r="G112">
        <f t="shared" si="10"/>
        <v>1350</v>
      </c>
      <c r="H112">
        <f t="shared" si="11"/>
        <v>2050</v>
      </c>
    </row>
    <row r="113" spans="1:8" x14ac:dyDescent="0.25">
      <c r="A113">
        <f t="shared" si="6"/>
        <v>112</v>
      </c>
      <c r="B113" s="1">
        <v>34335</v>
      </c>
      <c r="C113" s="2">
        <v>1200</v>
      </c>
      <c r="D113">
        <f t="shared" si="7"/>
        <v>-1950</v>
      </c>
      <c r="E113">
        <f t="shared" si="8"/>
        <v>-2400</v>
      </c>
      <c r="F113">
        <f t="shared" si="9"/>
        <v>-1550</v>
      </c>
      <c r="G113">
        <f t="shared" si="10"/>
        <v>-3500</v>
      </c>
      <c r="H113">
        <f t="shared" si="11"/>
        <v>-2150</v>
      </c>
    </row>
    <row r="114" spans="1:8" x14ac:dyDescent="0.25">
      <c r="A114">
        <f t="shared" si="6"/>
        <v>113</v>
      </c>
      <c r="B114" s="1">
        <v>34366</v>
      </c>
      <c r="C114" s="2">
        <v>1800</v>
      </c>
      <c r="D114">
        <f t="shared" si="7"/>
        <v>600</v>
      </c>
      <c r="E114">
        <f t="shared" si="8"/>
        <v>2550</v>
      </c>
      <c r="F114">
        <f t="shared" si="9"/>
        <v>650</v>
      </c>
      <c r="G114">
        <f t="shared" si="10"/>
        <v>2200</v>
      </c>
      <c r="H114">
        <f t="shared" si="11"/>
        <v>-1300</v>
      </c>
    </row>
    <row r="115" spans="1:8" x14ac:dyDescent="0.25">
      <c r="A115">
        <f t="shared" si="6"/>
        <v>114</v>
      </c>
      <c r="B115" s="1">
        <v>34394</v>
      </c>
      <c r="C115" s="2">
        <v>4550</v>
      </c>
      <c r="D115">
        <f>C115-C114</f>
        <v>2750</v>
      </c>
      <c r="E115">
        <f>C115-2*C114+C113</f>
        <v>2150</v>
      </c>
      <c r="F115">
        <f>C115-C103</f>
        <v>2500</v>
      </c>
      <c r="G115">
        <f>C115-C103-C114+C102</f>
        <v>1850</v>
      </c>
      <c r="H115">
        <f>C115-C103-C113+C101</f>
        <v>4050</v>
      </c>
    </row>
    <row r="116" spans="1:8" ht="15.75" x14ac:dyDescent="0.25">
      <c r="B116" s="13" t="s">
        <v>47</v>
      </c>
      <c r="C116" s="13">
        <f>_xlfn.VAR.P(C2:C115)</f>
        <v>4475912.7808556482</v>
      </c>
      <c r="D116" s="13">
        <f>_xlfn.VAR.P(D3:D115)</f>
        <v>2512825.9848069544</v>
      </c>
      <c r="E116" s="13">
        <f>_xlfn.VAR.P(E4:E115)</f>
        <v>6907180.3252551025</v>
      </c>
      <c r="F116" s="13">
        <f>_xlfn.VAR.P(F14:F115)</f>
        <v>2938224.9615532486</v>
      </c>
      <c r="G116" s="13">
        <f>_xlfn.VAR.P(G15:G115)</f>
        <v>5288202.1370453881</v>
      </c>
      <c r="H116" s="13">
        <f>_xlfn.VAR.P(H16:H115)</f>
        <v>6376200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2AEF-4857-4152-81FB-4A5B8AB33501}">
  <dimension ref="A1:O115"/>
  <sheetViews>
    <sheetView workbookViewId="0">
      <selection activeCell="I10" sqref="I10"/>
    </sheetView>
  </sheetViews>
  <sheetFormatPr defaultRowHeight="15" x14ac:dyDescent="0.25"/>
  <cols>
    <col min="3" max="3" width="19" customWidth="1"/>
  </cols>
  <sheetData>
    <row r="1" spans="1:15" x14ac:dyDescent="0.25">
      <c r="A1" t="s">
        <v>12</v>
      </c>
      <c r="B1" t="s">
        <v>0</v>
      </c>
      <c r="C1" t="s">
        <v>76</v>
      </c>
      <c r="D1" t="s">
        <v>81</v>
      </c>
      <c r="E1" t="s">
        <v>82</v>
      </c>
      <c r="F1" t="s">
        <v>83</v>
      </c>
      <c r="G1" s="3" t="s">
        <v>75</v>
      </c>
      <c r="H1" s="3">
        <f>AVERAGE(G3:G115)</f>
        <v>26.307969525250606</v>
      </c>
    </row>
    <row r="2" spans="1:15" x14ac:dyDescent="0.25">
      <c r="A2">
        <v>1</v>
      </c>
      <c r="B2" s="1">
        <v>30956</v>
      </c>
      <c r="C2" s="2">
        <v>9400</v>
      </c>
      <c r="D2">
        <f>O13</f>
        <v>8448.7000000000007</v>
      </c>
      <c r="E2">
        <f>O14</f>
        <v>-219.3</v>
      </c>
      <c r="N2" s="3" t="s">
        <v>86</v>
      </c>
      <c r="O2" s="3"/>
    </row>
    <row r="3" spans="1:15" x14ac:dyDescent="0.25">
      <c r="A3">
        <f>A2+1</f>
        <v>2</v>
      </c>
      <c r="B3" s="1">
        <v>30987</v>
      </c>
      <c r="C3" s="2">
        <v>8250</v>
      </c>
      <c r="D3">
        <f>$O$3*C3+(1-$O$3)*(D2+$O$5*E2)</f>
        <v>8234.5168066639999</v>
      </c>
      <c r="E3">
        <f>$O$4*(D3-D2)+(1-$O$4)*$O$5*E2</f>
        <v>-215.26488000000001</v>
      </c>
      <c r="F3">
        <f>D2+$O$5*E2</f>
        <v>8233.4351200000001</v>
      </c>
      <c r="G3">
        <f>100*ABS(C3-F3)/C3</f>
        <v>0.20078642424242307</v>
      </c>
      <c r="N3" s="6" t="s">
        <v>51</v>
      </c>
      <c r="O3" s="6">
        <f>O10</f>
        <v>6.5299999999999997E-2</v>
      </c>
    </row>
    <row r="4" spans="1:15" x14ac:dyDescent="0.25">
      <c r="A4">
        <f t="shared" ref="A4:A67" si="0">A3+1</f>
        <v>3</v>
      </c>
      <c r="B4" s="1">
        <v>31017</v>
      </c>
      <c r="C4" s="2">
        <v>4600</v>
      </c>
      <c r="D4">
        <f>$O$3*C4+(1-$O$3)*(D3+$O$5*E3)</f>
        <v>7799.6770045862231</v>
      </c>
      <c r="E4">
        <f t="shared" ref="E4:E67" si="1">$O$4*(D4-D3)+(1-$O$4)*$O$5*E3</f>
        <v>-211.304006208</v>
      </c>
      <c r="F4">
        <f>D3+$O$5*E3</f>
        <v>8023.212800456</v>
      </c>
      <c r="G4">
        <f t="shared" ref="G4:G67" si="2">100*ABS(C4-F4)/C4</f>
        <v>74.417669575130446</v>
      </c>
      <c r="N4" s="6" t="s">
        <v>84</v>
      </c>
      <c r="O4" s="6">
        <v>0</v>
      </c>
    </row>
    <row r="5" spans="1:15" x14ac:dyDescent="0.25">
      <c r="A5">
        <f t="shared" si="0"/>
        <v>4</v>
      </c>
      <c r="B5" s="1">
        <v>31048</v>
      </c>
      <c r="C5" s="2">
        <v>5750</v>
      </c>
      <c r="D5">
        <f t="shared" ref="D5:D67" si="3">$O$3*C5+(1-$O$3)*(D4+$O$5*E4)</f>
        <v>7471.9613493088136</v>
      </c>
      <c r="E5">
        <f t="shared" si="1"/>
        <v>-207.4160124937728</v>
      </c>
      <c r="F5">
        <f t="shared" ref="F5:F67" si="4">D4+$O$5*E4</f>
        <v>7592.2609920924506</v>
      </c>
      <c r="G5">
        <f t="shared" si="2"/>
        <v>32.039321601607838</v>
      </c>
      <c r="N5" s="6" t="s">
        <v>85</v>
      </c>
      <c r="O5" s="6">
        <f>O12</f>
        <v>0.98160000000000003</v>
      </c>
    </row>
    <row r="6" spans="1:15" x14ac:dyDescent="0.25">
      <c r="A6">
        <f t="shared" si="0"/>
        <v>5</v>
      </c>
      <c r="B6" s="1">
        <v>31079</v>
      </c>
      <c r="C6" s="2">
        <v>5600</v>
      </c>
      <c r="D6">
        <f t="shared" si="3"/>
        <v>7159.4177664635727</v>
      </c>
      <c r="E6">
        <f>$O$4*(D6-D5)+(1-$O$4)*$O$5*E5</f>
        <v>-203.59955786388738</v>
      </c>
      <c r="F6">
        <f t="shared" si="4"/>
        <v>7268.361791444926</v>
      </c>
      <c r="G6">
        <f t="shared" si="2"/>
        <v>29.792174847230822</v>
      </c>
      <c r="N6" s="6" t="s">
        <v>87</v>
      </c>
      <c r="O6" s="17" t="s">
        <v>89</v>
      </c>
    </row>
    <row r="7" spans="1:15" x14ac:dyDescent="0.25">
      <c r="A7">
        <f t="shared" si="0"/>
        <v>6</v>
      </c>
      <c r="B7" s="1">
        <v>31107</v>
      </c>
      <c r="C7" s="2">
        <v>6900</v>
      </c>
      <c r="D7">
        <f t="shared" si="3"/>
        <v>6955.6748825020559</v>
      </c>
      <c r="E7">
        <f t="shared" si="1"/>
        <v>-199.85332599919187</v>
      </c>
      <c r="F7">
        <f t="shared" si="4"/>
        <v>6959.5644404643808</v>
      </c>
      <c r="G7">
        <f t="shared" si="2"/>
        <v>0.86325276035334531</v>
      </c>
      <c r="N7" s="6" t="s">
        <v>88</v>
      </c>
      <c r="O7" s="6">
        <v>0</v>
      </c>
    </row>
    <row r="8" spans="1:15" x14ac:dyDescent="0.25">
      <c r="A8">
        <f t="shared" si="0"/>
        <v>7</v>
      </c>
      <c r="B8" s="1">
        <v>31138</v>
      </c>
      <c r="C8" s="2">
        <v>5650</v>
      </c>
      <c r="D8">
        <f t="shared" si="3"/>
        <v>6687.048582293357</v>
      </c>
      <c r="E8">
        <f t="shared" si="1"/>
        <v>-196.17602480080674</v>
      </c>
      <c r="F8">
        <f t="shared" si="4"/>
        <v>6759.4988577012491</v>
      </c>
      <c r="G8">
        <f t="shared" si="2"/>
        <v>19.637147923915911</v>
      </c>
    </row>
    <row r="9" spans="1:15" x14ac:dyDescent="0.25">
      <c r="A9">
        <f t="shared" si="0"/>
        <v>8</v>
      </c>
      <c r="B9" s="1">
        <v>31168</v>
      </c>
      <c r="C9" s="2">
        <v>8300</v>
      </c>
      <c r="D9">
        <f>$O$3*C9+(1-$O$3)*(D8+$O$5*E8)</f>
        <v>6612.3825089273023</v>
      </c>
      <c r="E9">
        <f t="shared" si="1"/>
        <v>-192.5663859444719</v>
      </c>
      <c r="F9">
        <f t="shared" si="4"/>
        <v>6494.4821963488848</v>
      </c>
      <c r="G9">
        <f t="shared" si="2"/>
        <v>21.753226550013434</v>
      </c>
      <c r="N9" s="3" t="s">
        <v>90</v>
      </c>
      <c r="O9" s="11"/>
    </row>
    <row r="10" spans="1:15" x14ac:dyDescent="0.25">
      <c r="A10">
        <f t="shared" si="0"/>
        <v>9</v>
      </c>
      <c r="B10" s="1">
        <v>31199</v>
      </c>
      <c r="C10" s="2">
        <v>8500</v>
      </c>
      <c r="D10">
        <f t="shared" si="3"/>
        <v>6558.9639792893904</v>
      </c>
      <c r="E10">
        <f t="shared" si="1"/>
        <v>-189.02316444309363</v>
      </c>
      <c r="F10">
        <f t="shared" si="4"/>
        <v>6423.359344484209</v>
      </c>
      <c r="G10">
        <f t="shared" si="2"/>
        <v>24.431066535479893</v>
      </c>
      <c r="N10" s="6" t="s">
        <v>51</v>
      </c>
      <c r="O10" s="6">
        <v>6.5299999999999997E-2</v>
      </c>
    </row>
    <row r="11" spans="1:15" x14ac:dyDescent="0.25">
      <c r="A11">
        <f t="shared" si="0"/>
        <v>10</v>
      </c>
      <c r="B11" s="1">
        <v>31229</v>
      </c>
      <c r="C11" s="2">
        <v>5250</v>
      </c>
      <c r="D11">
        <f t="shared" si="3"/>
        <v>6300.0595907500447</v>
      </c>
      <c r="E11">
        <f t="shared" si="1"/>
        <v>-185.54513821734071</v>
      </c>
      <c r="F11">
        <f t="shared" si="4"/>
        <v>6373.4188410720499</v>
      </c>
      <c r="G11">
        <f t="shared" si="2"/>
        <v>21.398454115658094</v>
      </c>
      <c r="N11" s="6" t="s">
        <v>84</v>
      </c>
      <c r="O11" s="6">
        <v>0</v>
      </c>
    </row>
    <row r="12" spans="1:15" x14ac:dyDescent="0.25">
      <c r="A12">
        <f t="shared" si="0"/>
        <v>11</v>
      </c>
      <c r="B12" s="1">
        <v>31260</v>
      </c>
      <c r="C12" s="2">
        <v>6700</v>
      </c>
      <c r="D12">
        <f t="shared" si="3"/>
        <v>6155.9377531310465</v>
      </c>
      <c r="E12">
        <f t="shared" si="1"/>
        <v>-182.13110767414165</v>
      </c>
      <c r="F12">
        <f t="shared" si="4"/>
        <v>6117.9284830759034</v>
      </c>
      <c r="G12">
        <f t="shared" si="2"/>
        <v>8.6876345809566669</v>
      </c>
      <c r="N12" s="6" t="s">
        <v>85</v>
      </c>
      <c r="O12" s="6">
        <v>0.98160000000000003</v>
      </c>
    </row>
    <row r="13" spans="1:15" x14ac:dyDescent="0.25">
      <c r="A13">
        <f t="shared" si="0"/>
        <v>12</v>
      </c>
      <c r="B13" s="1">
        <v>31291</v>
      </c>
      <c r="C13" s="2">
        <v>8750</v>
      </c>
      <c r="D13">
        <f t="shared" si="3"/>
        <v>6158.2244497212796</v>
      </c>
      <c r="E13">
        <f t="shared" si="1"/>
        <v>-178.77989529293745</v>
      </c>
      <c r="F13">
        <f t="shared" si="4"/>
        <v>5977.1578578381086</v>
      </c>
      <c r="G13">
        <f t="shared" si="2"/>
        <v>31.689624481850185</v>
      </c>
      <c r="N13" s="6" t="s">
        <v>87</v>
      </c>
      <c r="O13" s="17">
        <v>8448.7000000000007</v>
      </c>
    </row>
    <row r="14" spans="1:15" x14ac:dyDescent="0.25">
      <c r="A14">
        <f t="shared" si="0"/>
        <v>13</v>
      </c>
      <c r="B14" s="1">
        <v>31321</v>
      </c>
      <c r="C14" s="2">
        <v>7250</v>
      </c>
      <c r="D14">
        <f t="shared" si="3"/>
        <v>6065.4865674777693</v>
      </c>
      <c r="E14">
        <f t="shared" si="1"/>
        <v>-175.49034521954741</v>
      </c>
      <c r="F14">
        <f t="shared" si="4"/>
        <v>5982.734104501732</v>
      </c>
      <c r="G14">
        <f t="shared" si="2"/>
        <v>17.479529593079558</v>
      </c>
      <c r="N14" s="6" t="s">
        <v>88</v>
      </c>
      <c r="O14" s="6">
        <v>-219.3</v>
      </c>
    </row>
    <row r="15" spans="1:15" x14ac:dyDescent="0.25">
      <c r="A15">
        <f t="shared" si="0"/>
        <v>14</v>
      </c>
      <c r="B15" s="1">
        <v>31352</v>
      </c>
      <c r="C15" s="2">
        <v>5550</v>
      </c>
      <c r="D15">
        <f t="shared" si="3"/>
        <v>5870.8126361372106</v>
      </c>
      <c r="E15">
        <f t="shared" si="1"/>
        <v>-172.26132286750774</v>
      </c>
      <c r="F15">
        <f t="shared" si="4"/>
        <v>5893.2252446102611</v>
      </c>
      <c r="G15">
        <f t="shared" si="2"/>
        <v>6.1842386416263269</v>
      </c>
    </row>
    <row r="16" spans="1:15" x14ac:dyDescent="0.25">
      <c r="A16">
        <f t="shared" si="0"/>
        <v>15</v>
      </c>
      <c r="B16" s="1">
        <v>31382</v>
      </c>
      <c r="C16" s="2">
        <v>7750</v>
      </c>
      <c r="D16">
        <f t="shared" si="3"/>
        <v>5835.4735454293013</v>
      </c>
      <c r="E16">
        <f t="shared" si="1"/>
        <v>-169.09171452674562</v>
      </c>
      <c r="F16">
        <f t="shared" si="4"/>
        <v>5701.7209216104648</v>
      </c>
      <c r="G16">
        <f t="shared" si="2"/>
        <v>26.429407463090776</v>
      </c>
    </row>
    <row r="17" spans="1:7" x14ac:dyDescent="0.25">
      <c r="A17">
        <f t="shared" si="0"/>
        <v>16</v>
      </c>
      <c r="B17" s="1">
        <v>31413</v>
      </c>
      <c r="C17" s="2">
        <v>5150</v>
      </c>
      <c r="D17">
        <f t="shared" si="3"/>
        <v>5635.5702178150732</v>
      </c>
      <c r="E17">
        <f t="shared" si="1"/>
        <v>-165.98042697945351</v>
      </c>
      <c r="F17">
        <f t="shared" si="4"/>
        <v>5669.4931184498482</v>
      </c>
      <c r="G17">
        <f t="shared" si="2"/>
        <v>10.087245018443655</v>
      </c>
    </row>
    <row r="18" spans="1:7" x14ac:dyDescent="0.25">
      <c r="A18">
        <f t="shared" si="0"/>
        <v>17</v>
      </c>
      <c r="B18" s="1">
        <v>31444</v>
      </c>
      <c r="C18" s="2">
        <v>4300</v>
      </c>
      <c r="D18">
        <f t="shared" si="3"/>
        <v>5396.0701885478511</v>
      </c>
      <c r="E18">
        <f t="shared" si="1"/>
        <v>-162.92638712303156</v>
      </c>
      <c r="F18">
        <f t="shared" si="4"/>
        <v>5472.6438306920418</v>
      </c>
      <c r="G18">
        <f t="shared" si="2"/>
        <v>27.270786760280043</v>
      </c>
    </row>
    <row r="19" spans="1:7" x14ac:dyDescent="0.25">
      <c r="A19">
        <f t="shared" si="0"/>
        <v>18</v>
      </c>
      <c r="B19" s="1">
        <v>31472</v>
      </c>
      <c r="C19" s="2">
        <v>5250</v>
      </c>
      <c r="D19">
        <f t="shared" si="3"/>
        <v>5237.0465974021863</v>
      </c>
      <c r="E19">
        <f t="shared" si="1"/>
        <v>-159.92854159996779</v>
      </c>
      <c r="F19">
        <f t="shared" si="4"/>
        <v>5236.1416469478836</v>
      </c>
      <c r="G19">
        <f t="shared" si="2"/>
        <v>0.26396862956412187</v>
      </c>
    </row>
    <row r="20" spans="1:7" x14ac:dyDescent="0.25">
      <c r="A20">
        <f t="shared" si="0"/>
        <v>19</v>
      </c>
      <c r="B20" s="1">
        <v>31503</v>
      </c>
      <c r="C20" s="2">
        <v>4750</v>
      </c>
      <c r="D20">
        <f t="shared" si="3"/>
        <v>5058.5077745824701</v>
      </c>
      <c r="E20">
        <f t="shared" si="1"/>
        <v>-156.98585643452839</v>
      </c>
      <c r="F20">
        <f t="shared" si="4"/>
        <v>5080.0607409676577</v>
      </c>
      <c r="G20">
        <f t="shared" si="2"/>
        <v>6.9486471782664774</v>
      </c>
    </row>
    <row r="21" spans="1:7" x14ac:dyDescent="0.25">
      <c r="A21">
        <f t="shared" si="0"/>
        <v>20</v>
      </c>
      <c r="B21" s="1">
        <v>31533</v>
      </c>
      <c r="C21" s="2">
        <v>7450</v>
      </c>
      <c r="D21">
        <f t="shared" si="3"/>
        <v>5070.6374550050523</v>
      </c>
      <c r="E21">
        <f t="shared" si="1"/>
        <v>-154.09731667613306</v>
      </c>
      <c r="F21">
        <f t="shared" si="4"/>
        <v>4904.4104579063369</v>
      </c>
      <c r="G21">
        <f t="shared" si="2"/>
        <v>34.168987142196819</v>
      </c>
    </row>
    <row r="22" spans="1:7" x14ac:dyDescent="0.25">
      <c r="A22">
        <f t="shared" si="0"/>
        <v>21</v>
      </c>
      <c r="B22" s="1">
        <v>31564</v>
      </c>
      <c r="C22" s="2">
        <v>9350</v>
      </c>
      <c r="D22">
        <f t="shared" si="3"/>
        <v>5208.6953069149495</v>
      </c>
      <c r="E22">
        <f t="shared" si="1"/>
        <v>-151.26192604929221</v>
      </c>
      <c r="F22">
        <f t="shared" si="4"/>
        <v>4919.3755289557603</v>
      </c>
      <c r="G22">
        <f t="shared" si="2"/>
        <v>47.386357979082774</v>
      </c>
    </row>
    <row r="23" spans="1:7" x14ac:dyDescent="0.25">
      <c r="A23">
        <f t="shared" si="0"/>
        <v>22</v>
      </c>
      <c r="B23" s="1">
        <v>31594</v>
      </c>
      <c r="C23" s="2">
        <v>6250</v>
      </c>
      <c r="D23">
        <f t="shared" si="3"/>
        <v>5137.9094563050503</v>
      </c>
      <c r="E23">
        <f t="shared" si="1"/>
        <v>-148.47870660998524</v>
      </c>
      <c r="F23">
        <f t="shared" si="4"/>
        <v>5060.2166003049642</v>
      </c>
      <c r="G23">
        <f t="shared" si="2"/>
        <v>19.036534395120572</v>
      </c>
    </row>
    <row r="24" spans="1:7" x14ac:dyDescent="0.25">
      <c r="A24">
        <f t="shared" si="0"/>
        <v>23</v>
      </c>
      <c r="B24" s="1">
        <v>31625</v>
      </c>
      <c r="C24" s="2">
        <v>6450</v>
      </c>
      <c r="D24">
        <f t="shared" si="3"/>
        <v>5087.3595298060354</v>
      </c>
      <c r="E24">
        <f t="shared" si="1"/>
        <v>-145.74669840836151</v>
      </c>
      <c r="F24">
        <f t="shared" si="4"/>
        <v>4992.1627578966891</v>
      </c>
      <c r="G24">
        <f t="shared" si="2"/>
        <v>22.602127784547456</v>
      </c>
    </row>
    <row r="25" spans="1:7" x14ac:dyDescent="0.25">
      <c r="A25">
        <f t="shared" si="0"/>
        <v>24</v>
      </c>
      <c r="B25" s="1">
        <v>31656</v>
      </c>
      <c r="C25" s="2">
        <v>5000</v>
      </c>
      <c r="D25">
        <f t="shared" si="3"/>
        <v>4947.9321351850476</v>
      </c>
      <c r="E25">
        <f t="shared" si="1"/>
        <v>-143.06495915764765</v>
      </c>
      <c r="F25">
        <f t="shared" si="4"/>
        <v>4944.2945706483879</v>
      </c>
      <c r="G25">
        <f t="shared" si="2"/>
        <v>1.1141085870322422</v>
      </c>
    </row>
    <row r="26" spans="1:7" x14ac:dyDescent="0.25">
      <c r="A26">
        <f t="shared" si="0"/>
        <v>25</v>
      </c>
      <c r="B26" s="1">
        <v>31686</v>
      </c>
      <c r="C26" s="2">
        <v>7400</v>
      </c>
      <c r="D26">
        <f t="shared" si="3"/>
        <v>4976.7898492715849</v>
      </c>
      <c r="E26">
        <f t="shared" si="1"/>
        <v>-140.43256390914695</v>
      </c>
      <c r="F26">
        <f t="shared" si="4"/>
        <v>4807.499571275901</v>
      </c>
      <c r="G26">
        <f t="shared" si="2"/>
        <v>35.033789577352692</v>
      </c>
    </row>
    <row r="27" spans="1:7" x14ac:dyDescent="0.25">
      <c r="A27">
        <f t="shared" si="0"/>
        <v>26</v>
      </c>
      <c r="B27" s="1">
        <v>31717</v>
      </c>
      <c r="C27" s="2">
        <v>6500</v>
      </c>
      <c r="D27">
        <f t="shared" si="3"/>
        <v>4947.4083812700101</v>
      </c>
      <c r="E27">
        <f t="shared" si="1"/>
        <v>-137.84860473321865</v>
      </c>
      <c r="F27">
        <f t="shared" si="4"/>
        <v>4838.9412445383659</v>
      </c>
      <c r="G27">
        <f t="shared" si="2"/>
        <v>25.554750084025141</v>
      </c>
    </row>
    <row r="28" spans="1:7" x14ac:dyDescent="0.25">
      <c r="A28">
        <f t="shared" si="0"/>
        <v>27</v>
      </c>
      <c r="B28" s="1">
        <v>31747</v>
      </c>
      <c r="C28" s="2">
        <v>5700</v>
      </c>
      <c r="D28">
        <f t="shared" si="3"/>
        <v>4870.0763096004712</v>
      </c>
      <c r="E28">
        <f t="shared" si="1"/>
        <v>-135.31219040612743</v>
      </c>
      <c r="F28">
        <f t="shared" si="4"/>
        <v>4812.0961908638828</v>
      </c>
      <c r="G28">
        <f t="shared" si="2"/>
        <v>15.577259809405565</v>
      </c>
    </row>
    <row r="29" spans="1:7" x14ac:dyDescent="0.25">
      <c r="A29">
        <f t="shared" si="0"/>
        <v>28</v>
      </c>
      <c r="B29" s="1">
        <v>31778</v>
      </c>
      <c r="C29" s="2">
        <v>5600</v>
      </c>
      <c r="D29">
        <f t="shared" si="3"/>
        <v>4793.591186211409</v>
      </c>
      <c r="E29">
        <f t="shared" si="1"/>
        <v>-132.82244610265468</v>
      </c>
      <c r="F29">
        <f t="shared" si="4"/>
        <v>4737.2538634978164</v>
      </c>
      <c r="G29">
        <f t="shared" si="2"/>
        <v>15.406181008967565</v>
      </c>
    </row>
    <row r="30" spans="1:7" x14ac:dyDescent="0.25">
      <c r="A30">
        <f t="shared" si="0"/>
        <v>29</v>
      </c>
      <c r="B30" s="1">
        <v>31809</v>
      </c>
      <c r="C30" s="2">
        <v>3450</v>
      </c>
      <c r="D30">
        <f t="shared" si="3"/>
        <v>4583.9898855624997</v>
      </c>
      <c r="E30">
        <f t="shared" si="1"/>
        <v>-130.37851309436584</v>
      </c>
      <c r="F30">
        <f t="shared" si="4"/>
        <v>4663.2126731170429</v>
      </c>
      <c r="G30">
        <f t="shared" si="2"/>
        <v>35.165584728030225</v>
      </c>
    </row>
    <row r="31" spans="1:7" x14ac:dyDescent="0.25">
      <c r="A31">
        <f t="shared" si="0"/>
        <v>30</v>
      </c>
      <c r="B31" s="1">
        <v>31837</v>
      </c>
      <c r="C31" s="2">
        <v>8150</v>
      </c>
      <c r="D31">
        <f t="shared" si="3"/>
        <v>4697.2278620958468</v>
      </c>
      <c r="E31">
        <f t="shared" si="1"/>
        <v>-127.97954845342952</v>
      </c>
      <c r="F31">
        <f t="shared" si="4"/>
        <v>4456.01033710907</v>
      </c>
      <c r="G31">
        <f t="shared" si="2"/>
        <v>45.325026538539021</v>
      </c>
    </row>
    <row r="32" spans="1:7" x14ac:dyDescent="0.25">
      <c r="A32">
        <f t="shared" si="0"/>
        <v>31</v>
      </c>
      <c r="B32" s="1">
        <v>31868</v>
      </c>
      <c r="C32" s="2">
        <v>4000</v>
      </c>
      <c r="D32">
        <f t="shared" si="3"/>
        <v>4534.2774524660526</v>
      </c>
      <c r="E32">
        <f t="shared" si="1"/>
        <v>-125.62472476188641</v>
      </c>
      <c r="F32">
        <f t="shared" si="4"/>
        <v>4571.6031373339601</v>
      </c>
      <c r="G32">
        <f t="shared" si="2"/>
        <v>14.290078433349004</v>
      </c>
    </row>
    <row r="33" spans="1:7" x14ac:dyDescent="0.25">
      <c r="A33">
        <f t="shared" si="0"/>
        <v>32</v>
      </c>
      <c r="B33" s="1">
        <v>31898</v>
      </c>
      <c r="C33" s="2">
        <v>4650</v>
      </c>
      <c r="D33">
        <f t="shared" si="3"/>
        <v>4426.573258901406</v>
      </c>
      <c r="E33">
        <f t="shared" si="1"/>
        <v>-123.3132298262677</v>
      </c>
      <c r="F33">
        <f t="shared" si="4"/>
        <v>4410.9642226397846</v>
      </c>
      <c r="G33">
        <f t="shared" si="2"/>
        <v>5.1405543518325896</v>
      </c>
    </row>
    <row r="34" spans="1:7" x14ac:dyDescent="0.25">
      <c r="A34">
        <f t="shared" si="0"/>
        <v>33</v>
      </c>
      <c r="B34" s="1">
        <v>31929</v>
      </c>
      <c r="C34" s="2">
        <v>7200</v>
      </c>
      <c r="D34">
        <f t="shared" si="3"/>
        <v>4494.5379492934344</v>
      </c>
      <c r="E34">
        <f t="shared" si="1"/>
        <v>-121.04426639746438</v>
      </c>
      <c r="F34">
        <f t="shared" si="4"/>
        <v>4305.5289925039415</v>
      </c>
      <c r="G34">
        <f t="shared" si="2"/>
        <v>40.200986215223033</v>
      </c>
    </row>
    <row r="35" spans="1:7" x14ac:dyDescent="0.25">
      <c r="A35">
        <f t="shared" si="0"/>
        <v>34</v>
      </c>
      <c r="B35" s="1">
        <v>31959</v>
      </c>
      <c r="C35" s="2">
        <v>7850</v>
      </c>
      <c r="D35">
        <f t="shared" si="3"/>
        <v>4602.5913227976143</v>
      </c>
      <c r="E35">
        <f t="shared" si="1"/>
        <v>-118.81705189575104</v>
      </c>
      <c r="F35">
        <f t="shared" si="4"/>
        <v>4375.7208973976831</v>
      </c>
      <c r="G35">
        <f t="shared" si="2"/>
        <v>44.258332517226968</v>
      </c>
    </row>
    <row r="36" spans="1:7" x14ac:dyDescent="0.25">
      <c r="A36">
        <f t="shared" si="0"/>
        <v>35</v>
      </c>
      <c r="B36" s="1">
        <v>31990</v>
      </c>
      <c r="C36" s="2">
        <v>6950</v>
      </c>
      <c r="D36">
        <f t="shared" si="3"/>
        <v>4646.8622837026596</v>
      </c>
      <c r="E36">
        <f t="shared" si="1"/>
        <v>-116.63081814086922</v>
      </c>
      <c r="F36">
        <f t="shared" si="4"/>
        <v>4485.9605046567449</v>
      </c>
      <c r="G36">
        <f t="shared" si="2"/>
        <v>35.453805688392158</v>
      </c>
    </row>
    <row r="37" spans="1:7" x14ac:dyDescent="0.25">
      <c r="A37">
        <f t="shared" si="0"/>
        <v>36</v>
      </c>
      <c r="B37" s="1">
        <v>32021</v>
      </c>
      <c r="C37" s="2">
        <v>6050</v>
      </c>
      <c r="D37">
        <f t="shared" si="3"/>
        <v>4631.4782236537849</v>
      </c>
      <c r="E37">
        <f t="shared" si="1"/>
        <v>-114.48481108707723</v>
      </c>
      <c r="F37">
        <f t="shared" si="4"/>
        <v>4532.3774726155825</v>
      </c>
      <c r="G37">
        <f t="shared" si="2"/>
        <v>25.084669874122604</v>
      </c>
    </row>
    <row r="38" spans="1:7" x14ac:dyDescent="0.25">
      <c r="A38">
        <f t="shared" si="0"/>
        <v>37</v>
      </c>
      <c r="B38" s="1">
        <v>32051</v>
      </c>
      <c r="C38" s="2">
        <v>6800</v>
      </c>
      <c r="D38">
        <f t="shared" si="3"/>
        <v>4668.0427074598865</v>
      </c>
      <c r="E38">
        <f t="shared" si="1"/>
        <v>-112.37829056307501</v>
      </c>
      <c r="F38">
        <f t="shared" si="4"/>
        <v>4519.0999330907098</v>
      </c>
      <c r="G38">
        <f t="shared" si="2"/>
        <v>33.542648042783682</v>
      </c>
    </row>
    <row r="39" spans="1:7" x14ac:dyDescent="0.25">
      <c r="A39">
        <f t="shared" si="0"/>
        <v>38</v>
      </c>
      <c r="B39" s="1">
        <v>32082</v>
      </c>
      <c r="C39" s="2">
        <v>4600</v>
      </c>
      <c r="D39">
        <f t="shared" si="3"/>
        <v>4560.492266256133</v>
      </c>
      <c r="E39">
        <f t="shared" si="1"/>
        <v>-110.31053001671444</v>
      </c>
      <c r="F39">
        <f t="shared" si="4"/>
        <v>4557.7321774431721</v>
      </c>
      <c r="G39">
        <f t="shared" si="2"/>
        <v>0.91886570775712872</v>
      </c>
    </row>
    <row r="40" spans="1:7" x14ac:dyDescent="0.25">
      <c r="A40">
        <f t="shared" si="0"/>
        <v>39</v>
      </c>
      <c r="B40" s="1">
        <v>32112</v>
      </c>
      <c r="C40" s="2">
        <v>6600</v>
      </c>
      <c r="D40">
        <f t="shared" si="3"/>
        <v>4592.4620423072656</v>
      </c>
      <c r="E40">
        <f t="shared" si="1"/>
        <v>-108.28081626440689</v>
      </c>
      <c r="F40">
        <f t="shared" si="4"/>
        <v>4452.2114499917261</v>
      </c>
      <c r="G40">
        <f t="shared" si="2"/>
        <v>32.542250757701119</v>
      </c>
    </row>
    <row r="41" spans="1:7" x14ac:dyDescent="0.25">
      <c r="A41">
        <f t="shared" si="0"/>
        <v>40</v>
      </c>
      <c r="B41" s="1">
        <v>32143</v>
      </c>
      <c r="C41" s="2">
        <v>3500</v>
      </c>
      <c r="D41">
        <f t="shared" si="3"/>
        <v>4421.7764574351668</v>
      </c>
      <c r="E41">
        <f t="shared" si="1"/>
        <v>-106.28844924514181</v>
      </c>
      <c r="F41">
        <f t="shared" si="4"/>
        <v>4486.1735930621235</v>
      </c>
      <c r="G41">
        <f t="shared" si="2"/>
        <v>28.176388373203526</v>
      </c>
    </row>
    <row r="42" spans="1:7" x14ac:dyDescent="0.25">
      <c r="A42">
        <f t="shared" si="0"/>
        <v>41</v>
      </c>
      <c r="B42" s="1">
        <v>32174</v>
      </c>
      <c r="C42" s="2">
        <v>4550</v>
      </c>
      <c r="D42">
        <f t="shared" si="3"/>
        <v>4332.6296410237892</v>
      </c>
      <c r="E42">
        <f t="shared" si="1"/>
        <v>-104.3327417790312</v>
      </c>
      <c r="F42">
        <f t="shared" si="4"/>
        <v>4317.4437156561353</v>
      </c>
      <c r="G42">
        <f t="shared" si="2"/>
        <v>5.1111271284365873</v>
      </c>
    </row>
    <row r="43" spans="1:7" x14ac:dyDescent="0.25">
      <c r="A43">
        <f t="shared" si="0"/>
        <v>42</v>
      </c>
      <c r="B43" s="1">
        <v>32203</v>
      </c>
      <c r="C43" s="2">
        <v>3550</v>
      </c>
      <c r="D43">
        <f t="shared" si="3"/>
        <v>4185.7984762969063</v>
      </c>
      <c r="E43">
        <f t="shared" si="1"/>
        <v>-102.41301933029702</v>
      </c>
      <c r="F43">
        <f t="shared" si="4"/>
        <v>4230.216621693492</v>
      </c>
      <c r="G43">
        <f t="shared" si="2"/>
        <v>19.161031596999777</v>
      </c>
    </row>
    <row r="44" spans="1:7" x14ac:dyDescent="0.25">
      <c r="A44">
        <f t="shared" si="0"/>
        <v>43</v>
      </c>
      <c r="B44" s="1">
        <v>32234</v>
      </c>
      <c r="C44" s="2">
        <v>3300</v>
      </c>
      <c r="D44">
        <f t="shared" si="3"/>
        <v>4033.9917348913809</v>
      </c>
      <c r="E44">
        <f t="shared" si="1"/>
        <v>-100.52861977461956</v>
      </c>
      <c r="F44">
        <f t="shared" si="4"/>
        <v>4085.2698565222868</v>
      </c>
      <c r="G44">
        <f t="shared" si="2"/>
        <v>23.796056258251113</v>
      </c>
    </row>
    <row r="45" spans="1:7" x14ac:dyDescent="0.25">
      <c r="A45">
        <f t="shared" si="0"/>
        <v>44</v>
      </c>
      <c r="B45" s="1">
        <v>32264</v>
      </c>
      <c r="C45" s="2">
        <v>6300</v>
      </c>
      <c r="D45">
        <f t="shared" si="3"/>
        <v>4089.726913156258</v>
      </c>
      <c r="E45">
        <f t="shared" si="1"/>
        <v>-98.678893170766557</v>
      </c>
      <c r="F45">
        <f t="shared" si="4"/>
        <v>3935.3128417206144</v>
      </c>
      <c r="G45">
        <f t="shared" si="2"/>
        <v>37.534716798085483</v>
      </c>
    </row>
    <row r="46" spans="1:7" x14ac:dyDescent="0.25">
      <c r="A46">
        <f t="shared" si="0"/>
        <v>45</v>
      </c>
      <c r="B46" s="1">
        <v>32295</v>
      </c>
      <c r="C46" s="2">
        <v>3950</v>
      </c>
      <c r="D46">
        <f t="shared" si="3"/>
        <v>3990.0647112510583</v>
      </c>
      <c r="E46">
        <f t="shared" si="1"/>
        <v>-96.863201536424455</v>
      </c>
      <c r="F46">
        <f t="shared" si="4"/>
        <v>3992.8637116198333</v>
      </c>
      <c r="G46">
        <f t="shared" si="2"/>
        <v>1.0851572561983123</v>
      </c>
    </row>
    <row r="47" spans="1:7" x14ac:dyDescent="0.25">
      <c r="A47">
        <f t="shared" si="0"/>
        <v>46</v>
      </c>
      <c r="B47" s="1">
        <v>32325</v>
      </c>
      <c r="C47" s="2">
        <v>4100</v>
      </c>
      <c r="D47">
        <f t="shared" si="3"/>
        <v>3908.3713509646282</v>
      </c>
      <c r="E47">
        <f t="shared" si="1"/>
        <v>-95.080918628154251</v>
      </c>
      <c r="F47">
        <f t="shared" si="4"/>
        <v>3894.9837926229038</v>
      </c>
      <c r="G47">
        <f t="shared" si="2"/>
        <v>5.0003953018803946</v>
      </c>
    </row>
    <row r="48" spans="1:7" x14ac:dyDescent="0.25">
      <c r="A48">
        <f t="shared" si="0"/>
        <v>47</v>
      </c>
      <c r="B48" s="1">
        <v>32356</v>
      </c>
      <c r="C48" s="2">
        <v>5650</v>
      </c>
      <c r="D48">
        <f t="shared" si="3"/>
        <v>3934.8628143823103</v>
      </c>
      <c r="E48">
        <f t="shared" si="1"/>
        <v>-93.33142972539622</v>
      </c>
      <c r="F48">
        <f t="shared" si="4"/>
        <v>3815.0399212392322</v>
      </c>
      <c r="G48">
        <f t="shared" si="2"/>
        <v>32.477169535588814</v>
      </c>
    </row>
    <row r="49" spans="1:7" x14ac:dyDescent="0.25">
      <c r="A49">
        <f t="shared" si="0"/>
        <v>48</v>
      </c>
      <c r="B49" s="1">
        <v>32387</v>
      </c>
      <c r="C49" s="2">
        <v>3200</v>
      </c>
      <c r="D49">
        <f t="shared" si="3"/>
        <v>3801.2445439663211</v>
      </c>
      <c r="E49">
        <f t="shared" si="1"/>
        <v>-91.614131418448935</v>
      </c>
      <c r="F49">
        <f t="shared" si="4"/>
        <v>3843.2486829638615</v>
      </c>
      <c r="G49">
        <f t="shared" si="2"/>
        <v>20.101521342620671</v>
      </c>
    </row>
    <row r="50" spans="1:7" x14ac:dyDescent="0.25">
      <c r="A50">
        <f t="shared" si="0"/>
        <v>49</v>
      </c>
      <c r="B50" s="1">
        <v>32417</v>
      </c>
      <c r="C50" s="2">
        <v>3700</v>
      </c>
      <c r="D50">
        <f t="shared" si="3"/>
        <v>3710.577170415414</v>
      </c>
      <c r="E50">
        <f t="shared" si="1"/>
        <v>-89.928431400349481</v>
      </c>
      <c r="F50">
        <f t="shared" si="4"/>
        <v>3711.3161125659717</v>
      </c>
      <c r="G50">
        <f t="shared" si="2"/>
        <v>0.30584088016139749</v>
      </c>
    </row>
    <row r="51" spans="1:7" x14ac:dyDescent="0.25">
      <c r="A51">
        <f t="shared" si="0"/>
        <v>50</v>
      </c>
      <c r="B51" s="1">
        <v>32448</v>
      </c>
      <c r="C51" s="2">
        <v>3650</v>
      </c>
      <c r="D51">
        <f t="shared" si="3"/>
        <v>3624.1120086862506</v>
      </c>
      <c r="E51">
        <f t="shared" si="1"/>
        <v>-88.273748262583055</v>
      </c>
      <c r="F51">
        <f t="shared" si="4"/>
        <v>3622.303422152831</v>
      </c>
      <c r="G51">
        <f t="shared" si="2"/>
        <v>0.75881035197723312</v>
      </c>
    </row>
    <row r="52" spans="1:7" x14ac:dyDescent="0.25">
      <c r="A52">
        <f t="shared" si="0"/>
        <v>51</v>
      </c>
      <c r="B52" s="1">
        <v>32478</v>
      </c>
      <c r="C52" s="2">
        <v>5150</v>
      </c>
      <c r="D52">
        <f t="shared" si="3"/>
        <v>3642.7611963120207</v>
      </c>
      <c r="E52">
        <f t="shared" si="1"/>
        <v>-86.64951129455153</v>
      </c>
      <c r="F52">
        <f t="shared" si="4"/>
        <v>3537.4624973916989</v>
      </c>
      <c r="G52">
        <f t="shared" si="2"/>
        <v>31.311407817636912</v>
      </c>
    </row>
    <row r="53" spans="1:7" x14ac:dyDescent="0.25">
      <c r="A53">
        <f t="shared" si="0"/>
        <v>52</v>
      </c>
      <c r="B53" s="1">
        <v>32509</v>
      </c>
      <c r="C53" s="2">
        <v>3250</v>
      </c>
      <c r="D53">
        <f t="shared" si="3"/>
        <v>3537.6128318728374</v>
      </c>
      <c r="E53">
        <f t="shared" si="1"/>
        <v>-85.055160286731791</v>
      </c>
      <c r="F53">
        <f t="shared" si="4"/>
        <v>3557.706036025289</v>
      </c>
      <c r="G53">
        <f t="shared" si="2"/>
        <v>9.4678780315473539</v>
      </c>
    </row>
    <row r="54" spans="1:7" x14ac:dyDescent="0.25">
      <c r="A54">
        <f t="shared" si="0"/>
        <v>53</v>
      </c>
      <c r="B54" s="1">
        <v>32540</v>
      </c>
      <c r="C54" s="2">
        <v>3300</v>
      </c>
      <c r="D54">
        <f t="shared" si="3"/>
        <v>3444.0584751046208</v>
      </c>
      <c r="E54">
        <f t="shared" si="1"/>
        <v>-83.490145337455928</v>
      </c>
      <c r="F54">
        <f t="shared" si="4"/>
        <v>3454.1226865353815</v>
      </c>
      <c r="G54">
        <f t="shared" si="2"/>
        <v>4.6703844404661057</v>
      </c>
    </row>
    <row r="55" spans="1:7" x14ac:dyDescent="0.25">
      <c r="A55">
        <f t="shared" si="0"/>
        <v>54</v>
      </c>
      <c r="B55" s="1">
        <v>32568</v>
      </c>
      <c r="C55" s="2">
        <v>5600</v>
      </c>
      <c r="D55">
        <f t="shared" si="3"/>
        <v>3508.239121428152</v>
      </c>
      <c r="E55">
        <f t="shared" si="1"/>
        <v>-81.953926663246747</v>
      </c>
      <c r="F55">
        <f t="shared" si="4"/>
        <v>3362.1045484413739</v>
      </c>
      <c r="G55">
        <f t="shared" si="2"/>
        <v>39.96241877783261</v>
      </c>
    </row>
    <row r="56" spans="1:7" x14ac:dyDescent="0.25">
      <c r="A56">
        <f t="shared" si="0"/>
        <v>55</v>
      </c>
      <c r="B56" s="1">
        <v>32599</v>
      </c>
      <c r="C56" s="2">
        <v>5350</v>
      </c>
      <c r="D56">
        <f t="shared" si="3"/>
        <v>3553.3132545153962</v>
      </c>
      <c r="E56">
        <f t="shared" si="1"/>
        <v>-80.445974412643011</v>
      </c>
      <c r="F56">
        <f t="shared" si="4"/>
        <v>3427.793147015509</v>
      </c>
      <c r="G56">
        <f t="shared" si="2"/>
        <v>35.929100055784879</v>
      </c>
    </row>
    <row r="57" spans="1:7" x14ac:dyDescent="0.25">
      <c r="A57">
        <f t="shared" si="0"/>
        <v>56</v>
      </c>
      <c r="B57" s="1">
        <v>32629</v>
      </c>
      <c r="C57" s="2">
        <v>4050</v>
      </c>
      <c r="D57">
        <f t="shared" si="3"/>
        <v>3511.9375951940597</v>
      </c>
      <c r="E57">
        <f t="shared" si="1"/>
        <v>-78.965768483450375</v>
      </c>
      <c r="F57">
        <f t="shared" si="4"/>
        <v>3474.3474860319457</v>
      </c>
      <c r="G57">
        <f t="shared" si="2"/>
        <v>14.213642320198872</v>
      </c>
    </row>
    <row r="58" spans="1:7" x14ac:dyDescent="0.25">
      <c r="A58">
        <f t="shared" si="0"/>
        <v>57</v>
      </c>
      <c r="B58" s="1">
        <v>32660</v>
      </c>
      <c r="C58" s="2">
        <v>6900</v>
      </c>
      <c r="D58">
        <f t="shared" si="3"/>
        <v>3660.7268576163538</v>
      </c>
      <c r="E58">
        <f t="shared" si="1"/>
        <v>-77.512798343354888</v>
      </c>
      <c r="F58">
        <f t="shared" si="4"/>
        <v>3434.4247968507048</v>
      </c>
      <c r="G58">
        <f t="shared" si="2"/>
        <v>50.225727581873848</v>
      </c>
    </row>
    <row r="59" spans="1:7" x14ac:dyDescent="0.25">
      <c r="A59">
        <f t="shared" si="0"/>
        <v>58</v>
      </c>
      <c r="B59" s="1">
        <v>32690</v>
      </c>
      <c r="C59" s="2">
        <v>3600</v>
      </c>
      <c r="D59">
        <f t="shared" si="3"/>
        <v>3585.6432835145242</v>
      </c>
      <c r="E59">
        <f t="shared" si="1"/>
        <v>-76.086562853837165</v>
      </c>
      <c r="F59">
        <f t="shared" si="4"/>
        <v>3584.6402947625165</v>
      </c>
      <c r="G59">
        <f t="shared" si="2"/>
        <v>0.42665847881898522</v>
      </c>
    </row>
    <row r="60" spans="1:7" x14ac:dyDescent="0.25">
      <c r="A60">
        <f t="shared" si="0"/>
        <v>59</v>
      </c>
      <c r="B60" s="1">
        <v>32721</v>
      </c>
      <c r="C60" s="2">
        <v>1700</v>
      </c>
      <c r="D60">
        <f t="shared" si="3"/>
        <v>3392.7012400310541</v>
      </c>
      <c r="E60">
        <f t="shared" si="1"/>
        <v>-74.686570097326566</v>
      </c>
      <c r="F60">
        <f t="shared" si="4"/>
        <v>3510.9567134171975</v>
      </c>
      <c r="G60">
        <f t="shared" si="2"/>
        <v>106.52686549512926</v>
      </c>
    </row>
    <row r="61" spans="1:7" x14ac:dyDescent="0.25">
      <c r="A61">
        <f t="shared" si="0"/>
        <v>60</v>
      </c>
      <c r="B61" s="1">
        <v>32752</v>
      </c>
      <c r="C61" s="2">
        <v>1800</v>
      </c>
      <c r="D61">
        <f t="shared" si="3"/>
        <v>3220.1728074691428</v>
      </c>
      <c r="E61">
        <f t="shared" si="1"/>
        <v>-73.312337207535762</v>
      </c>
      <c r="F61">
        <f t="shared" si="4"/>
        <v>3319.3889028235185</v>
      </c>
      <c r="G61">
        <f t="shared" si="2"/>
        <v>84.410494601306581</v>
      </c>
    </row>
    <row r="62" spans="1:7" x14ac:dyDescent="0.25">
      <c r="A62">
        <f t="shared" si="0"/>
        <v>61</v>
      </c>
      <c r="B62" s="1">
        <v>32782</v>
      </c>
      <c r="C62" s="2">
        <v>2200</v>
      </c>
      <c r="D62">
        <f t="shared" si="3"/>
        <v>3086.2913423187406</v>
      </c>
      <c r="E62">
        <f t="shared" si="1"/>
        <v>-71.963390202917111</v>
      </c>
      <c r="F62">
        <f t="shared" si="4"/>
        <v>3148.2094172662255</v>
      </c>
      <c r="G62">
        <f t="shared" si="2"/>
        <v>43.100428057555703</v>
      </c>
    </row>
    <row r="63" spans="1:7" x14ac:dyDescent="0.25">
      <c r="A63">
        <f t="shared" si="0"/>
        <v>62</v>
      </c>
      <c r="B63" s="1">
        <v>32813</v>
      </c>
      <c r="C63" s="2">
        <v>2250</v>
      </c>
      <c r="D63">
        <f t="shared" si="3"/>
        <v>2965.6549977697978</v>
      </c>
      <c r="E63">
        <f t="shared" si="1"/>
        <v>-70.639263823183441</v>
      </c>
      <c r="F63">
        <f t="shared" si="4"/>
        <v>3015.6520784955574</v>
      </c>
      <c r="G63">
        <f t="shared" si="2"/>
        <v>34.028981266469216</v>
      </c>
    </row>
    <row r="64" spans="1:7" x14ac:dyDescent="0.25">
      <c r="A64">
        <f t="shared" si="0"/>
        <v>63</v>
      </c>
      <c r="B64" s="1">
        <v>32843</v>
      </c>
      <c r="C64" s="2">
        <v>3050</v>
      </c>
      <c r="D64">
        <f t="shared" si="3"/>
        <v>2906.3510944859781</v>
      </c>
      <c r="E64">
        <f t="shared" si="1"/>
        <v>-69.339501368836864</v>
      </c>
      <c r="F64">
        <f t="shared" si="4"/>
        <v>2896.3154964009609</v>
      </c>
      <c r="G64">
        <f t="shared" si="2"/>
        <v>5.0388361835750519</v>
      </c>
    </row>
    <row r="65" spans="1:7" x14ac:dyDescent="0.25">
      <c r="A65">
        <f t="shared" si="0"/>
        <v>64</v>
      </c>
      <c r="B65" s="1">
        <v>32874</v>
      </c>
      <c r="C65" s="2">
        <v>3750</v>
      </c>
      <c r="D65">
        <f t="shared" si="3"/>
        <v>2897.822270114094</v>
      </c>
      <c r="E65">
        <f t="shared" si="1"/>
        <v>-68.063654543650273</v>
      </c>
      <c r="F65">
        <f t="shared" si="4"/>
        <v>2838.2874399423281</v>
      </c>
      <c r="G65">
        <f t="shared" si="2"/>
        <v>24.312334934871252</v>
      </c>
    </row>
    <row r="66" spans="1:7" x14ac:dyDescent="0.25">
      <c r="A66">
        <f t="shared" si="0"/>
        <v>65</v>
      </c>
      <c r="B66" s="1">
        <v>32905</v>
      </c>
      <c r="C66" s="2">
        <v>1950</v>
      </c>
      <c r="D66">
        <f t="shared" si="3"/>
        <v>2773.4809693750894</v>
      </c>
      <c r="E66">
        <f t="shared" si="1"/>
        <v>-66.811283300047108</v>
      </c>
      <c r="F66">
        <f t="shared" si="4"/>
        <v>2831.0109868140466</v>
      </c>
      <c r="G66">
        <f t="shared" si="2"/>
        <v>45.180050605848542</v>
      </c>
    </row>
    <row r="67" spans="1:7" x14ac:dyDescent="0.25">
      <c r="A67">
        <f t="shared" si="0"/>
        <v>66</v>
      </c>
      <c r="B67" s="1">
        <v>32933</v>
      </c>
      <c r="C67" s="2">
        <v>1300</v>
      </c>
      <c r="D67">
        <f t="shared" si="3"/>
        <v>2615.9632080939523</v>
      </c>
      <c r="E67">
        <f t="shared" si="1"/>
        <v>-65.581955687326243</v>
      </c>
      <c r="F67">
        <f t="shared" si="4"/>
        <v>2707.8990136877633</v>
      </c>
      <c r="G67">
        <f t="shared" si="2"/>
        <v>108.29992412982796</v>
      </c>
    </row>
    <row r="68" spans="1:7" x14ac:dyDescent="0.25">
      <c r="A68">
        <f t="shared" ref="A68:A115" si="5">A67+1</f>
        <v>67</v>
      </c>
      <c r="B68" s="1">
        <v>32964</v>
      </c>
      <c r="C68" s="2">
        <v>2100</v>
      </c>
      <c r="D68">
        <f t="shared" ref="D68:D115" si="6">$O$3*C68+(1-$O$3)*(D67+$O$5*E67)</f>
        <v>2522.0992665777226</v>
      </c>
      <c r="E68">
        <f t="shared" ref="E68:E115" si="7">$O$4*(D68-D67)+(1-$O$4)*$O$5*E67</f>
        <v>-64.375247702679445</v>
      </c>
      <c r="F68">
        <f t="shared" ref="F68:F114" si="8">D67+$O$5*E67</f>
        <v>2551.5879603912726</v>
      </c>
      <c r="G68">
        <f t="shared" ref="G68:G115" si="9">100*ABS(C68-F68)/C68</f>
        <v>21.5041885900606</v>
      </c>
    </row>
    <row r="69" spans="1:7" x14ac:dyDescent="0.25">
      <c r="A69">
        <f t="shared" si="5"/>
        <v>68</v>
      </c>
      <c r="B69" s="1">
        <v>32994</v>
      </c>
      <c r="C69" s="2">
        <v>4100</v>
      </c>
      <c r="D69">
        <f t="shared" si="6"/>
        <v>2566.0717968526124</v>
      </c>
      <c r="E69">
        <f t="shared" si="7"/>
        <v>-63.190743144950147</v>
      </c>
      <c r="F69">
        <f t="shared" si="8"/>
        <v>2458.9085234327722</v>
      </c>
      <c r="G69">
        <f t="shared" si="9"/>
        <v>40.026621379688486</v>
      </c>
    </row>
    <row r="70" spans="1:7" x14ac:dyDescent="0.25">
      <c r="A70">
        <f t="shared" si="5"/>
        <v>69</v>
      </c>
      <c r="B70" s="1">
        <v>33025</v>
      </c>
      <c r="C70" s="2">
        <v>2850</v>
      </c>
      <c r="D70">
        <f t="shared" si="6"/>
        <v>2526.6347056327154</v>
      </c>
      <c r="E70">
        <f t="shared" si="7"/>
        <v>-62.028033471083063</v>
      </c>
      <c r="F70">
        <f t="shared" si="8"/>
        <v>2504.0437633815291</v>
      </c>
      <c r="G70">
        <f t="shared" si="9"/>
        <v>12.13881531994635</v>
      </c>
    </row>
    <row r="71" spans="1:7" x14ac:dyDescent="0.25">
      <c r="A71">
        <f t="shared" si="5"/>
        <v>70</v>
      </c>
      <c r="B71" s="1">
        <v>33055</v>
      </c>
      <c r="C71" s="2">
        <v>4150</v>
      </c>
      <c r="D71">
        <f t="shared" si="6"/>
        <v>2575.7296443625692</v>
      </c>
      <c r="E71">
        <f t="shared" si="7"/>
        <v>-60.886717655215136</v>
      </c>
      <c r="F71">
        <f t="shared" si="8"/>
        <v>2465.7479879775001</v>
      </c>
      <c r="G71">
        <f t="shared" si="9"/>
        <v>40.584385831867472</v>
      </c>
    </row>
    <row r="72" spans="1:7" x14ac:dyDescent="0.25">
      <c r="A72">
        <f t="shared" si="5"/>
        <v>71</v>
      </c>
      <c r="B72" s="1">
        <v>33086</v>
      </c>
      <c r="C72" s="2">
        <v>5500</v>
      </c>
      <c r="D72">
        <f t="shared" si="6"/>
        <v>2710.8208425892226</v>
      </c>
      <c r="E72">
        <f t="shared" si="7"/>
        <v>-59.766402050359183</v>
      </c>
      <c r="F72">
        <f t="shared" si="8"/>
        <v>2515.9632423122098</v>
      </c>
      <c r="G72">
        <f t="shared" si="9"/>
        <v>54.255213776141638</v>
      </c>
    </row>
    <row r="73" spans="1:7" x14ac:dyDescent="0.25">
      <c r="A73">
        <f t="shared" si="5"/>
        <v>72</v>
      </c>
      <c r="B73" s="1">
        <v>33117</v>
      </c>
      <c r="C73" s="2">
        <v>2400</v>
      </c>
      <c r="D73">
        <f t="shared" si="6"/>
        <v>2635.6884768420105</v>
      </c>
      <c r="E73">
        <f t="shared" si="7"/>
        <v>-58.666700252632573</v>
      </c>
      <c r="F73">
        <f t="shared" si="8"/>
        <v>2652.1541423365902</v>
      </c>
      <c r="G73">
        <f t="shared" si="9"/>
        <v>10.506422597357925</v>
      </c>
    </row>
    <row r="74" spans="1:7" x14ac:dyDescent="0.25">
      <c r="A74">
        <f t="shared" si="5"/>
        <v>73</v>
      </c>
      <c r="B74" s="1">
        <v>33147</v>
      </c>
      <c r="C74" s="2">
        <v>1950</v>
      </c>
      <c r="D74">
        <f t="shared" si="6"/>
        <v>2537.0862326490524</v>
      </c>
      <c r="E74">
        <f t="shared" si="7"/>
        <v>-57.587232967984136</v>
      </c>
      <c r="F74">
        <f t="shared" si="8"/>
        <v>2578.1012438740263</v>
      </c>
      <c r="G74">
        <f t="shared" si="9"/>
        <v>32.210320198668015</v>
      </c>
    </row>
    <row r="75" spans="1:7" x14ac:dyDescent="0.25">
      <c r="A75">
        <f t="shared" si="5"/>
        <v>74</v>
      </c>
      <c r="B75" s="1">
        <v>33178</v>
      </c>
      <c r="C75" s="2">
        <v>2250</v>
      </c>
      <c r="D75">
        <f t="shared" si="6"/>
        <v>2465.5031278763499</v>
      </c>
      <c r="E75">
        <f t="shared" si="7"/>
        <v>-56.527627881373228</v>
      </c>
      <c r="F75">
        <f t="shared" si="8"/>
        <v>2480.5586047676793</v>
      </c>
      <c r="G75">
        <f t="shared" si="9"/>
        <v>10.247049100785746</v>
      </c>
    </row>
    <row r="76" spans="1:7" x14ac:dyDescent="0.25">
      <c r="A76">
        <f t="shared" si="5"/>
        <v>75</v>
      </c>
      <c r="B76" s="1">
        <v>33208</v>
      </c>
      <c r="C76" s="2">
        <v>1800</v>
      </c>
      <c r="D76">
        <f t="shared" si="6"/>
        <v>2370.1815891228703</v>
      </c>
      <c r="E76">
        <f t="shared" si="7"/>
        <v>-55.487519528355961</v>
      </c>
      <c r="F76">
        <f t="shared" si="8"/>
        <v>2410.0156083479942</v>
      </c>
      <c r="G76">
        <f t="shared" si="9"/>
        <v>33.889756019333014</v>
      </c>
    </row>
    <row r="77" spans="1:7" x14ac:dyDescent="0.25">
      <c r="A77">
        <f t="shared" si="5"/>
        <v>76</v>
      </c>
      <c r="B77" s="1">
        <v>33239</v>
      </c>
      <c r="C77" s="2">
        <v>1750</v>
      </c>
      <c r="D77">
        <f t="shared" si="6"/>
        <v>2278.7738478448505</v>
      </c>
      <c r="E77">
        <f t="shared" si="7"/>
        <v>-54.466549169034209</v>
      </c>
      <c r="F77">
        <f t="shared" si="8"/>
        <v>2315.7150399538359</v>
      </c>
      <c r="G77">
        <f t="shared" si="9"/>
        <v>32.326573711647768</v>
      </c>
    </row>
    <row r="78" spans="1:7" x14ac:dyDescent="0.25">
      <c r="A78">
        <f t="shared" si="5"/>
        <v>77</v>
      </c>
      <c r="B78" s="1">
        <v>33270</v>
      </c>
      <c r="C78" s="2">
        <v>2900</v>
      </c>
      <c r="D78">
        <f t="shared" si="6"/>
        <v>2269.366773928838</v>
      </c>
      <c r="E78">
        <f t="shared" si="7"/>
        <v>-53.46436466432398</v>
      </c>
      <c r="F78">
        <f t="shared" si="8"/>
        <v>2225.3094831805265</v>
      </c>
      <c r="G78">
        <f t="shared" si="9"/>
        <v>23.265190235154257</v>
      </c>
    </row>
    <row r="79" spans="1:7" x14ac:dyDescent="0.25">
      <c r="A79">
        <f t="shared" si="5"/>
        <v>78</v>
      </c>
      <c r="B79" s="1">
        <v>33298</v>
      </c>
      <c r="C79" s="2">
        <v>2850</v>
      </c>
      <c r="D79">
        <f t="shared" si="6"/>
        <v>2258.2284877459333</v>
      </c>
      <c r="E79">
        <f t="shared" si="7"/>
        <v>-52.480620354500424</v>
      </c>
      <c r="F79">
        <f t="shared" si="8"/>
        <v>2216.8861535743376</v>
      </c>
      <c r="G79">
        <f t="shared" si="9"/>
        <v>22.214520927216224</v>
      </c>
    </row>
    <row r="80" spans="1:7" x14ac:dyDescent="0.25">
      <c r="A80">
        <f t="shared" si="5"/>
        <v>79</v>
      </c>
      <c r="B80" s="1">
        <v>33329</v>
      </c>
      <c r="C80" s="2">
        <v>2600</v>
      </c>
      <c r="D80">
        <f t="shared" si="6"/>
        <v>2232.395118550327</v>
      </c>
      <c r="E80">
        <f t="shared" si="7"/>
        <v>-51.514976939977615</v>
      </c>
      <c r="F80">
        <f t="shared" si="8"/>
        <v>2206.7135108059556</v>
      </c>
      <c r="G80">
        <f t="shared" si="9"/>
        <v>15.126403430540169</v>
      </c>
    </row>
    <row r="81" spans="1:7" x14ac:dyDescent="0.25">
      <c r="A81">
        <f t="shared" si="5"/>
        <v>80</v>
      </c>
      <c r="B81" s="1">
        <v>33359</v>
      </c>
      <c r="C81" s="2">
        <v>2950</v>
      </c>
      <c r="D81">
        <f t="shared" si="6"/>
        <v>2231.9896476637964</v>
      </c>
      <c r="E81">
        <f t="shared" si="7"/>
        <v>-50.567101364282031</v>
      </c>
      <c r="F81">
        <f t="shared" si="8"/>
        <v>2181.8280171860451</v>
      </c>
      <c r="G81">
        <f t="shared" si="9"/>
        <v>26.03972823098152</v>
      </c>
    </row>
    <row r="82" spans="1:7" x14ac:dyDescent="0.25">
      <c r="A82">
        <f t="shared" si="5"/>
        <v>81</v>
      </c>
      <c r="B82" s="1">
        <v>33390</v>
      </c>
      <c r="C82" s="2">
        <v>3050</v>
      </c>
      <c r="D82">
        <f t="shared" si="6"/>
        <v>2239.0103313076274</v>
      </c>
      <c r="E82">
        <f t="shared" si="7"/>
        <v>-49.636666699179244</v>
      </c>
      <c r="F82">
        <f t="shared" si="8"/>
        <v>2182.352980964617</v>
      </c>
      <c r="G82">
        <f t="shared" si="9"/>
        <v>28.447443247061738</v>
      </c>
    </row>
    <row r="83" spans="1:7" x14ac:dyDescent="0.25">
      <c r="A83">
        <f t="shared" si="5"/>
        <v>82</v>
      </c>
      <c r="B83" s="1">
        <v>33420</v>
      </c>
      <c r="C83" s="2">
        <v>2150</v>
      </c>
      <c r="D83">
        <f t="shared" si="6"/>
        <v>2187.6562395290093</v>
      </c>
      <c r="E83">
        <f t="shared" si="7"/>
        <v>-48.723352031914345</v>
      </c>
      <c r="F83">
        <f t="shared" si="8"/>
        <v>2190.2869792757133</v>
      </c>
      <c r="G83">
        <f t="shared" si="9"/>
        <v>1.8738129895680602</v>
      </c>
    </row>
    <row r="84" spans="1:7" x14ac:dyDescent="0.25">
      <c r="A84">
        <f t="shared" si="5"/>
        <v>83</v>
      </c>
      <c r="B84" s="1">
        <v>33451</v>
      </c>
      <c r="C84" s="2">
        <v>2150</v>
      </c>
      <c r="D84">
        <f t="shared" si="6"/>
        <v>2140.4935375389882</v>
      </c>
      <c r="E84">
        <f t="shared" si="7"/>
        <v>-47.826842354527123</v>
      </c>
      <c r="F84">
        <f t="shared" si="8"/>
        <v>2139.829397174482</v>
      </c>
      <c r="G84">
        <f t="shared" si="9"/>
        <v>0.47305129421014036</v>
      </c>
    </row>
    <row r="85" spans="1:7" x14ac:dyDescent="0.25">
      <c r="A85">
        <f t="shared" si="5"/>
        <v>84</v>
      </c>
      <c r="B85" s="1">
        <v>33482</v>
      </c>
      <c r="C85" s="2">
        <v>1550</v>
      </c>
      <c r="D85">
        <f t="shared" si="6"/>
        <v>2058.0531089806132</v>
      </c>
      <c r="E85">
        <f t="shared" si="7"/>
        <v>-46.946828455203828</v>
      </c>
      <c r="F85">
        <f t="shared" si="8"/>
        <v>2093.5467090837842</v>
      </c>
      <c r="G85">
        <f t="shared" si="9"/>
        <v>35.067529618308662</v>
      </c>
    </row>
    <row r="86" spans="1:7" x14ac:dyDescent="0.25">
      <c r="A86">
        <f t="shared" si="5"/>
        <v>85</v>
      </c>
      <c r="B86" s="1">
        <v>33512</v>
      </c>
      <c r="C86" s="2">
        <v>2000</v>
      </c>
      <c r="D86">
        <f t="shared" si="6"/>
        <v>2011.1884544973502</v>
      </c>
      <c r="E86">
        <f t="shared" si="7"/>
        <v>-46.083006811628081</v>
      </c>
      <c r="F86">
        <f t="shared" si="8"/>
        <v>2011.970102168985</v>
      </c>
      <c r="G86">
        <f t="shared" si="9"/>
        <v>0.59850510844925109</v>
      </c>
    </row>
    <row r="87" spans="1:7" x14ac:dyDescent="0.25">
      <c r="A87">
        <f t="shared" si="5"/>
        <v>86</v>
      </c>
      <c r="B87" s="1">
        <v>33543</v>
      </c>
      <c r="C87" s="2">
        <v>2650</v>
      </c>
      <c r="D87">
        <f t="shared" si="6"/>
        <v>2010.6216196228343</v>
      </c>
      <c r="E87">
        <f t="shared" si="7"/>
        <v>-45.235079486294126</v>
      </c>
      <c r="F87">
        <f t="shared" si="8"/>
        <v>1965.9533750110561</v>
      </c>
      <c r="G87">
        <f t="shared" si="9"/>
        <v>25.813080188262035</v>
      </c>
    </row>
    <row r="88" spans="1:7" x14ac:dyDescent="0.25">
      <c r="A88">
        <f t="shared" si="5"/>
        <v>87</v>
      </c>
      <c r="B88" s="1">
        <v>33573</v>
      </c>
      <c r="C88" s="2">
        <v>3400</v>
      </c>
      <c r="D88">
        <f t="shared" si="6"/>
        <v>2059.8447736754674</v>
      </c>
      <c r="E88">
        <f t="shared" si="7"/>
        <v>-44.402754023746319</v>
      </c>
      <c r="F88">
        <f t="shared" si="8"/>
        <v>1966.2188655990878</v>
      </c>
      <c r="G88">
        <f t="shared" si="9"/>
        <v>42.170033364732717</v>
      </c>
    </row>
    <row r="89" spans="1:7" x14ac:dyDescent="0.25">
      <c r="A89">
        <f t="shared" si="5"/>
        <v>88</v>
      </c>
      <c r="B89" s="1">
        <v>33604</v>
      </c>
      <c r="C89" s="2">
        <v>2200</v>
      </c>
      <c r="D89">
        <f t="shared" si="6"/>
        <v>2028.257315645486</v>
      </c>
      <c r="E89">
        <f t="shared" si="7"/>
        <v>-43.585743349709389</v>
      </c>
      <c r="F89">
        <f t="shared" si="8"/>
        <v>2016.259030325758</v>
      </c>
      <c r="G89">
        <f t="shared" si="9"/>
        <v>8.3518622579200912</v>
      </c>
    </row>
    <row r="90" spans="1:7" x14ac:dyDescent="0.25">
      <c r="A90">
        <f t="shared" si="5"/>
        <v>89</v>
      </c>
      <c r="B90" s="1">
        <v>33635</v>
      </c>
      <c r="C90" s="2">
        <v>1200</v>
      </c>
      <c r="D90">
        <f t="shared" si="6"/>
        <v>1934.1821271601475</v>
      </c>
      <c r="E90">
        <f t="shared" si="7"/>
        <v>-42.783765672074736</v>
      </c>
      <c r="F90">
        <f t="shared" si="8"/>
        <v>1985.4735499734113</v>
      </c>
      <c r="G90">
        <f t="shared" si="9"/>
        <v>65.456129164450942</v>
      </c>
    </row>
    <row r="91" spans="1:7" x14ac:dyDescent="0.25">
      <c r="A91">
        <f t="shared" si="5"/>
        <v>90</v>
      </c>
      <c r="B91" s="1">
        <v>33664</v>
      </c>
      <c r="C91" s="2">
        <v>2050</v>
      </c>
      <c r="D91">
        <f t="shared" si="6"/>
        <v>1902.4908642211374</v>
      </c>
      <c r="E91">
        <f t="shared" si="7"/>
        <v>-41.99654438370856</v>
      </c>
      <c r="F91">
        <f t="shared" si="8"/>
        <v>1892.1855827764389</v>
      </c>
      <c r="G91">
        <f t="shared" si="9"/>
        <v>7.6982642548078593</v>
      </c>
    </row>
    <row r="92" spans="1:7" x14ac:dyDescent="0.25">
      <c r="A92">
        <f t="shared" si="5"/>
        <v>91</v>
      </c>
      <c r="B92" s="1">
        <v>33695</v>
      </c>
      <c r="C92" s="2">
        <v>2600</v>
      </c>
      <c r="D92">
        <f t="shared" si="6"/>
        <v>1909.5063174806969</v>
      </c>
      <c r="E92">
        <f t="shared" si="7"/>
        <v>-41.223807967048323</v>
      </c>
      <c r="F92">
        <f t="shared" si="8"/>
        <v>1861.2670562540891</v>
      </c>
      <c r="G92">
        <f t="shared" si="9"/>
        <v>28.412805528688882</v>
      </c>
    </row>
    <row r="93" spans="1:7" x14ac:dyDescent="0.25">
      <c r="A93">
        <f t="shared" si="5"/>
        <v>92</v>
      </c>
      <c r="B93" s="1">
        <v>33725</v>
      </c>
      <c r="C93" s="2">
        <v>3400</v>
      </c>
      <c r="D93">
        <f t="shared" si="6"/>
        <v>1969.0126484792524</v>
      </c>
      <c r="E93">
        <f t="shared" si="7"/>
        <v>-40.465289900454636</v>
      </c>
      <c r="F93">
        <f t="shared" si="8"/>
        <v>1869.0410275802424</v>
      </c>
      <c r="G93">
        <f t="shared" si="9"/>
        <v>45.028205071169339</v>
      </c>
    </row>
    <row r="94" spans="1:7" x14ac:dyDescent="0.25">
      <c r="A94">
        <f t="shared" si="5"/>
        <v>93</v>
      </c>
      <c r="B94" s="1">
        <v>33756</v>
      </c>
      <c r="C94" s="2">
        <v>1850</v>
      </c>
      <c r="D94">
        <f t="shared" si="6"/>
        <v>1924.1141575426495</v>
      </c>
      <c r="E94">
        <f t="shared" si="7"/>
        <v>-39.720728566286269</v>
      </c>
      <c r="F94">
        <f t="shared" si="8"/>
        <v>1929.2919199129663</v>
      </c>
      <c r="G94">
        <f t="shared" si="9"/>
        <v>4.2860497250252028</v>
      </c>
    </row>
    <row r="95" spans="1:7" x14ac:dyDescent="0.25">
      <c r="A95">
        <f t="shared" si="5"/>
        <v>94</v>
      </c>
      <c r="B95" s="1">
        <v>33786</v>
      </c>
      <c r="C95" s="2">
        <v>3000</v>
      </c>
      <c r="D95">
        <f t="shared" si="6"/>
        <v>1957.9256742200396</v>
      </c>
      <c r="E95">
        <f t="shared" si="7"/>
        <v>-38.989867160666606</v>
      </c>
      <c r="F95">
        <f t="shared" si="8"/>
        <v>1885.124290381983</v>
      </c>
      <c r="G95">
        <f t="shared" si="9"/>
        <v>37.162523653933903</v>
      </c>
    </row>
    <row r="96" spans="1:7" x14ac:dyDescent="0.25">
      <c r="A96">
        <f t="shared" si="5"/>
        <v>95</v>
      </c>
      <c r="B96" s="1">
        <v>33817</v>
      </c>
      <c r="C96" s="2">
        <v>2100</v>
      </c>
      <c r="D96">
        <f t="shared" si="6"/>
        <v>1931.4298653089613</v>
      </c>
      <c r="E96">
        <f t="shared" si="7"/>
        <v>-38.272453604910339</v>
      </c>
      <c r="F96">
        <f t="shared" si="8"/>
        <v>1919.6532206151292</v>
      </c>
      <c r="G96">
        <f t="shared" si="9"/>
        <v>8.5879418754700385</v>
      </c>
    </row>
    <row r="97" spans="1:7" x14ac:dyDescent="0.25">
      <c r="A97">
        <f t="shared" si="5"/>
        <v>96</v>
      </c>
      <c r="B97" s="1">
        <v>33848</v>
      </c>
      <c r="C97" s="2">
        <v>1950</v>
      </c>
      <c r="D97">
        <f t="shared" si="6"/>
        <v>1897.5274607476515</v>
      </c>
      <c r="E97">
        <f t="shared" si="7"/>
        <v>-37.568240458579993</v>
      </c>
      <c r="F97">
        <f t="shared" si="8"/>
        <v>1893.8616248503813</v>
      </c>
      <c r="G97">
        <f t="shared" si="9"/>
        <v>2.8788910333137792</v>
      </c>
    </row>
    <row r="98" spans="1:7" x14ac:dyDescent="0.25">
      <c r="A98">
        <f t="shared" si="5"/>
        <v>97</v>
      </c>
      <c r="B98" s="1">
        <v>33878</v>
      </c>
      <c r="C98" s="2">
        <v>1950</v>
      </c>
      <c r="D98">
        <f t="shared" si="6"/>
        <v>1866.4849998363572</v>
      </c>
      <c r="E98">
        <f t="shared" si="7"/>
        <v>-36.876984834142121</v>
      </c>
      <c r="F98">
        <f t="shared" si="8"/>
        <v>1860.6504759135094</v>
      </c>
      <c r="G98">
        <f t="shared" si="9"/>
        <v>4.5820268762302891</v>
      </c>
    </row>
    <row r="99" spans="1:7" x14ac:dyDescent="0.25">
      <c r="A99">
        <f t="shared" si="5"/>
        <v>98</v>
      </c>
      <c r="B99" s="1">
        <v>33909</v>
      </c>
      <c r="C99" s="2">
        <v>2100</v>
      </c>
      <c r="D99">
        <f t="shared" si="6"/>
        <v>1847.8988397087005</v>
      </c>
      <c r="E99">
        <f t="shared" si="7"/>
        <v>-36.198448313193907</v>
      </c>
      <c r="F99">
        <f t="shared" si="8"/>
        <v>1830.2865515231633</v>
      </c>
      <c r="G99">
        <f t="shared" si="9"/>
        <v>12.843497546516032</v>
      </c>
    </row>
    <row r="100" spans="1:7" x14ac:dyDescent="0.25">
      <c r="A100">
        <f t="shared" si="5"/>
        <v>99</v>
      </c>
      <c r="B100" s="1">
        <v>33939</v>
      </c>
      <c r="C100" s="2">
        <v>1200</v>
      </c>
      <c r="D100">
        <f t="shared" si="6"/>
        <v>1772.3789141267255</v>
      </c>
      <c r="E100">
        <f t="shared" si="7"/>
        <v>-35.532396864231139</v>
      </c>
      <c r="F100">
        <f t="shared" si="8"/>
        <v>1812.3664428444695</v>
      </c>
      <c r="G100">
        <f t="shared" si="9"/>
        <v>51.030536903705794</v>
      </c>
    </row>
    <row r="101" spans="1:7" x14ac:dyDescent="0.25">
      <c r="A101">
        <f t="shared" si="5"/>
        <v>100</v>
      </c>
      <c r="B101" s="1">
        <v>33970</v>
      </c>
      <c r="C101" s="2">
        <v>2750</v>
      </c>
      <c r="D101">
        <f t="shared" si="6"/>
        <v>1803.616542902075</v>
      </c>
      <c r="E101">
        <f t="shared" si="7"/>
        <v>-34.878600761929285</v>
      </c>
      <c r="F101">
        <f t="shared" si="8"/>
        <v>1737.5003133647963</v>
      </c>
      <c r="G101">
        <f t="shared" si="9"/>
        <v>36.818170423098316</v>
      </c>
    </row>
    <row r="102" spans="1:7" x14ac:dyDescent="0.25">
      <c r="A102">
        <f t="shared" si="5"/>
        <v>101</v>
      </c>
      <c r="B102" s="1">
        <v>34001</v>
      </c>
      <c r="C102" s="2">
        <v>1150</v>
      </c>
      <c r="D102">
        <f t="shared" si="6"/>
        <v>1728.9342134360261</v>
      </c>
      <c r="E102">
        <f t="shared" si="7"/>
        <v>-34.236834507909784</v>
      </c>
      <c r="F102">
        <f t="shared" si="8"/>
        <v>1769.3797083941652</v>
      </c>
      <c r="G102">
        <f t="shared" si="9"/>
        <v>53.85910507775349</v>
      </c>
    </row>
    <row r="103" spans="1:7" x14ac:dyDescent="0.25">
      <c r="A103">
        <f t="shared" si="5"/>
        <v>102</v>
      </c>
      <c r="B103" s="1">
        <v>34029</v>
      </c>
      <c r="C103" s="2">
        <v>2050</v>
      </c>
      <c r="D103">
        <f t="shared" si="6"/>
        <v>1718.4874615976578</v>
      </c>
      <c r="E103">
        <f t="shared" si="7"/>
        <v>-33.606876752964247</v>
      </c>
      <c r="F103">
        <f t="shared" si="8"/>
        <v>1695.3273366830617</v>
      </c>
      <c r="G103">
        <f t="shared" si="9"/>
        <v>17.301105527655526</v>
      </c>
    </row>
    <row r="104" spans="1:7" x14ac:dyDescent="0.25">
      <c r="A104">
        <f t="shared" si="5"/>
        <v>103</v>
      </c>
      <c r="B104" s="1">
        <v>34060</v>
      </c>
      <c r="C104" s="2">
        <v>1650</v>
      </c>
      <c r="D104">
        <f t="shared" si="6"/>
        <v>1683.1808698520333</v>
      </c>
      <c r="E104">
        <f t="shared" si="7"/>
        <v>-32.988510220709706</v>
      </c>
      <c r="F104">
        <f t="shared" si="8"/>
        <v>1685.4989513769481</v>
      </c>
      <c r="G104">
        <f t="shared" si="9"/>
        <v>2.1514515986029132</v>
      </c>
    </row>
    <row r="105" spans="1:7" x14ac:dyDescent="0.25">
      <c r="A105">
        <f t="shared" si="5"/>
        <v>104</v>
      </c>
      <c r="B105" s="1">
        <v>34090</v>
      </c>
      <c r="C105" s="2">
        <v>2750</v>
      </c>
      <c r="D105">
        <f t="shared" si="6"/>
        <v>1722.5771507806589</v>
      </c>
      <c r="E105">
        <f t="shared" si="7"/>
        <v>-32.381521632648649</v>
      </c>
      <c r="F105">
        <f t="shared" si="8"/>
        <v>1650.7993482193847</v>
      </c>
      <c r="G105">
        <f t="shared" si="9"/>
        <v>39.970932792022374</v>
      </c>
    </row>
    <row r="106" spans="1:7" x14ac:dyDescent="0.25">
      <c r="A106">
        <f t="shared" si="5"/>
        <v>105</v>
      </c>
      <c r="B106" s="1">
        <v>34121</v>
      </c>
      <c r="C106" s="2">
        <v>2350</v>
      </c>
      <c r="D106">
        <f t="shared" si="6"/>
        <v>1733.8377675168138</v>
      </c>
      <c r="E106">
        <f t="shared" si="7"/>
        <v>-31.785701634607914</v>
      </c>
      <c r="F106">
        <f t="shared" si="8"/>
        <v>1690.791449146051</v>
      </c>
      <c r="G106">
        <f t="shared" si="9"/>
        <v>28.051427695912722</v>
      </c>
    </row>
    <row r="107" spans="1:7" x14ac:dyDescent="0.25">
      <c r="A107">
        <f t="shared" si="5"/>
        <v>106</v>
      </c>
      <c r="B107" s="1">
        <v>34151</v>
      </c>
      <c r="C107" s="2">
        <v>3250</v>
      </c>
      <c r="D107">
        <f t="shared" si="6"/>
        <v>1803.6797317339465</v>
      </c>
      <c r="E107">
        <f t="shared" si="7"/>
        <v>-31.20084472453113</v>
      </c>
      <c r="F107">
        <f t="shared" si="8"/>
        <v>1702.6369227922826</v>
      </c>
      <c r="G107">
        <f t="shared" si="9"/>
        <v>47.611171606391302</v>
      </c>
    </row>
    <row r="108" spans="1:7" x14ac:dyDescent="0.25">
      <c r="A108">
        <f t="shared" si="5"/>
        <v>107</v>
      </c>
      <c r="B108" s="1">
        <v>34182</v>
      </c>
      <c r="C108" s="2">
        <v>3050</v>
      </c>
      <c r="D108">
        <f t="shared" si="6"/>
        <v>1856.4376227916785</v>
      </c>
      <c r="E108">
        <f t="shared" si="7"/>
        <v>-30.626749181599759</v>
      </c>
      <c r="F108">
        <f t="shared" si="8"/>
        <v>1773.0529825523467</v>
      </c>
      <c r="G108">
        <f t="shared" si="9"/>
        <v>41.867115326152565</v>
      </c>
    </row>
    <row r="109" spans="1:7" x14ac:dyDescent="0.25">
      <c r="A109">
        <f t="shared" si="5"/>
        <v>108</v>
      </c>
      <c r="B109" s="1">
        <v>34213</v>
      </c>
      <c r="C109" s="2">
        <v>2500</v>
      </c>
      <c r="D109">
        <f t="shared" si="6"/>
        <v>1870.3621570966052</v>
      </c>
      <c r="E109">
        <f t="shared" si="7"/>
        <v>-30.063216996658326</v>
      </c>
      <c r="F109">
        <f t="shared" si="8"/>
        <v>1826.37440579502</v>
      </c>
      <c r="G109">
        <f t="shared" si="9"/>
        <v>26.945023768199199</v>
      </c>
    </row>
    <row r="110" spans="1:7" x14ac:dyDescent="0.25">
      <c r="A110">
        <f t="shared" si="5"/>
        <v>109</v>
      </c>
      <c r="B110" s="1">
        <v>34243</v>
      </c>
      <c r="C110" s="2">
        <v>1850</v>
      </c>
      <c r="D110">
        <f t="shared" si="6"/>
        <v>1841.4494609476731</v>
      </c>
      <c r="E110">
        <f t="shared" si="7"/>
        <v>-29.510053803919813</v>
      </c>
      <c r="F110">
        <f t="shared" si="8"/>
        <v>1840.8521032926853</v>
      </c>
      <c r="G110">
        <f t="shared" si="9"/>
        <v>0.49448090309808962</v>
      </c>
    </row>
    <row r="111" spans="1:7" x14ac:dyDescent="0.25">
      <c r="A111">
        <f t="shared" si="5"/>
        <v>110</v>
      </c>
      <c r="B111" s="1">
        <v>34274</v>
      </c>
      <c r="C111" s="2">
        <v>2700</v>
      </c>
      <c r="D111">
        <f t="shared" si="6"/>
        <v>1870.4372919274117</v>
      </c>
      <c r="E111">
        <f t="shared" si="7"/>
        <v>-28.967068813927689</v>
      </c>
      <c r="F111">
        <f t="shared" si="8"/>
        <v>1812.4823921337454</v>
      </c>
      <c r="G111">
        <f t="shared" si="9"/>
        <v>32.871022513564981</v>
      </c>
    </row>
    <row r="112" spans="1:7" x14ac:dyDescent="0.25">
      <c r="A112">
        <f t="shared" si="5"/>
        <v>111</v>
      </c>
      <c r="B112" s="1">
        <v>34304</v>
      </c>
      <c r="C112" s="2">
        <v>3150</v>
      </c>
      <c r="D112">
        <f t="shared" si="6"/>
        <v>1927.4154070978284</v>
      </c>
      <c r="E112">
        <f t="shared" si="7"/>
        <v>-28.434074747751421</v>
      </c>
      <c r="F112">
        <f t="shared" si="8"/>
        <v>1842.0032171796604</v>
      </c>
      <c r="G112">
        <f t="shared" si="9"/>
        <v>41.523707391121889</v>
      </c>
    </row>
    <row r="113" spans="1:7" x14ac:dyDescent="0.25">
      <c r="A113">
        <f t="shared" si="5"/>
        <v>112</v>
      </c>
      <c r="B113" s="1">
        <v>34335</v>
      </c>
      <c r="C113" s="2">
        <v>1200</v>
      </c>
      <c r="D113">
        <f t="shared" si="6"/>
        <v>1853.8268742134846</v>
      </c>
      <c r="E113">
        <f t="shared" si="7"/>
        <v>-27.910887772392794</v>
      </c>
      <c r="F113">
        <f t="shared" si="8"/>
        <v>1899.5045193254357</v>
      </c>
      <c r="G113">
        <f t="shared" si="9"/>
        <v>58.292043277119639</v>
      </c>
    </row>
    <row r="114" spans="1:7" x14ac:dyDescent="0.25">
      <c r="A114">
        <f t="shared" si="5"/>
        <v>113</v>
      </c>
      <c r="B114" s="1">
        <v>34366</v>
      </c>
      <c r="C114" s="2">
        <v>1800</v>
      </c>
      <c r="D114">
        <f t="shared" si="6"/>
        <v>1824.7036973716242</v>
      </c>
      <c r="E114">
        <f t="shared" si="7"/>
        <v>-27.397327437380767</v>
      </c>
      <c r="F114">
        <f t="shared" si="8"/>
        <v>1826.429546776104</v>
      </c>
      <c r="G114">
        <f t="shared" si="9"/>
        <v>1.4683081542279979</v>
      </c>
    </row>
    <row r="115" spans="1:7" x14ac:dyDescent="0.25">
      <c r="A115">
        <f t="shared" si="5"/>
        <v>114</v>
      </c>
      <c r="B115" s="1">
        <v>34394</v>
      </c>
      <c r="C115" s="2">
        <v>4550</v>
      </c>
      <c r="D115">
        <f t="shared" si="6"/>
        <v>1977.5284563655225</v>
      </c>
      <c r="E115">
        <f t="shared" si="7"/>
        <v>-26.89321661253296</v>
      </c>
      <c r="F115">
        <f>D114+$O$5*E114</f>
        <v>1797.8104807590912</v>
      </c>
      <c r="G115">
        <f t="shared" si="9"/>
        <v>60.487681741558433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180F-BD95-4085-BA01-06A33B98B11C}">
  <dimension ref="A1:P27"/>
  <sheetViews>
    <sheetView tabSelected="1" workbookViewId="0">
      <selection activeCell="J11" sqref="J11"/>
    </sheetView>
  </sheetViews>
  <sheetFormatPr defaultRowHeight="15" x14ac:dyDescent="0.25"/>
  <cols>
    <col min="3" max="3" width="18.28515625" customWidth="1"/>
    <col min="4" max="4" width="19.42578125" customWidth="1"/>
    <col min="8" max="8" width="17.28515625" customWidth="1"/>
    <col min="9" max="9" width="11.7109375" customWidth="1"/>
    <col min="10" max="10" width="10.85546875" customWidth="1"/>
    <col min="11" max="11" width="11.42578125" customWidth="1"/>
  </cols>
  <sheetData>
    <row r="1" spans="1:16" x14ac:dyDescent="0.25">
      <c r="A1" t="s">
        <v>12</v>
      </c>
      <c r="B1" t="s">
        <v>0</v>
      </c>
      <c r="C1" t="s">
        <v>1</v>
      </c>
      <c r="D1" s="7" t="s">
        <v>91</v>
      </c>
      <c r="E1" s="7" t="s">
        <v>97</v>
      </c>
      <c r="F1" s="7" t="s">
        <v>92</v>
      </c>
      <c r="G1" s="7" t="s">
        <v>93</v>
      </c>
      <c r="H1" s="8" t="s">
        <v>94</v>
      </c>
      <c r="I1" s="8" t="s">
        <v>98</v>
      </c>
      <c r="J1" s="8" t="s">
        <v>95</v>
      </c>
      <c r="K1" s="8" t="s">
        <v>96</v>
      </c>
      <c r="M1" s="19"/>
      <c r="N1" s="20"/>
      <c r="O1" s="20"/>
    </row>
    <row r="2" spans="1:16" x14ac:dyDescent="0.25">
      <c r="A2">
        <v>115</v>
      </c>
      <c r="B2" s="1">
        <v>34425</v>
      </c>
      <c r="C2" s="2">
        <v>2150</v>
      </c>
      <c r="D2">
        <f>($M$13+$N$13*A2+$O$13*A2*A2)*M16</f>
        <v>1452.7839536278821</v>
      </c>
      <c r="E2">
        <v>1960.5</v>
      </c>
      <c r="F2">
        <v>2164</v>
      </c>
      <c r="G2" s="2">
        <v>1650</v>
      </c>
      <c r="H2">
        <f>100*ABS(D2-C2)/C2</f>
        <v>32.428653319633398</v>
      </c>
      <c r="I2">
        <f>100*ABS(E2-C2)/C2</f>
        <v>8.8139534883720927</v>
      </c>
      <c r="J2">
        <f>100*ABS(F2-C2)/C2</f>
        <v>0.65116279069767447</v>
      </c>
      <c r="K2">
        <f>100*ABS(G2-C2)/C2</f>
        <v>23.255813953488371</v>
      </c>
      <c r="M2" s="20"/>
      <c r="N2" s="20"/>
      <c r="O2" s="20"/>
    </row>
    <row r="3" spans="1:16" x14ac:dyDescent="0.25">
      <c r="A3">
        <f>A2+1</f>
        <v>116</v>
      </c>
      <c r="B3" s="1">
        <v>34455</v>
      </c>
      <c r="C3" s="2">
        <v>1600</v>
      </c>
      <c r="D3">
        <f>($M$13+$N$13*A3+$O$13*A3*A3)*M17</f>
        <v>2347.898599186155</v>
      </c>
      <c r="E3">
        <v>1935.2</v>
      </c>
      <c r="F3">
        <v>3079</v>
      </c>
      <c r="G3" s="2">
        <v>2750</v>
      </c>
      <c r="H3">
        <f t="shared" ref="H3:H13" si="0">100*ABS(D3-C3)/C3</f>
        <v>46.743662449134689</v>
      </c>
      <c r="I3">
        <f t="shared" ref="I3:I13" si="1">100*ABS(E3-C3)/C3</f>
        <v>20.950000000000003</v>
      </c>
      <c r="J3">
        <f t="shared" ref="J3:J13" si="2">100*ABS(F3-C3)/C3</f>
        <v>92.4375</v>
      </c>
      <c r="K3">
        <f t="shared" ref="K3:K13" si="3">100*ABS(G3-C3)/C3</f>
        <v>71.875</v>
      </c>
      <c r="M3" s="20"/>
      <c r="N3" s="20"/>
      <c r="O3" s="20"/>
    </row>
    <row r="4" spans="1:16" x14ac:dyDescent="0.25">
      <c r="A4">
        <f t="shared" ref="A4:A13" si="4">A3+1</f>
        <v>117</v>
      </c>
      <c r="B4" s="1">
        <v>34486</v>
      </c>
      <c r="C4" s="2">
        <v>4450</v>
      </c>
      <c r="D4">
        <f t="shared" ref="D4:D12" si="5">($M$13+$N$13*A4+$O$13*A4*A4)*M18</f>
        <v>2271.9897579021144</v>
      </c>
      <c r="E4">
        <v>1910.4</v>
      </c>
      <c r="F4">
        <v>3446</v>
      </c>
      <c r="G4" s="2">
        <v>2350</v>
      </c>
      <c r="H4">
        <f t="shared" si="0"/>
        <v>48.944050384222152</v>
      </c>
      <c r="I4">
        <f t="shared" si="1"/>
        <v>57.069662921348318</v>
      </c>
      <c r="J4">
        <f t="shared" si="2"/>
        <v>22.561797752808989</v>
      </c>
      <c r="K4">
        <f t="shared" si="3"/>
        <v>47.19101123595506</v>
      </c>
      <c r="M4" s="20"/>
      <c r="N4" s="20"/>
      <c r="O4" s="20"/>
    </row>
    <row r="5" spans="1:16" x14ac:dyDescent="0.25">
      <c r="A5">
        <f t="shared" si="4"/>
        <v>118</v>
      </c>
      <c r="B5" s="1">
        <v>34516</v>
      </c>
      <c r="C5" s="2">
        <v>3250</v>
      </c>
      <c r="D5">
        <f t="shared" si="5"/>
        <v>1900.1522323304273</v>
      </c>
      <c r="E5">
        <v>1886</v>
      </c>
      <c r="F5">
        <v>2783</v>
      </c>
      <c r="G5" s="2">
        <v>3250</v>
      </c>
      <c r="H5">
        <f t="shared" si="0"/>
        <v>41.533777466756085</v>
      </c>
      <c r="I5">
        <f t="shared" si="1"/>
        <v>41.969230769230769</v>
      </c>
      <c r="J5">
        <f>100*ABS(F5-C5)/C5</f>
        <v>14.36923076923077</v>
      </c>
      <c r="K5">
        <f t="shared" si="3"/>
        <v>0</v>
      </c>
    </row>
    <row r="6" spans="1:16" x14ac:dyDescent="0.25">
      <c r="A6">
        <f t="shared" si="4"/>
        <v>119</v>
      </c>
      <c r="B6" s="1">
        <v>34547</v>
      </c>
      <c r="C6" s="2">
        <v>2900</v>
      </c>
      <c r="D6">
        <f t="shared" si="5"/>
        <v>1956.8675189485107</v>
      </c>
      <c r="E6">
        <v>1862.1</v>
      </c>
      <c r="F6">
        <v>3003</v>
      </c>
      <c r="G6" s="2">
        <v>3050</v>
      </c>
      <c r="H6">
        <f t="shared" si="0"/>
        <v>32.521809691430668</v>
      </c>
      <c r="I6">
        <f t="shared" si="1"/>
        <v>35.789655172413795</v>
      </c>
      <c r="J6">
        <f t="shared" si="2"/>
        <v>3.5517241379310347</v>
      </c>
      <c r="K6">
        <f t="shared" si="3"/>
        <v>5.1724137931034484</v>
      </c>
    </row>
    <row r="7" spans="1:16" x14ac:dyDescent="0.25">
      <c r="A7">
        <f t="shared" si="4"/>
        <v>120</v>
      </c>
      <c r="B7" s="1">
        <v>34578</v>
      </c>
      <c r="C7" s="2">
        <v>900</v>
      </c>
      <c r="D7">
        <f t="shared" si="5"/>
        <v>1576.8676750232657</v>
      </c>
      <c r="E7">
        <v>1838.7</v>
      </c>
      <c r="F7">
        <v>2702</v>
      </c>
      <c r="G7" s="2">
        <v>2500</v>
      </c>
      <c r="H7">
        <f t="shared" si="0"/>
        <v>75.207519447029526</v>
      </c>
      <c r="I7">
        <f t="shared" si="1"/>
        <v>104.3</v>
      </c>
      <c r="J7">
        <f>100*ABS(F7-C7)/C7</f>
        <v>200.22222222222223</v>
      </c>
      <c r="K7">
        <f t="shared" si="3"/>
        <v>177.77777777777777</v>
      </c>
    </row>
    <row r="8" spans="1:16" x14ac:dyDescent="0.25">
      <c r="A8">
        <f t="shared" si="4"/>
        <v>121</v>
      </c>
      <c r="B8" s="1">
        <v>34608</v>
      </c>
      <c r="C8" s="2">
        <v>2200</v>
      </c>
      <c r="D8">
        <f t="shared" si="5"/>
        <v>1634.1970596146652</v>
      </c>
      <c r="E8">
        <v>1815.6</v>
      </c>
      <c r="F8">
        <v>3101</v>
      </c>
      <c r="G8" s="2">
        <v>1850</v>
      </c>
      <c r="H8">
        <f t="shared" si="0"/>
        <v>25.71831547206067</v>
      </c>
      <c r="I8">
        <f t="shared" si="1"/>
        <v>17.472727272727276</v>
      </c>
      <c r="J8">
        <f t="shared" si="2"/>
        <v>40.954545454545453</v>
      </c>
      <c r="K8">
        <f t="shared" si="3"/>
        <v>15.909090909090908</v>
      </c>
    </row>
    <row r="9" spans="1:16" x14ac:dyDescent="0.25">
      <c r="A9">
        <f t="shared" si="4"/>
        <v>122</v>
      </c>
      <c r="B9" s="1">
        <v>34639</v>
      </c>
      <c r="C9" s="2">
        <v>3050</v>
      </c>
      <c r="D9">
        <f t="shared" si="5"/>
        <v>1567.1050913561048</v>
      </c>
      <c r="E9">
        <v>1793</v>
      </c>
      <c r="F9">
        <v>2784</v>
      </c>
      <c r="G9" s="2">
        <v>2700</v>
      </c>
      <c r="H9">
        <f t="shared" si="0"/>
        <v>48.619505201439189</v>
      </c>
      <c r="I9">
        <f t="shared" si="1"/>
        <v>41.213114754098363</v>
      </c>
      <c r="J9">
        <f t="shared" si="2"/>
        <v>8.721311475409836</v>
      </c>
      <c r="K9">
        <f t="shared" si="3"/>
        <v>11.475409836065573</v>
      </c>
    </row>
    <row r="10" spans="1:16" x14ac:dyDescent="0.25">
      <c r="A10">
        <f t="shared" si="4"/>
        <v>123</v>
      </c>
      <c r="B10" s="1">
        <v>34669</v>
      </c>
      <c r="C10" s="2">
        <v>2500</v>
      </c>
      <c r="D10">
        <f t="shared" si="5"/>
        <v>2106.1283353704598</v>
      </c>
      <c r="E10">
        <v>1770.8</v>
      </c>
      <c r="F10">
        <v>2868</v>
      </c>
      <c r="G10" s="2">
        <v>3150</v>
      </c>
      <c r="H10">
        <f t="shared" si="0"/>
        <v>15.754866585181606</v>
      </c>
      <c r="I10">
        <f t="shared" si="1"/>
        <v>29.167999999999999</v>
      </c>
      <c r="J10">
        <f t="shared" si="2"/>
        <v>14.72</v>
      </c>
      <c r="K10">
        <f t="shared" si="3"/>
        <v>26</v>
      </c>
    </row>
    <row r="11" spans="1:16" x14ac:dyDescent="0.25">
      <c r="A11">
        <f t="shared" si="4"/>
        <v>124</v>
      </c>
      <c r="B11" s="1">
        <v>34700</v>
      </c>
      <c r="C11" s="2">
        <v>3300</v>
      </c>
      <c r="D11">
        <f t="shared" si="5"/>
        <v>1586.7784961009131</v>
      </c>
      <c r="E11">
        <v>1749</v>
      </c>
      <c r="F11">
        <v>2479</v>
      </c>
      <c r="G11" s="2">
        <v>1200</v>
      </c>
      <c r="H11">
        <f t="shared" si="0"/>
        <v>51.915803148457179</v>
      </c>
      <c r="I11">
        <f t="shared" si="1"/>
        <v>47</v>
      </c>
      <c r="J11">
        <f t="shared" si="2"/>
        <v>24.878787878787879</v>
      </c>
      <c r="K11">
        <f t="shared" si="3"/>
        <v>63.636363636363633</v>
      </c>
      <c r="M11" s="8" t="s">
        <v>100</v>
      </c>
      <c r="N11" s="8"/>
      <c r="O11" s="8"/>
      <c r="P11" s="8"/>
    </row>
    <row r="12" spans="1:16" x14ac:dyDescent="0.25">
      <c r="A12">
        <f t="shared" si="4"/>
        <v>125</v>
      </c>
      <c r="B12" s="1">
        <v>34731</v>
      </c>
      <c r="C12" s="2">
        <v>3000</v>
      </c>
      <c r="D12">
        <f t="shared" si="5"/>
        <v>1244.5209650526465</v>
      </c>
      <c r="E12">
        <v>1727.6</v>
      </c>
      <c r="F12">
        <v>2210</v>
      </c>
      <c r="G12" s="2">
        <v>1800</v>
      </c>
      <c r="H12">
        <f t="shared" si="0"/>
        <v>58.515967831578457</v>
      </c>
      <c r="I12">
        <f t="shared" si="1"/>
        <v>42.413333333333341</v>
      </c>
      <c r="J12">
        <f t="shared" si="2"/>
        <v>26.333333333333332</v>
      </c>
      <c r="K12">
        <f t="shared" si="3"/>
        <v>40</v>
      </c>
      <c r="M12" s="11" t="s">
        <v>43</v>
      </c>
      <c r="N12" s="11" t="s">
        <v>44</v>
      </c>
      <c r="O12" s="11" t="s">
        <v>49</v>
      </c>
    </row>
    <row r="13" spans="1:16" x14ac:dyDescent="0.25">
      <c r="A13">
        <f t="shared" si="4"/>
        <v>126</v>
      </c>
      <c r="B13" s="1">
        <v>34759</v>
      </c>
      <c r="C13" s="2">
        <v>3150</v>
      </c>
      <c r="D13">
        <f>($M$13+$N$13*A13+$O$13*A13*A13)*M27</f>
        <v>1639.0453689547828</v>
      </c>
      <c r="E13">
        <v>1706.7</v>
      </c>
      <c r="F13">
        <v>2987</v>
      </c>
      <c r="G13" s="2">
        <v>4550</v>
      </c>
      <c r="H13">
        <f t="shared" si="0"/>
        <v>47.966813683975147</v>
      </c>
      <c r="I13">
        <f t="shared" si="1"/>
        <v>45.819047619047616</v>
      </c>
      <c r="J13">
        <f t="shared" si="2"/>
        <v>5.1746031746031749</v>
      </c>
      <c r="K13">
        <f t="shared" si="3"/>
        <v>44.444444444444443</v>
      </c>
      <c r="M13" s="6">
        <v>8108.7</v>
      </c>
      <c r="N13" s="6">
        <v>-98.197000000000003</v>
      </c>
      <c r="O13" s="6">
        <v>0.37819999999999998</v>
      </c>
    </row>
    <row r="14" spans="1:16" ht="17.25" x14ac:dyDescent="0.3">
      <c r="G14" s="18" t="s">
        <v>75</v>
      </c>
      <c r="H14" s="18">
        <f>AVERAGE(H2:H13)</f>
        <v>43.82256205674156</v>
      </c>
      <c r="I14" s="18">
        <f t="shared" ref="I14:K14" si="6">AVERAGE(I2:I13)</f>
        <v>40.998227110880968</v>
      </c>
      <c r="J14" s="18">
        <f t="shared" si="6"/>
        <v>37.881351582464198</v>
      </c>
      <c r="K14" s="18">
        <f t="shared" si="6"/>
        <v>43.894777132190768</v>
      </c>
    </row>
    <row r="15" spans="1:16" x14ac:dyDescent="0.25">
      <c r="M15" s="6" t="s">
        <v>99</v>
      </c>
    </row>
    <row r="16" spans="1:16" x14ac:dyDescent="0.25">
      <c r="M16" s="6">
        <v>0.79922538626419781</v>
      </c>
    </row>
    <row r="17" spans="13:13" x14ac:dyDescent="0.25">
      <c r="M17" s="6">
        <v>1.2994018725400822</v>
      </c>
    </row>
    <row r="18" spans="13:13" x14ac:dyDescent="0.25">
      <c r="M18" s="6">
        <v>1.2644427944479342</v>
      </c>
    </row>
    <row r="19" spans="13:13" x14ac:dyDescent="0.25">
      <c r="M19" s="6">
        <v>1.0630158051802698</v>
      </c>
    </row>
    <row r="20" spans="13:13" x14ac:dyDescent="0.25">
      <c r="M20" s="6">
        <v>1.1000143899428336</v>
      </c>
    </row>
    <row r="21" spans="13:13" x14ac:dyDescent="0.25">
      <c r="M21" s="6">
        <v>0.89031227064109297</v>
      </c>
    </row>
    <row r="22" spans="13:13" x14ac:dyDescent="0.25">
      <c r="M22" s="6">
        <v>0.92636872308648843</v>
      </c>
    </row>
    <row r="23" spans="13:13" x14ac:dyDescent="0.25">
      <c r="M23" s="6">
        <v>0.89151765118209725</v>
      </c>
    </row>
    <row r="24" spans="13:13" x14ac:dyDescent="0.25">
      <c r="M24" s="6">
        <v>1.2019518687959776</v>
      </c>
    </row>
    <row r="25" spans="13:13" x14ac:dyDescent="0.25">
      <c r="M25" s="6">
        <v>0.90804063834549031</v>
      </c>
    </row>
    <row r="26" spans="13:13" x14ac:dyDescent="0.25">
      <c r="M26" s="6">
        <v>0.71382658811703614</v>
      </c>
    </row>
    <row r="27" spans="13:13" x14ac:dyDescent="0.25">
      <c r="M27" s="6">
        <v>0.94188201145649875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2019-04-13T02:58:38Z</dcterms:modified>
</cp:coreProperties>
</file>