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me-Series-Analysis\ExpSmoothing\Gardner Models\"/>
    </mc:Choice>
  </mc:AlternateContent>
  <xr:revisionPtr revIDLastSave="0" documentId="13_ncr:1_{40050EF5-6E40-4D8A-AE10-1B8378ACC442}" xr6:coauthVersionLast="40" xr6:coauthVersionMax="40" xr10:uidLastSave="{00000000-0000-0000-0000-000000000000}"/>
  <bookViews>
    <workbookView xWindow="-120" yWindow="-120" windowWidth="20730" windowHeight="11160" xr2:uid="{64C0EEFA-51F3-4FAA-967B-CFB2AB0E61A4}"/>
  </bookViews>
  <sheets>
    <sheet name="Sheet1" sheetId="1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2" i="1"/>
  <c r="E2" i="1"/>
  <c r="E3" i="1" s="1"/>
  <c r="B85" i="1"/>
  <c r="D5" i="1"/>
  <c r="D6" i="1"/>
  <c r="D85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" i="1"/>
  <c r="C4" i="1"/>
  <c r="C5" i="1"/>
  <c r="C8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3" i="1"/>
  <c r="F3" i="1" l="1"/>
  <c r="G4" i="1" s="1"/>
  <c r="H4" i="1" s="1"/>
  <c r="E4" i="1"/>
  <c r="F4" i="1" s="1"/>
  <c r="E5" i="1" s="1"/>
  <c r="F5" i="1" l="1"/>
  <c r="G6" i="1" s="1"/>
  <c r="H6" i="1" s="1"/>
  <c r="G5" i="1"/>
  <c r="H5" i="1" s="1"/>
  <c r="E6" i="1" l="1"/>
  <c r="F6" i="1"/>
  <c r="E7" i="1" l="1"/>
  <c r="F7" i="1"/>
  <c r="E8" i="1" l="1"/>
  <c r="G7" i="1"/>
  <c r="H7" i="1" s="1"/>
  <c r="F8" i="1"/>
  <c r="G8" i="1"/>
  <c r="H8" i="1" s="1"/>
  <c r="E9" i="1" l="1"/>
  <c r="G9" i="1"/>
  <c r="H9" i="1" s="1"/>
  <c r="F9" i="1"/>
  <c r="E10" i="1" l="1"/>
  <c r="F10" i="1"/>
  <c r="G10" i="1"/>
  <c r="H10" i="1" s="1"/>
  <c r="E11" i="1" l="1"/>
  <c r="F11" i="1"/>
  <c r="G11" i="1"/>
  <c r="H11" i="1" s="1"/>
  <c r="E12" i="1" l="1"/>
  <c r="F12" i="1"/>
  <c r="G12" i="1"/>
  <c r="H12" i="1" s="1"/>
  <c r="E13" i="1" l="1"/>
  <c r="F13" i="1"/>
  <c r="G13" i="1"/>
  <c r="H13" i="1" s="1"/>
  <c r="E14" i="1" l="1"/>
  <c r="F14" i="1"/>
  <c r="G14" i="1"/>
  <c r="H14" i="1" s="1"/>
  <c r="E15" i="1" l="1"/>
  <c r="F15" i="1"/>
  <c r="G15" i="1"/>
  <c r="H15" i="1" s="1"/>
  <c r="E16" i="1" l="1"/>
  <c r="G16" i="1"/>
  <c r="H16" i="1" s="1"/>
  <c r="F16" i="1"/>
  <c r="E17" i="1" l="1"/>
  <c r="F17" i="1"/>
  <c r="E18" i="1" l="1"/>
  <c r="G18" i="1"/>
  <c r="H18" i="1" s="1"/>
  <c r="F18" i="1"/>
  <c r="G17" i="1"/>
  <c r="H17" i="1" s="1"/>
  <c r="E19" i="1" l="1"/>
  <c r="F19" i="1" s="1"/>
  <c r="G19" i="1"/>
  <c r="H19" i="1" s="1"/>
  <c r="E20" i="1" l="1"/>
  <c r="F20" i="1"/>
  <c r="G20" i="1"/>
  <c r="H20" i="1" s="1"/>
  <c r="E21" i="1" l="1"/>
  <c r="F21" i="1"/>
  <c r="G21" i="1"/>
  <c r="H21" i="1" s="1"/>
  <c r="E22" i="1" l="1"/>
  <c r="F22" i="1"/>
  <c r="G22" i="1"/>
  <c r="H22" i="1" s="1"/>
  <c r="E23" i="1" l="1"/>
  <c r="F23" i="1"/>
  <c r="G23" i="1"/>
  <c r="H23" i="1" s="1"/>
  <c r="E24" i="1" l="1"/>
  <c r="F24" i="1" s="1"/>
  <c r="G24" i="1"/>
  <c r="H24" i="1" s="1"/>
  <c r="E25" i="1" l="1"/>
  <c r="F25" i="1"/>
  <c r="G25" i="1"/>
  <c r="H25" i="1" s="1"/>
  <c r="E26" i="1" l="1"/>
  <c r="F26" i="1"/>
  <c r="G26" i="1"/>
  <c r="H26" i="1" s="1"/>
  <c r="E27" i="1" l="1"/>
  <c r="F27" i="1"/>
  <c r="G27" i="1"/>
  <c r="H27" i="1" s="1"/>
  <c r="E28" i="1" l="1"/>
  <c r="F28" i="1"/>
  <c r="G28" i="1"/>
  <c r="H28" i="1" s="1"/>
  <c r="E29" i="1" l="1"/>
  <c r="F29" i="1"/>
  <c r="G29" i="1"/>
  <c r="H29" i="1" s="1"/>
  <c r="E30" i="1" l="1"/>
  <c r="F30" i="1"/>
  <c r="G30" i="1"/>
  <c r="H30" i="1" s="1"/>
  <c r="E31" i="1" l="1"/>
  <c r="F31" i="1"/>
  <c r="G31" i="1"/>
  <c r="H31" i="1" s="1"/>
  <c r="E32" i="1" l="1"/>
  <c r="F32" i="1" s="1"/>
  <c r="G32" i="1"/>
  <c r="H32" i="1" s="1"/>
  <c r="E33" i="1" l="1"/>
  <c r="F33" i="1" s="1"/>
  <c r="G33" i="1"/>
  <c r="H33" i="1" s="1"/>
  <c r="E34" i="1" l="1"/>
  <c r="F34" i="1" s="1"/>
  <c r="G34" i="1"/>
  <c r="H34" i="1" s="1"/>
  <c r="E35" i="1" l="1"/>
  <c r="F35" i="1"/>
  <c r="E36" i="1" l="1"/>
  <c r="G35" i="1"/>
  <c r="H35" i="1" s="1"/>
  <c r="F36" i="1"/>
  <c r="E37" i="1" l="1"/>
  <c r="F37" i="1" s="1"/>
  <c r="G36" i="1"/>
  <c r="H36" i="1" s="1"/>
  <c r="G37" i="1"/>
  <c r="H37" i="1" s="1"/>
  <c r="E38" i="1" l="1"/>
  <c r="F38" i="1" s="1"/>
  <c r="G38" i="1"/>
  <c r="H38" i="1" s="1"/>
  <c r="E39" i="1" l="1"/>
  <c r="F39" i="1"/>
  <c r="G39" i="1"/>
  <c r="H39" i="1" s="1"/>
  <c r="E40" i="1" l="1"/>
  <c r="G40" i="1"/>
  <c r="H40" i="1" s="1"/>
  <c r="F40" i="1"/>
  <c r="E41" i="1" l="1"/>
  <c r="F41" i="1"/>
  <c r="G41" i="1"/>
  <c r="H41" i="1" s="1"/>
  <c r="E42" i="1" l="1"/>
  <c r="F42" i="1"/>
  <c r="G42" i="1"/>
  <c r="H42" i="1" s="1"/>
  <c r="E43" i="1" l="1"/>
  <c r="F43" i="1"/>
  <c r="E44" i="1" l="1"/>
  <c r="G43" i="1"/>
  <c r="H43" i="1" s="1"/>
  <c r="F44" i="1"/>
  <c r="G44" i="1"/>
  <c r="H44" i="1" s="1"/>
  <c r="E45" i="1" l="1"/>
  <c r="F45" i="1"/>
  <c r="E46" i="1" l="1"/>
  <c r="G45" i="1"/>
  <c r="H45" i="1" s="1"/>
  <c r="F46" i="1"/>
  <c r="E47" i="1" l="1"/>
  <c r="F47" i="1" s="1"/>
  <c r="G47" i="1"/>
  <c r="H47" i="1" s="1"/>
  <c r="G46" i="1"/>
  <c r="H46" i="1" s="1"/>
  <c r="E48" i="1" l="1"/>
  <c r="F48" i="1" s="1"/>
  <c r="G48" i="1"/>
  <c r="H48" i="1" s="1"/>
  <c r="E49" i="1" l="1"/>
  <c r="F49" i="1"/>
  <c r="G49" i="1"/>
  <c r="H49" i="1" s="1"/>
  <c r="E50" i="1" l="1"/>
  <c r="F50" i="1" s="1"/>
  <c r="G50" i="1"/>
  <c r="H50" i="1" s="1"/>
  <c r="E51" i="1" l="1"/>
  <c r="F51" i="1"/>
  <c r="G51" i="1"/>
  <c r="H51" i="1" s="1"/>
  <c r="E52" i="1" l="1"/>
  <c r="F52" i="1"/>
  <c r="G52" i="1"/>
  <c r="H52" i="1" s="1"/>
  <c r="E53" i="1" l="1"/>
  <c r="F53" i="1"/>
  <c r="G53" i="1"/>
  <c r="H53" i="1" s="1"/>
  <c r="E54" i="1" l="1"/>
  <c r="F54" i="1"/>
  <c r="G54" i="1"/>
  <c r="H54" i="1" s="1"/>
  <c r="E55" i="1" l="1"/>
  <c r="F55" i="1"/>
  <c r="G55" i="1"/>
  <c r="H55" i="1" s="1"/>
  <c r="E56" i="1" l="1"/>
  <c r="F56" i="1"/>
  <c r="G56" i="1"/>
  <c r="H56" i="1" s="1"/>
  <c r="E57" i="1" l="1"/>
  <c r="F57" i="1"/>
  <c r="G57" i="1"/>
  <c r="H57" i="1" s="1"/>
  <c r="E58" i="1" l="1"/>
  <c r="F58" i="1"/>
  <c r="G58" i="1"/>
  <c r="H58" i="1" s="1"/>
  <c r="E59" i="1" l="1"/>
  <c r="F59" i="1"/>
  <c r="G59" i="1"/>
  <c r="H59" i="1" s="1"/>
  <c r="E60" i="1" l="1"/>
  <c r="F60" i="1"/>
  <c r="G60" i="1"/>
  <c r="H60" i="1" s="1"/>
  <c r="E61" i="1" l="1"/>
  <c r="F61" i="1"/>
  <c r="G61" i="1"/>
  <c r="H61" i="1" s="1"/>
  <c r="E62" i="1" l="1"/>
  <c r="F62" i="1"/>
  <c r="G62" i="1"/>
  <c r="H62" i="1" s="1"/>
  <c r="E63" i="1" l="1"/>
  <c r="F63" i="1"/>
  <c r="G63" i="1"/>
  <c r="H63" i="1" s="1"/>
  <c r="E64" i="1" l="1"/>
  <c r="F64" i="1"/>
  <c r="G64" i="1"/>
  <c r="H64" i="1" s="1"/>
  <c r="E65" i="1" l="1"/>
  <c r="F65" i="1"/>
  <c r="G65" i="1"/>
  <c r="H65" i="1" s="1"/>
  <c r="E66" i="1" l="1"/>
  <c r="F66" i="1"/>
  <c r="G66" i="1"/>
  <c r="H66" i="1" s="1"/>
  <c r="E67" i="1" l="1"/>
  <c r="F67" i="1"/>
  <c r="G67" i="1"/>
  <c r="H67" i="1" s="1"/>
  <c r="E68" i="1" l="1"/>
  <c r="F68" i="1"/>
  <c r="G68" i="1"/>
  <c r="H68" i="1" s="1"/>
  <c r="E69" i="1" l="1"/>
  <c r="F69" i="1"/>
  <c r="G69" i="1"/>
  <c r="H69" i="1" s="1"/>
  <c r="E70" i="1" l="1"/>
  <c r="F70" i="1"/>
  <c r="G70" i="1"/>
  <c r="H70" i="1" s="1"/>
  <c r="E71" i="1" l="1"/>
  <c r="F71" i="1"/>
  <c r="G71" i="1"/>
  <c r="H71" i="1" s="1"/>
  <c r="E72" i="1" l="1"/>
  <c r="F72" i="1"/>
  <c r="G72" i="1"/>
  <c r="H72" i="1" s="1"/>
  <c r="E73" i="1" l="1"/>
  <c r="F73" i="1"/>
  <c r="G73" i="1"/>
  <c r="H73" i="1" s="1"/>
  <c r="E74" i="1" l="1"/>
  <c r="F74" i="1"/>
  <c r="G74" i="1"/>
  <c r="H74" i="1" s="1"/>
  <c r="E75" i="1" l="1"/>
  <c r="F75" i="1"/>
  <c r="G75" i="1"/>
  <c r="H75" i="1" s="1"/>
  <c r="E76" i="1" l="1"/>
  <c r="F76" i="1"/>
  <c r="G76" i="1"/>
  <c r="H76" i="1" s="1"/>
  <c r="E77" i="1" l="1"/>
  <c r="F77" i="1"/>
  <c r="E78" i="1" l="1"/>
  <c r="G77" i="1"/>
  <c r="H77" i="1" s="1"/>
  <c r="F78" i="1"/>
  <c r="G78" i="1" l="1"/>
  <c r="H78" i="1" s="1"/>
  <c r="H85" i="1" s="1"/>
</calcChain>
</file>

<file path=xl/sharedStrings.xml><?xml version="1.0" encoding="utf-8"?>
<sst xmlns="http://schemas.openxmlformats.org/spreadsheetml/2006/main" count="16" uniqueCount="16">
  <si>
    <t>Year</t>
  </si>
  <si>
    <t>y</t>
  </si>
  <si>
    <t>(1-B)Xt</t>
  </si>
  <si>
    <t>(1-B)²Xt</t>
  </si>
  <si>
    <t>Variance</t>
  </si>
  <si>
    <t>(1-B)Xt has least variance so we would use DA-N model</t>
  </si>
  <si>
    <t>St</t>
  </si>
  <si>
    <t>Tt</t>
  </si>
  <si>
    <t>Ft</t>
  </si>
  <si>
    <t>Mape</t>
  </si>
  <si>
    <t>alpha</t>
  </si>
  <si>
    <t>delta</t>
  </si>
  <si>
    <t>phi</t>
  </si>
  <si>
    <t>mape</t>
  </si>
  <si>
    <t>Using Matlab we find the optimal the best initialization that gives a mape of: 3.1345.</t>
  </si>
  <si>
    <t>And the MAPE for the 5 predictions is: 7.5326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</si>
</sst>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781050</xdr:colOff>
      <xdr:row>0</xdr:row>
      <xdr:rowOff>0</xdr:rowOff>
    </xdr:from>
    <xdr:to>
      <xdr:col>19</xdr:col>
      <xdr:colOff>285029</xdr:colOff>
      <xdr:row>18</xdr:row>
      <xdr:rowOff>113857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EA7662-3375-418C-9D6C-13D5C269D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0"/>
          <a:ext cx="5771429" cy="3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22</xdr:row>
      <xdr:rowOff>9525</xdr:rowOff>
    </xdr:from>
    <xdr:to>
      <xdr:col>17</xdr:col>
      <xdr:colOff>66137</xdr:colOff>
      <xdr:row>33</xdr:row>
      <xdr:rowOff>142596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A6623-D721-4D5A-B7BB-E03AA02F3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4200525"/>
          <a:ext cx="4304762" cy="2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B924-2C45-48E7-9C21-47CD9470E9E0}">
  <dimension ref="A1:L85"/>
  <sheetViews>
    <sheetView tabSelected="1" topLeftCell="A66" workbookViewId="0">
      <selection activeCell="O74" sqref="O74"/>
    </sheetView>
  </sheetViews>
  <sheetFormatPr defaultRowHeight="15" x14ac:dyDescent="0.25"/>
  <cols>
    <col min="8" max="8" width="9.42578125" customWidth="1"/>
    <col min="9" max="9" width="14.5703125" customWidth="1"/>
    <col min="10" max="10" width="9.28515625" customWidth="1"/>
  </cols>
  <sheetData>
    <row r="1" spans="1:10" x14ac:dyDescent="0.25">
      <c r="A1" s="1" t="s">
        <v>0</v>
      </c>
      <c r="B1" s="2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10" x14ac:dyDescent="0.25">
      <c r="A2" s="2">
        <v>1889</v>
      </c>
      <c r="B2" s="2">
        <v>25.9</v>
      </c>
      <c r="E2">
        <f>B2</f>
        <v>25.9</v>
      </c>
      <c r="F2">
        <f>0</f>
        <v>0</v>
      </c>
      <c r="I2">
        <v>0.1</v>
      </c>
      <c r="J2" t="s">
        <v>10</v>
      </c>
    </row>
    <row r="3" spans="1:10" x14ac:dyDescent="0.25">
      <c r="A3" s="2">
        <v>1890</v>
      </c>
      <c r="B3" s="2">
        <v>25.4</v>
      </c>
      <c r="C3">
        <f>B3-B2</f>
        <v>-0.5</v>
      </c>
      <c r="E3">
        <f>$I$2*B3+(1-$I$2)*(E2+$I$4*F2)</f>
        <v>25.849999999999998</v>
      </c>
      <c r="F3">
        <f>$I$3*(E3-E2)+(1-$I$3)*$I$4*F2</f>
        <v>-1.0000000000000142E-2</v>
      </c>
      <c r="G3">
        <f>E2+$I$4*F2</f>
        <v>25.9</v>
      </c>
      <c r="H3">
        <f>100*ABS(G3-B3)/B3</f>
        <v>1.9685039370078741</v>
      </c>
      <c r="I3">
        <v>0.2</v>
      </c>
      <c r="J3" t="s">
        <v>11</v>
      </c>
    </row>
    <row r="4" spans="1:10" x14ac:dyDescent="0.25">
      <c r="A4" s="2">
        <v>1891</v>
      </c>
      <c r="B4" s="2">
        <v>24.9</v>
      </c>
      <c r="C4">
        <f t="shared" ref="C4:C67" si="0">B4-B3</f>
        <v>-0.5</v>
      </c>
      <c r="D4">
        <f>B4-2*B3+B2</f>
        <v>0</v>
      </c>
      <c r="E4">
        <f t="shared" ref="E4:E67" si="1">$I$2*B4+(1-$I$2)*(E3+$I$4*F3)</f>
        <v>25.752299999999998</v>
      </c>
      <c r="F4">
        <f t="shared" ref="F4:F67" si="2">$I$3*(E4-E3)+(1-$I$3)*$I$4*F3</f>
        <v>-2.193999999999997E-2</v>
      </c>
      <c r="G4">
        <f t="shared" ref="G4:G67" si="3">E3+$I$4*F3</f>
        <v>25.846999999999998</v>
      </c>
      <c r="H4">
        <f t="shared" ref="H4:H67" si="4">100*ABS(G4-B4)/B4</f>
        <v>3.8032128514056196</v>
      </c>
      <c r="I4">
        <v>0.3</v>
      </c>
      <c r="J4" t="s">
        <v>12</v>
      </c>
    </row>
    <row r="5" spans="1:10" x14ac:dyDescent="0.25">
      <c r="A5" s="2">
        <v>1892</v>
      </c>
      <c r="B5" s="2">
        <v>24</v>
      </c>
      <c r="C5">
        <f t="shared" si="0"/>
        <v>-0.89999999999999858</v>
      </c>
      <c r="D5">
        <f t="shared" ref="D5:D68" si="5">B5-2*B4+B3</f>
        <v>-0.39999999999999858</v>
      </c>
      <c r="E5">
        <f t="shared" si="1"/>
        <v>25.571146200000001</v>
      </c>
      <c r="F5">
        <f t="shared" si="2"/>
        <v>-4.1496359999999406E-2</v>
      </c>
      <c r="G5">
        <f t="shared" si="3"/>
        <v>25.745717999999997</v>
      </c>
      <c r="H5">
        <f t="shared" si="4"/>
        <v>7.2738249999999853</v>
      </c>
    </row>
    <row r="6" spans="1:10" x14ac:dyDescent="0.25">
      <c r="A6" s="2">
        <v>1893</v>
      </c>
      <c r="B6" s="2">
        <v>24.5</v>
      </c>
      <c r="C6">
        <f t="shared" si="0"/>
        <v>0.5</v>
      </c>
      <c r="D6">
        <f t="shared" si="5"/>
        <v>1.3999999999999986</v>
      </c>
      <c r="E6">
        <f t="shared" si="1"/>
        <v>25.4528275628</v>
      </c>
      <c r="F6">
        <f t="shared" si="2"/>
        <v>-3.3622853840000175E-2</v>
      </c>
      <c r="G6">
        <f t="shared" si="3"/>
        <v>25.558697292000002</v>
      </c>
      <c r="H6">
        <f t="shared" si="4"/>
        <v>4.3212134367347002</v>
      </c>
    </row>
    <row r="7" spans="1:10" x14ac:dyDescent="0.25">
      <c r="A7" s="2">
        <v>1894</v>
      </c>
      <c r="B7" s="2">
        <v>23</v>
      </c>
      <c r="C7">
        <f t="shared" si="0"/>
        <v>-1.5</v>
      </c>
      <c r="D7">
        <f t="shared" si="5"/>
        <v>-2</v>
      </c>
      <c r="E7">
        <f t="shared" si="1"/>
        <v>25.198466635983202</v>
      </c>
      <c r="F7">
        <f t="shared" si="2"/>
        <v>-5.8941670284959578E-2</v>
      </c>
      <c r="G7">
        <f t="shared" si="3"/>
        <v>25.442740706647999</v>
      </c>
      <c r="H7">
        <f t="shared" si="4"/>
        <v>10.620611768034779</v>
      </c>
    </row>
    <row r="8" spans="1:10" x14ac:dyDescent="0.25">
      <c r="A8" s="2">
        <v>1895</v>
      </c>
      <c r="B8" s="2">
        <v>22.7</v>
      </c>
      <c r="C8">
        <f t="shared" si="0"/>
        <v>-0.30000000000000071</v>
      </c>
      <c r="D8">
        <f t="shared" si="5"/>
        <v>1.1999999999999993</v>
      </c>
      <c r="E8">
        <f t="shared" si="1"/>
        <v>24.932705721407942</v>
      </c>
      <c r="F8">
        <f t="shared" si="2"/>
        <v>-6.7298183783442336E-2</v>
      </c>
      <c r="G8">
        <f t="shared" si="3"/>
        <v>25.180784134897713</v>
      </c>
      <c r="H8">
        <f t="shared" si="4"/>
        <v>10.928564470915042</v>
      </c>
    </row>
    <row r="9" spans="1:10" x14ac:dyDescent="0.25">
      <c r="A9" s="2">
        <v>1896</v>
      </c>
      <c r="B9" s="2">
        <v>22.1</v>
      </c>
      <c r="C9">
        <f t="shared" si="0"/>
        <v>-0.59999999999999787</v>
      </c>
      <c r="D9">
        <f t="shared" si="5"/>
        <v>-0.29999999999999716</v>
      </c>
      <c r="E9">
        <f t="shared" si="1"/>
        <v>24.631264639645622</v>
      </c>
      <c r="F9">
        <f t="shared" si="2"/>
        <v>-7.6439780460490186E-2</v>
      </c>
      <c r="G9">
        <f t="shared" si="3"/>
        <v>24.91251626627291</v>
      </c>
      <c r="H9">
        <f t="shared" si="4"/>
        <v>12.726317946936236</v>
      </c>
    </row>
    <row r="10" spans="1:10" x14ac:dyDescent="0.25">
      <c r="A10" s="2">
        <v>1897</v>
      </c>
      <c r="B10" s="2">
        <v>22.2</v>
      </c>
      <c r="C10">
        <f t="shared" si="0"/>
        <v>9.9999999999997868E-2</v>
      </c>
      <c r="D10">
        <f t="shared" si="5"/>
        <v>0.69999999999999574</v>
      </c>
      <c r="E10">
        <f t="shared" si="1"/>
        <v>24.367499434956727</v>
      </c>
      <c r="F10">
        <f t="shared" si="2"/>
        <v>-7.1098588248296554E-2</v>
      </c>
      <c r="G10">
        <f t="shared" si="3"/>
        <v>24.608332705507475</v>
      </c>
      <c r="H10">
        <f t="shared" si="4"/>
        <v>10.848345520303948</v>
      </c>
    </row>
    <row r="11" spans="1:10" x14ac:dyDescent="0.25">
      <c r="A11" s="2">
        <v>1898</v>
      </c>
      <c r="B11" s="2">
        <v>22.9</v>
      </c>
      <c r="C11">
        <f t="shared" si="0"/>
        <v>0.69999999999999929</v>
      </c>
      <c r="D11">
        <f t="shared" si="5"/>
        <v>0.60000000000000142</v>
      </c>
      <c r="E11">
        <f t="shared" si="1"/>
        <v>24.201552872634014</v>
      </c>
      <c r="F11">
        <f t="shared" si="2"/>
        <v>-5.0252973644133725E-2</v>
      </c>
      <c r="G11">
        <f t="shared" si="3"/>
        <v>24.346169858482238</v>
      </c>
      <c r="H11">
        <f t="shared" si="4"/>
        <v>6.3151522204464596</v>
      </c>
    </row>
    <row r="12" spans="1:10" x14ac:dyDescent="0.25">
      <c r="A12" s="2">
        <v>1899</v>
      </c>
      <c r="B12" s="2">
        <v>23.6</v>
      </c>
      <c r="C12">
        <f t="shared" si="0"/>
        <v>0.70000000000000284</v>
      </c>
      <c r="D12">
        <f t="shared" si="5"/>
        <v>0</v>
      </c>
      <c r="E12">
        <f t="shared" si="1"/>
        <v>24.127829282486697</v>
      </c>
      <c r="F12">
        <f t="shared" si="2"/>
        <v>-2.6805431704055492E-2</v>
      </c>
      <c r="G12">
        <f t="shared" si="3"/>
        <v>24.186476980540775</v>
      </c>
      <c r="H12">
        <f t="shared" si="4"/>
        <v>2.4850719514439543</v>
      </c>
    </row>
    <row r="13" spans="1:10" x14ac:dyDescent="0.25">
      <c r="A13" s="3">
        <v>1</v>
      </c>
      <c r="B13" s="2">
        <v>24.7</v>
      </c>
      <c r="C13">
        <f t="shared" si="0"/>
        <v>1.0999999999999979</v>
      </c>
      <c r="D13">
        <f t="shared" si="5"/>
        <v>0.39999999999999503</v>
      </c>
      <c r="E13">
        <f t="shared" si="1"/>
        <v>24.177808887677934</v>
      </c>
      <c r="F13">
        <f t="shared" si="2"/>
        <v>3.5626174292739295E-3</v>
      </c>
      <c r="G13">
        <f t="shared" si="3"/>
        <v>24.119787652975482</v>
      </c>
      <c r="H13">
        <f t="shared" si="4"/>
        <v>2.3490378422045226</v>
      </c>
    </row>
    <row r="14" spans="1:10" x14ac:dyDescent="0.25">
      <c r="A14" s="3">
        <v>367</v>
      </c>
      <c r="B14" s="2">
        <v>24.5</v>
      </c>
      <c r="C14">
        <f t="shared" si="0"/>
        <v>-0.19999999999999929</v>
      </c>
      <c r="D14">
        <f t="shared" si="5"/>
        <v>-1.2999999999999972</v>
      </c>
      <c r="E14">
        <f t="shared" si="1"/>
        <v>24.210989905616042</v>
      </c>
      <c r="F14">
        <f t="shared" si="2"/>
        <v>7.4912317706474791E-3</v>
      </c>
      <c r="G14">
        <f t="shared" si="3"/>
        <v>24.178877672906715</v>
      </c>
      <c r="H14">
        <f t="shared" si="4"/>
        <v>1.3107033758909583</v>
      </c>
    </row>
    <row r="15" spans="1:10" x14ac:dyDescent="0.25">
      <c r="A15" s="3">
        <v>732</v>
      </c>
      <c r="B15" s="2">
        <v>25.4</v>
      </c>
      <c r="C15">
        <f t="shared" si="0"/>
        <v>0.89999999999999858</v>
      </c>
      <c r="D15">
        <f t="shared" si="5"/>
        <v>1.0999999999999979</v>
      </c>
      <c r="E15">
        <f t="shared" si="1"/>
        <v>24.331913547632514</v>
      </c>
      <c r="F15">
        <f t="shared" si="2"/>
        <v>2.5982624028249683E-2</v>
      </c>
      <c r="G15">
        <f t="shared" si="3"/>
        <v>24.213237275147236</v>
      </c>
      <c r="H15">
        <f t="shared" si="4"/>
        <v>4.6722941923337116</v>
      </c>
    </row>
    <row r="16" spans="1:10" x14ac:dyDescent="0.25">
      <c r="A16" s="3">
        <v>1097</v>
      </c>
      <c r="B16" s="2">
        <v>25.7</v>
      </c>
      <c r="C16">
        <f t="shared" si="0"/>
        <v>0.30000000000000071</v>
      </c>
      <c r="D16">
        <f t="shared" si="5"/>
        <v>-0.59999999999999787</v>
      </c>
      <c r="E16">
        <f t="shared" si="1"/>
        <v>24.475737501356889</v>
      </c>
      <c r="F16">
        <f t="shared" si="2"/>
        <v>3.5000620511654985E-2</v>
      </c>
      <c r="G16">
        <f t="shared" si="3"/>
        <v>24.339708334840989</v>
      </c>
      <c r="H16">
        <f t="shared" si="4"/>
        <v>5.2929636776615201</v>
      </c>
    </row>
    <row r="17" spans="1:12" x14ac:dyDescent="0.25">
      <c r="A17" s="3">
        <v>1462</v>
      </c>
      <c r="B17" s="2">
        <v>26</v>
      </c>
      <c r="C17">
        <f t="shared" si="0"/>
        <v>0.30000000000000071</v>
      </c>
      <c r="D17">
        <f t="shared" si="5"/>
        <v>0</v>
      </c>
      <c r="E17">
        <f t="shared" si="1"/>
        <v>24.637613918759349</v>
      </c>
      <c r="F17">
        <f t="shared" si="2"/>
        <v>4.0775432403289298E-2</v>
      </c>
      <c r="G17">
        <f t="shared" si="3"/>
        <v>24.486237687510386</v>
      </c>
      <c r="H17">
        <f t="shared" si="4"/>
        <v>5.8221627403446714</v>
      </c>
    </row>
    <row r="18" spans="1:12" x14ac:dyDescent="0.25">
      <c r="A18" s="3">
        <v>1828</v>
      </c>
      <c r="B18" s="2">
        <v>26.5</v>
      </c>
      <c r="C18">
        <f t="shared" si="0"/>
        <v>0.5</v>
      </c>
      <c r="D18">
        <f t="shared" si="5"/>
        <v>0.19999999999999929</v>
      </c>
      <c r="E18">
        <f t="shared" si="1"/>
        <v>24.834861893632301</v>
      </c>
      <c r="F18">
        <f t="shared" si="2"/>
        <v>4.9235698751379675E-2</v>
      </c>
      <c r="G18">
        <f t="shared" si="3"/>
        <v>24.649846548480337</v>
      </c>
      <c r="H18">
        <f t="shared" si="4"/>
        <v>6.9817111378100494</v>
      </c>
    </row>
    <row r="19" spans="1:12" x14ac:dyDescent="0.25">
      <c r="A19" s="3">
        <v>2193</v>
      </c>
      <c r="B19" s="2">
        <v>27.2</v>
      </c>
      <c r="C19">
        <f t="shared" si="0"/>
        <v>0.69999999999999929</v>
      </c>
      <c r="D19">
        <f t="shared" si="5"/>
        <v>0.19999999999999929</v>
      </c>
      <c r="E19">
        <f t="shared" si="1"/>
        <v>25.084669342931942</v>
      </c>
      <c r="F19">
        <f t="shared" si="2"/>
        <v>6.177805756025944E-2</v>
      </c>
      <c r="G19">
        <f t="shared" si="3"/>
        <v>24.849632603257714</v>
      </c>
      <c r="H19">
        <f t="shared" si="4"/>
        <v>8.6410566056701672</v>
      </c>
    </row>
    <row r="20" spans="1:12" x14ac:dyDescent="0.25">
      <c r="A20" s="3">
        <v>2558</v>
      </c>
      <c r="B20" s="2">
        <v>28.3</v>
      </c>
      <c r="C20">
        <f t="shared" si="0"/>
        <v>1.1000000000000014</v>
      </c>
      <c r="D20">
        <f t="shared" si="5"/>
        <v>0.40000000000000213</v>
      </c>
      <c r="E20">
        <f t="shared" si="1"/>
        <v>25.422882484180022</v>
      </c>
      <c r="F20">
        <f t="shared" si="2"/>
        <v>8.2469362064078178E-2</v>
      </c>
      <c r="G20">
        <f t="shared" si="3"/>
        <v>25.10320276020002</v>
      </c>
      <c r="H20">
        <f t="shared" si="4"/>
        <v>11.296103320847989</v>
      </c>
    </row>
    <row r="21" spans="1:12" x14ac:dyDescent="0.25">
      <c r="A21" s="3">
        <v>2923</v>
      </c>
      <c r="B21" s="2">
        <v>28.1</v>
      </c>
      <c r="C21">
        <f t="shared" si="0"/>
        <v>-0.19999999999999929</v>
      </c>
      <c r="D21">
        <f t="shared" si="5"/>
        <v>-1.3000000000000007</v>
      </c>
      <c r="E21">
        <f t="shared" si="1"/>
        <v>25.712860963519326</v>
      </c>
      <c r="F21">
        <f t="shared" si="2"/>
        <v>7.7788342763239537E-2</v>
      </c>
      <c r="G21">
        <f t="shared" si="3"/>
        <v>25.447623292799246</v>
      </c>
      <c r="H21">
        <f t="shared" si="4"/>
        <v>9.4390630149493067</v>
      </c>
      <c r="L21" t="s">
        <v>5</v>
      </c>
    </row>
    <row r="22" spans="1:12" x14ac:dyDescent="0.25">
      <c r="A22" s="3">
        <v>3289</v>
      </c>
      <c r="B22" s="2">
        <v>29.1</v>
      </c>
      <c r="C22">
        <f t="shared" si="0"/>
        <v>1</v>
      </c>
      <c r="D22">
        <f t="shared" si="5"/>
        <v>1.1999999999999993</v>
      </c>
      <c r="E22">
        <f t="shared" si="1"/>
        <v>26.072577719713468</v>
      </c>
      <c r="F22">
        <f t="shared" si="2"/>
        <v>9.0612553502006005E-2</v>
      </c>
      <c r="G22">
        <f t="shared" si="3"/>
        <v>25.736197466348298</v>
      </c>
      <c r="H22">
        <f t="shared" si="4"/>
        <v>11.559458878528192</v>
      </c>
    </row>
    <row r="23" spans="1:12" x14ac:dyDescent="0.25">
      <c r="A23" s="3">
        <v>3654</v>
      </c>
      <c r="B23" s="2">
        <v>29.9</v>
      </c>
      <c r="C23">
        <f t="shared" si="0"/>
        <v>0.79999999999999716</v>
      </c>
      <c r="D23">
        <f t="shared" si="5"/>
        <v>-0.20000000000000284</v>
      </c>
      <c r="E23">
        <f t="shared" si="1"/>
        <v>26.479785337187664</v>
      </c>
      <c r="F23">
        <f t="shared" si="2"/>
        <v>0.10318853633532063</v>
      </c>
      <c r="G23">
        <f t="shared" si="3"/>
        <v>26.09976148576407</v>
      </c>
      <c r="H23">
        <f t="shared" si="4"/>
        <v>12.709827806809127</v>
      </c>
    </row>
    <row r="24" spans="1:12" x14ac:dyDescent="0.25">
      <c r="A24" s="3">
        <v>4019</v>
      </c>
      <c r="B24" s="2">
        <v>29.7</v>
      </c>
      <c r="C24">
        <f t="shared" si="0"/>
        <v>-0.19999999999999929</v>
      </c>
      <c r="D24">
        <f t="shared" si="5"/>
        <v>-0.99999999999999645</v>
      </c>
      <c r="E24">
        <f t="shared" si="1"/>
        <v>26.829667708279434</v>
      </c>
      <c r="F24">
        <f t="shared" si="2"/>
        <v>9.4741722938830902E-2</v>
      </c>
      <c r="G24">
        <f t="shared" si="3"/>
        <v>26.510741898088259</v>
      </c>
      <c r="H24">
        <f t="shared" si="4"/>
        <v>10.738242767379598</v>
      </c>
    </row>
    <row r="25" spans="1:12" x14ac:dyDescent="0.25">
      <c r="A25" s="3">
        <v>4384</v>
      </c>
      <c r="B25" s="2">
        <v>30.9</v>
      </c>
      <c r="C25">
        <f t="shared" si="0"/>
        <v>1.1999999999999993</v>
      </c>
      <c r="D25">
        <f t="shared" si="5"/>
        <v>1.3999999999999986</v>
      </c>
      <c r="E25">
        <f t="shared" si="1"/>
        <v>27.262281202644974</v>
      </c>
      <c r="F25">
        <f t="shared" si="2"/>
        <v>0.10926071237842751</v>
      </c>
      <c r="G25">
        <f t="shared" si="3"/>
        <v>26.858090225161082</v>
      </c>
      <c r="H25">
        <f t="shared" si="4"/>
        <v>13.080614158054749</v>
      </c>
    </row>
    <row r="26" spans="1:12" x14ac:dyDescent="0.25">
      <c r="A26" s="3">
        <v>4750</v>
      </c>
      <c r="B26" s="2">
        <v>31.1</v>
      </c>
      <c r="C26">
        <f t="shared" si="0"/>
        <v>0.20000000000000284</v>
      </c>
      <c r="D26">
        <f t="shared" si="5"/>
        <v>-0.99999999999999645</v>
      </c>
      <c r="E26">
        <f t="shared" si="1"/>
        <v>27.675553474722651</v>
      </c>
      <c r="F26">
        <f t="shared" si="2"/>
        <v>0.10887702538635799</v>
      </c>
      <c r="G26">
        <f t="shared" si="3"/>
        <v>27.295059416358502</v>
      </c>
      <c r="H26">
        <f t="shared" si="4"/>
        <v>12.234535638718647</v>
      </c>
    </row>
    <row r="27" spans="1:12" x14ac:dyDescent="0.25">
      <c r="A27" s="3">
        <v>5115</v>
      </c>
      <c r="B27" s="2">
        <v>31.4</v>
      </c>
      <c r="C27">
        <f t="shared" si="0"/>
        <v>0.29999999999999716</v>
      </c>
      <c r="D27">
        <f t="shared" si="5"/>
        <v>9.9999999999994316E-2</v>
      </c>
      <c r="E27">
        <f t="shared" si="1"/>
        <v>28.077394924104702</v>
      </c>
      <c r="F27">
        <f t="shared" si="2"/>
        <v>0.10649877596913608</v>
      </c>
      <c r="G27">
        <f t="shared" si="3"/>
        <v>27.708216582338558</v>
      </c>
      <c r="H27">
        <f t="shared" si="4"/>
        <v>11.75727203076892</v>
      </c>
    </row>
    <row r="28" spans="1:12" x14ac:dyDescent="0.25">
      <c r="A28" s="3">
        <v>5480</v>
      </c>
      <c r="B28" s="2">
        <v>32.5</v>
      </c>
      <c r="C28">
        <f t="shared" si="0"/>
        <v>1.1000000000000014</v>
      </c>
      <c r="D28">
        <f t="shared" si="5"/>
        <v>0.80000000000000426</v>
      </c>
      <c r="E28">
        <f t="shared" si="1"/>
        <v>28.548410101205899</v>
      </c>
      <c r="F28">
        <f t="shared" si="2"/>
        <v>0.1197627416528321</v>
      </c>
      <c r="G28">
        <f t="shared" si="3"/>
        <v>28.109344556895444</v>
      </c>
      <c r="H28">
        <f t="shared" si="4"/>
        <v>13.509709055706326</v>
      </c>
    </row>
    <row r="29" spans="1:12" x14ac:dyDescent="0.25">
      <c r="A29" s="3">
        <v>5845</v>
      </c>
      <c r="B29" s="2">
        <v>36.5</v>
      </c>
      <c r="C29">
        <f t="shared" si="0"/>
        <v>4</v>
      </c>
      <c r="D29">
        <f t="shared" si="5"/>
        <v>2.8999999999999986</v>
      </c>
      <c r="E29">
        <f t="shared" si="1"/>
        <v>29.375905031331577</v>
      </c>
      <c r="F29">
        <f t="shared" si="2"/>
        <v>0.19424204402181522</v>
      </c>
      <c r="G29">
        <f t="shared" si="3"/>
        <v>28.58433892370175</v>
      </c>
      <c r="H29">
        <f t="shared" si="4"/>
        <v>21.686742674789723</v>
      </c>
    </row>
    <row r="30" spans="1:12" x14ac:dyDescent="0.25">
      <c r="A30" s="3">
        <v>6211</v>
      </c>
      <c r="B30" s="2">
        <v>45</v>
      </c>
      <c r="C30">
        <f t="shared" si="0"/>
        <v>8.5</v>
      </c>
      <c r="D30">
        <f t="shared" si="5"/>
        <v>4.5</v>
      </c>
      <c r="E30">
        <f t="shared" si="1"/>
        <v>30.990759880084308</v>
      </c>
      <c r="F30">
        <f t="shared" si="2"/>
        <v>0.36958906031578193</v>
      </c>
      <c r="G30">
        <f t="shared" si="3"/>
        <v>29.434177644538121</v>
      </c>
      <c r="H30">
        <f t="shared" si="4"/>
        <v>34.590716345470845</v>
      </c>
    </row>
    <row r="31" spans="1:12" x14ac:dyDescent="0.25">
      <c r="A31" s="3">
        <v>6576</v>
      </c>
      <c r="B31" s="2">
        <v>52.6</v>
      </c>
      <c r="C31">
        <f t="shared" si="0"/>
        <v>7.6000000000000014</v>
      </c>
      <c r="D31">
        <f t="shared" si="5"/>
        <v>-0.89999999999999858</v>
      </c>
      <c r="E31">
        <f t="shared" si="1"/>
        <v>33.25147293836114</v>
      </c>
      <c r="F31">
        <f t="shared" si="2"/>
        <v>0.54084398613115392</v>
      </c>
      <c r="G31">
        <f t="shared" si="3"/>
        <v>31.101636598179041</v>
      </c>
      <c r="H31">
        <f t="shared" si="4"/>
        <v>40.871413311446695</v>
      </c>
    </row>
    <row r="32" spans="1:12" x14ac:dyDescent="0.25">
      <c r="A32" s="3">
        <v>6941</v>
      </c>
      <c r="B32" s="2">
        <v>53.8</v>
      </c>
      <c r="C32">
        <f t="shared" si="0"/>
        <v>1.1999999999999957</v>
      </c>
      <c r="D32">
        <f t="shared" si="5"/>
        <v>-6.4000000000000057</v>
      </c>
      <c r="E32">
        <f t="shared" si="1"/>
        <v>35.452353520780441</v>
      </c>
      <c r="F32">
        <f t="shared" si="2"/>
        <v>0.56997867315533735</v>
      </c>
      <c r="G32">
        <f t="shared" si="3"/>
        <v>33.413726134200488</v>
      </c>
      <c r="H32">
        <f t="shared" si="4"/>
        <v>37.892702352787197</v>
      </c>
    </row>
    <row r="33" spans="1:10" x14ac:dyDescent="0.25">
      <c r="A33" s="3">
        <v>7306</v>
      </c>
      <c r="B33" s="2">
        <v>61.3</v>
      </c>
      <c r="C33">
        <f t="shared" si="0"/>
        <v>7.5</v>
      </c>
      <c r="D33">
        <f t="shared" si="5"/>
        <v>6.3000000000000043</v>
      </c>
      <c r="E33">
        <f t="shared" si="1"/>
        <v>38.191012410454341</v>
      </c>
      <c r="F33">
        <f t="shared" si="2"/>
        <v>0.68452665949206093</v>
      </c>
      <c r="G33">
        <f t="shared" si="3"/>
        <v>35.62334712272704</v>
      </c>
      <c r="H33">
        <f t="shared" si="4"/>
        <v>41.886872556725876</v>
      </c>
    </row>
    <row r="34" spans="1:10" x14ac:dyDescent="0.25">
      <c r="A34" s="3">
        <v>7672</v>
      </c>
      <c r="B34" s="2">
        <v>52.2</v>
      </c>
      <c r="C34">
        <f t="shared" si="0"/>
        <v>-9.0999999999999943</v>
      </c>
      <c r="D34">
        <f t="shared" si="5"/>
        <v>-16.599999999999994</v>
      </c>
      <c r="E34">
        <f t="shared" si="1"/>
        <v>39.776733367471763</v>
      </c>
      <c r="F34">
        <f t="shared" si="2"/>
        <v>0.48143058968157904</v>
      </c>
      <c r="G34">
        <f t="shared" si="3"/>
        <v>38.396370408301962</v>
      </c>
      <c r="H34">
        <f t="shared" si="4"/>
        <v>26.443734849996247</v>
      </c>
    </row>
    <row r="35" spans="1:10" x14ac:dyDescent="0.25">
      <c r="A35" s="3">
        <v>8037</v>
      </c>
      <c r="B35" s="2">
        <v>49.5</v>
      </c>
      <c r="C35">
        <f t="shared" si="0"/>
        <v>-2.7000000000000028</v>
      </c>
      <c r="D35">
        <f t="shared" si="5"/>
        <v>6.3999999999999915</v>
      </c>
      <c r="E35">
        <f t="shared" si="1"/>
        <v>40.879046289938614</v>
      </c>
      <c r="F35">
        <f t="shared" si="2"/>
        <v>0.33600592601694917</v>
      </c>
      <c r="G35">
        <f t="shared" si="3"/>
        <v>39.921162544376237</v>
      </c>
      <c r="H35">
        <f t="shared" si="4"/>
        <v>19.351186779037903</v>
      </c>
    </row>
    <row r="36" spans="1:10" x14ac:dyDescent="0.25">
      <c r="A36" s="3">
        <v>8402</v>
      </c>
      <c r="B36" s="2">
        <v>50.7</v>
      </c>
      <c r="C36">
        <f t="shared" si="0"/>
        <v>1.2000000000000028</v>
      </c>
      <c r="D36">
        <f t="shared" si="5"/>
        <v>3.9000000000000057</v>
      </c>
      <c r="E36">
        <f t="shared" si="1"/>
        <v>41.951863260969326</v>
      </c>
      <c r="F36">
        <f t="shared" si="2"/>
        <v>0.29520481645021007</v>
      </c>
      <c r="G36">
        <f t="shared" si="3"/>
        <v>40.979848067743696</v>
      </c>
      <c r="H36">
        <f t="shared" si="4"/>
        <v>19.171897302280684</v>
      </c>
      <c r="J36" t="s">
        <v>14</v>
      </c>
    </row>
    <row r="37" spans="1:10" x14ac:dyDescent="0.25">
      <c r="A37" s="3">
        <v>8767</v>
      </c>
      <c r="B37" s="2">
        <v>50.1</v>
      </c>
      <c r="C37">
        <f t="shared" si="0"/>
        <v>-0.60000000000000142</v>
      </c>
      <c r="D37">
        <f t="shared" si="5"/>
        <v>-1.8000000000000043</v>
      </c>
      <c r="E37">
        <f t="shared" si="1"/>
        <v>42.846382235313946</v>
      </c>
      <c r="F37">
        <f t="shared" si="2"/>
        <v>0.24975295081697457</v>
      </c>
      <c r="G37">
        <f t="shared" si="3"/>
        <v>42.040424705904385</v>
      </c>
      <c r="H37">
        <f t="shared" si="4"/>
        <v>16.086976634921388</v>
      </c>
      <c r="J37" t="s">
        <v>15</v>
      </c>
    </row>
    <row r="38" spans="1:10" x14ac:dyDescent="0.25">
      <c r="A38" s="3">
        <v>9133</v>
      </c>
      <c r="B38" s="2">
        <v>51</v>
      </c>
      <c r="C38">
        <f t="shared" si="0"/>
        <v>0.89999999999999858</v>
      </c>
      <c r="D38">
        <f t="shared" si="5"/>
        <v>1.5</v>
      </c>
      <c r="E38">
        <f t="shared" si="1"/>
        <v>43.729177308503139</v>
      </c>
      <c r="F38">
        <f t="shared" si="2"/>
        <v>0.23649972283391252</v>
      </c>
      <c r="G38">
        <f t="shared" si="3"/>
        <v>42.92130812055904</v>
      </c>
      <c r="H38">
        <f t="shared" si="4"/>
        <v>15.840572312629334</v>
      </c>
    </row>
    <row r="39" spans="1:10" x14ac:dyDescent="0.25">
      <c r="A39" s="3">
        <v>9498</v>
      </c>
      <c r="B39" s="2">
        <v>51.2</v>
      </c>
      <c r="C39">
        <f t="shared" si="0"/>
        <v>0.20000000000000284</v>
      </c>
      <c r="D39">
        <f t="shared" si="5"/>
        <v>-0.69999999999999574</v>
      </c>
      <c r="E39">
        <f t="shared" si="1"/>
        <v>44.540114502817985</v>
      </c>
      <c r="F39">
        <f t="shared" si="2"/>
        <v>0.21894737234310821</v>
      </c>
      <c r="G39">
        <f t="shared" si="3"/>
        <v>43.800127225353314</v>
      </c>
      <c r="H39">
        <f t="shared" si="4"/>
        <v>14.452876512981813</v>
      </c>
    </row>
    <row r="40" spans="1:10" x14ac:dyDescent="0.25">
      <c r="A40" s="3">
        <v>9863</v>
      </c>
      <c r="B40" s="2">
        <v>50</v>
      </c>
      <c r="C40">
        <f t="shared" si="0"/>
        <v>-1.2000000000000028</v>
      </c>
      <c r="D40">
        <f t="shared" si="5"/>
        <v>-1.4000000000000057</v>
      </c>
      <c r="E40">
        <f t="shared" si="1"/>
        <v>45.145218843068825</v>
      </c>
      <c r="F40">
        <f t="shared" si="2"/>
        <v>0.17356823741251393</v>
      </c>
      <c r="G40">
        <f t="shared" si="3"/>
        <v>44.605798714520915</v>
      </c>
      <c r="H40">
        <f t="shared" si="4"/>
        <v>10.788402570958169</v>
      </c>
    </row>
    <row r="41" spans="1:10" x14ac:dyDescent="0.25">
      <c r="A41" s="3">
        <v>10228</v>
      </c>
      <c r="B41" s="2">
        <v>50.4</v>
      </c>
      <c r="C41">
        <f t="shared" si="0"/>
        <v>0.39999999999999858</v>
      </c>
      <c r="D41">
        <f t="shared" si="5"/>
        <v>1.6000000000000014</v>
      </c>
      <c r="E41">
        <f t="shared" si="1"/>
        <v>45.717560382863326</v>
      </c>
      <c r="F41">
        <f t="shared" si="2"/>
        <v>0.15612468493790344</v>
      </c>
      <c r="G41">
        <f t="shared" si="3"/>
        <v>45.197289314292583</v>
      </c>
      <c r="H41">
        <f t="shared" si="4"/>
        <v>10.322838662117888</v>
      </c>
    </row>
    <row r="42" spans="1:10" x14ac:dyDescent="0.25">
      <c r="A42" s="3">
        <v>10594</v>
      </c>
      <c r="B42" s="2">
        <v>50.6</v>
      </c>
      <c r="C42">
        <f t="shared" si="0"/>
        <v>0.20000000000000284</v>
      </c>
      <c r="D42">
        <f t="shared" si="5"/>
        <v>-0.19999999999999574</v>
      </c>
      <c r="E42">
        <f t="shared" si="1"/>
        <v>46.247958009510228</v>
      </c>
      <c r="F42">
        <f t="shared" si="2"/>
        <v>0.14354944971447725</v>
      </c>
      <c r="G42">
        <f t="shared" si="3"/>
        <v>45.764397788344695</v>
      </c>
      <c r="H42">
        <f t="shared" si="4"/>
        <v>9.5565261099907239</v>
      </c>
    </row>
    <row r="43" spans="1:10" x14ac:dyDescent="0.25">
      <c r="A43" s="3">
        <v>10959</v>
      </c>
      <c r="B43" s="2">
        <v>49.3</v>
      </c>
      <c r="C43">
        <f t="shared" si="0"/>
        <v>-1.3000000000000043</v>
      </c>
      <c r="D43">
        <f t="shared" si="5"/>
        <v>-1.5000000000000071</v>
      </c>
      <c r="E43">
        <f t="shared" si="1"/>
        <v>46.591920559982114</v>
      </c>
      <c r="F43">
        <f t="shared" si="2"/>
        <v>0.10324437802585179</v>
      </c>
      <c r="G43">
        <f t="shared" si="3"/>
        <v>46.291022844424567</v>
      </c>
      <c r="H43">
        <f t="shared" si="4"/>
        <v>6.1034019382868756</v>
      </c>
    </row>
    <row r="44" spans="1:10" x14ac:dyDescent="0.25">
      <c r="A44" s="3">
        <v>11324</v>
      </c>
      <c r="B44" s="2">
        <v>44.8</v>
      </c>
      <c r="C44">
        <f t="shared" si="0"/>
        <v>-4.5</v>
      </c>
      <c r="D44">
        <f t="shared" si="5"/>
        <v>-3.1999999999999957</v>
      </c>
      <c r="E44">
        <f t="shared" si="1"/>
        <v>46.44060448605088</v>
      </c>
      <c r="F44">
        <f t="shared" si="2"/>
        <v>-5.4845640600423781E-3</v>
      </c>
      <c r="G44">
        <f t="shared" si="3"/>
        <v>46.62289387338987</v>
      </c>
      <c r="H44">
        <f t="shared" si="4"/>
        <v>4.0689595388166806</v>
      </c>
    </row>
    <row r="45" spans="1:10" x14ac:dyDescent="0.25">
      <c r="A45" s="3">
        <v>11689</v>
      </c>
      <c r="B45" s="2">
        <v>40.200000000000003</v>
      </c>
      <c r="C45">
        <f t="shared" si="0"/>
        <v>-4.5999999999999943</v>
      </c>
      <c r="D45">
        <f t="shared" si="5"/>
        <v>-9.9999999999994316E-2</v>
      </c>
      <c r="E45">
        <f t="shared" si="1"/>
        <v>45.815063205149585</v>
      </c>
      <c r="F45">
        <f t="shared" si="2"/>
        <v>-0.12642455155466922</v>
      </c>
      <c r="G45">
        <f t="shared" si="3"/>
        <v>46.438959116832869</v>
      </c>
      <c r="H45">
        <f t="shared" si="4"/>
        <v>15.519798798091706</v>
      </c>
    </row>
    <row r="46" spans="1:10" x14ac:dyDescent="0.25">
      <c r="A46" s="3">
        <v>12055</v>
      </c>
      <c r="B46" s="2">
        <v>39.299999999999997</v>
      </c>
      <c r="C46">
        <f t="shared" si="0"/>
        <v>-0.90000000000000568</v>
      </c>
      <c r="D46">
        <f t="shared" si="5"/>
        <v>3.6999999999999886</v>
      </c>
      <c r="E46">
        <f t="shared" si="1"/>
        <v>45.129422255714864</v>
      </c>
      <c r="F46">
        <f t="shared" si="2"/>
        <v>-0.16747008226006471</v>
      </c>
      <c r="G46">
        <f t="shared" si="3"/>
        <v>45.777135839683183</v>
      </c>
      <c r="H46">
        <f t="shared" si="4"/>
        <v>16.48126167858317</v>
      </c>
    </row>
    <row r="47" spans="1:10" x14ac:dyDescent="0.25">
      <c r="A47" s="3">
        <v>12420</v>
      </c>
      <c r="B47" s="2">
        <v>42.2</v>
      </c>
      <c r="C47">
        <f t="shared" si="0"/>
        <v>2.9000000000000057</v>
      </c>
      <c r="D47">
        <f t="shared" si="5"/>
        <v>3.8000000000000114</v>
      </c>
      <c r="E47">
        <f t="shared" si="1"/>
        <v>44.791263107933155</v>
      </c>
      <c r="F47">
        <f t="shared" si="2"/>
        <v>-0.10782464929875746</v>
      </c>
      <c r="G47">
        <f t="shared" si="3"/>
        <v>45.079181231036841</v>
      </c>
      <c r="H47">
        <f t="shared" si="4"/>
        <v>6.8227043389498538</v>
      </c>
    </row>
    <row r="48" spans="1:10" x14ac:dyDescent="0.25">
      <c r="A48" s="3">
        <v>12785</v>
      </c>
      <c r="B48" s="2">
        <v>42.6</v>
      </c>
      <c r="C48">
        <f t="shared" si="0"/>
        <v>0.39999999999999858</v>
      </c>
      <c r="D48">
        <f t="shared" si="5"/>
        <v>-2.5000000000000071</v>
      </c>
      <c r="E48">
        <f t="shared" si="1"/>
        <v>44.543024141829179</v>
      </c>
      <c r="F48">
        <f t="shared" si="2"/>
        <v>-7.5525709052497017E-2</v>
      </c>
      <c r="G48">
        <f t="shared" si="3"/>
        <v>44.75891571314353</v>
      </c>
      <c r="H48">
        <f t="shared" si="4"/>
        <v>5.0678772609003016</v>
      </c>
    </row>
    <row r="49" spans="1:8" x14ac:dyDescent="0.25">
      <c r="A49" s="3">
        <v>13150</v>
      </c>
      <c r="B49" s="2">
        <v>42.7</v>
      </c>
      <c r="C49">
        <f t="shared" si="0"/>
        <v>0.10000000000000142</v>
      </c>
      <c r="D49">
        <f t="shared" si="5"/>
        <v>-0.29999999999999716</v>
      </c>
      <c r="E49">
        <f t="shared" si="1"/>
        <v>44.338329786202088</v>
      </c>
      <c r="F49">
        <f t="shared" si="2"/>
        <v>-5.9065041298017359E-2</v>
      </c>
      <c r="G49">
        <f t="shared" si="3"/>
        <v>44.52036642911343</v>
      </c>
      <c r="H49">
        <f t="shared" si="4"/>
        <v>4.2631532297738346</v>
      </c>
    </row>
    <row r="50" spans="1:8" x14ac:dyDescent="0.25">
      <c r="A50" s="3">
        <v>13516</v>
      </c>
      <c r="B50" s="2">
        <v>44.5</v>
      </c>
      <c r="C50">
        <f t="shared" si="0"/>
        <v>1.7999999999999972</v>
      </c>
      <c r="D50">
        <f t="shared" si="5"/>
        <v>1.6999999999999957</v>
      </c>
      <c r="E50">
        <f t="shared" si="1"/>
        <v>44.33854924643142</v>
      </c>
      <c r="F50">
        <f t="shared" si="2"/>
        <v>-1.4131717865657865E-2</v>
      </c>
      <c r="G50">
        <f t="shared" si="3"/>
        <v>44.320610273812683</v>
      </c>
      <c r="H50">
        <f t="shared" si="4"/>
        <v>0.40312298019621789</v>
      </c>
    </row>
    <row r="51" spans="1:8" x14ac:dyDescent="0.25">
      <c r="A51" s="3">
        <v>13881</v>
      </c>
      <c r="B51" s="2">
        <v>43.9</v>
      </c>
      <c r="C51">
        <f t="shared" si="0"/>
        <v>-0.60000000000000142</v>
      </c>
      <c r="D51">
        <f t="shared" si="5"/>
        <v>-2.3999999999999986</v>
      </c>
      <c r="E51">
        <f t="shared" si="1"/>
        <v>44.290878757964549</v>
      </c>
      <c r="F51">
        <f t="shared" si="2"/>
        <v>-1.2925709981132009E-2</v>
      </c>
      <c r="G51">
        <f t="shared" si="3"/>
        <v>44.33430973107172</v>
      </c>
      <c r="H51">
        <f t="shared" si="4"/>
        <v>0.98931601610870434</v>
      </c>
    </row>
    <row r="52" spans="1:8" x14ac:dyDescent="0.25">
      <c r="A52" s="3">
        <v>14246</v>
      </c>
      <c r="B52" s="2">
        <v>43.2</v>
      </c>
      <c r="C52">
        <f t="shared" si="0"/>
        <v>-0.69999999999999574</v>
      </c>
      <c r="D52">
        <f t="shared" si="5"/>
        <v>-9.9999999999994316E-2</v>
      </c>
      <c r="E52">
        <f t="shared" si="1"/>
        <v>44.178300940473193</v>
      </c>
      <c r="F52">
        <f t="shared" si="2"/>
        <v>-2.5617733893742944E-2</v>
      </c>
      <c r="G52">
        <f t="shared" si="3"/>
        <v>44.287001044970211</v>
      </c>
      <c r="H52">
        <f t="shared" si="4"/>
        <v>2.516206122616222</v>
      </c>
    </row>
    <row r="53" spans="1:8" x14ac:dyDescent="0.25">
      <c r="A53" s="3">
        <v>14611</v>
      </c>
      <c r="B53" s="2">
        <v>43.9</v>
      </c>
      <c r="C53">
        <f t="shared" si="0"/>
        <v>0.69999999999999574</v>
      </c>
      <c r="D53">
        <f t="shared" si="5"/>
        <v>1.3999999999999915</v>
      </c>
      <c r="E53">
        <f t="shared" si="1"/>
        <v>44.143554058274567</v>
      </c>
      <c r="F53">
        <f t="shared" si="2"/>
        <v>-1.3097632574223392E-2</v>
      </c>
      <c r="G53">
        <f t="shared" si="3"/>
        <v>44.170615620305071</v>
      </c>
      <c r="H53">
        <f t="shared" si="4"/>
        <v>0.61643649272226075</v>
      </c>
    </row>
    <row r="54" spans="1:8" x14ac:dyDescent="0.25">
      <c r="A54" s="3">
        <v>14977</v>
      </c>
      <c r="B54" s="2">
        <v>47.2</v>
      </c>
      <c r="C54">
        <f t="shared" si="0"/>
        <v>3.3000000000000043</v>
      </c>
      <c r="D54">
        <f t="shared" si="5"/>
        <v>2.6000000000000085</v>
      </c>
      <c r="E54">
        <f t="shared" si="1"/>
        <v>44.44566229165207</v>
      </c>
      <c r="F54">
        <f t="shared" si="2"/>
        <v>5.7278214857686929E-2</v>
      </c>
      <c r="G54">
        <f t="shared" si="3"/>
        <v>44.139624768502301</v>
      </c>
      <c r="H54">
        <f t="shared" si="4"/>
        <v>6.4838458294442827</v>
      </c>
    </row>
    <row r="55" spans="1:8" x14ac:dyDescent="0.25">
      <c r="A55" s="3">
        <v>15342</v>
      </c>
      <c r="B55" s="2">
        <v>53</v>
      </c>
      <c r="C55">
        <f t="shared" si="0"/>
        <v>5.7999999999999972</v>
      </c>
      <c r="D55">
        <f t="shared" si="5"/>
        <v>2.4999999999999929</v>
      </c>
      <c r="E55">
        <f t="shared" si="1"/>
        <v>45.316561180498439</v>
      </c>
      <c r="F55">
        <f t="shared" si="2"/>
        <v>0.18792654933511874</v>
      </c>
      <c r="G55">
        <f t="shared" si="3"/>
        <v>44.462845756109374</v>
      </c>
      <c r="H55">
        <f t="shared" si="4"/>
        <v>16.107838196020047</v>
      </c>
    </row>
    <row r="56" spans="1:8" x14ac:dyDescent="0.25">
      <c r="A56" s="3">
        <v>15707</v>
      </c>
      <c r="B56" s="2">
        <v>56.8</v>
      </c>
      <c r="C56">
        <f t="shared" si="0"/>
        <v>3.7999999999999972</v>
      </c>
      <c r="D56">
        <f t="shared" si="5"/>
        <v>-2</v>
      </c>
      <c r="E56">
        <f t="shared" si="1"/>
        <v>46.515645230769074</v>
      </c>
      <c r="F56">
        <f t="shared" si="2"/>
        <v>0.28491918189455545</v>
      </c>
      <c r="G56">
        <f t="shared" si="3"/>
        <v>45.372939145298972</v>
      </c>
      <c r="H56">
        <f t="shared" si="4"/>
        <v>20.118064885037018</v>
      </c>
    </row>
    <row r="57" spans="1:8" x14ac:dyDescent="0.25">
      <c r="A57" s="3">
        <v>16072</v>
      </c>
      <c r="B57" s="2">
        <v>58.2</v>
      </c>
      <c r="C57">
        <f t="shared" si="0"/>
        <v>1.4000000000000057</v>
      </c>
      <c r="D57">
        <f t="shared" si="5"/>
        <v>-2.3999999999999915</v>
      </c>
      <c r="E57">
        <f t="shared" si="1"/>
        <v>47.761008886803694</v>
      </c>
      <c r="F57">
        <f t="shared" si="2"/>
        <v>0.31745333486161731</v>
      </c>
      <c r="G57">
        <f t="shared" si="3"/>
        <v>46.601120985337438</v>
      </c>
      <c r="H57">
        <f t="shared" si="4"/>
        <v>19.929345386018149</v>
      </c>
    </row>
    <row r="58" spans="1:8" x14ac:dyDescent="0.25">
      <c r="A58" s="3">
        <v>16438</v>
      </c>
      <c r="B58" s="2">
        <v>59.7</v>
      </c>
      <c r="C58">
        <f t="shared" si="0"/>
        <v>1.5</v>
      </c>
      <c r="D58">
        <f t="shared" si="5"/>
        <v>9.9999999999994316E-2</v>
      </c>
      <c r="E58">
        <f t="shared" si="1"/>
        <v>49.040620398535964</v>
      </c>
      <c r="F58">
        <f t="shared" si="2"/>
        <v>0.33211110271324218</v>
      </c>
      <c r="G58">
        <f t="shared" si="3"/>
        <v>47.856244887262179</v>
      </c>
      <c r="H58">
        <f t="shared" si="4"/>
        <v>19.838785783480443</v>
      </c>
    </row>
    <row r="59" spans="1:8" x14ac:dyDescent="0.25">
      <c r="A59" s="3">
        <v>16803</v>
      </c>
      <c r="B59" s="2">
        <v>66.7</v>
      </c>
      <c r="C59">
        <f t="shared" si="0"/>
        <v>7</v>
      </c>
      <c r="D59">
        <f t="shared" si="5"/>
        <v>5.5</v>
      </c>
      <c r="E59">
        <f t="shared" si="1"/>
        <v>50.896228356414944</v>
      </c>
      <c r="F59">
        <f t="shared" si="2"/>
        <v>0.45082825622697431</v>
      </c>
      <c r="G59">
        <f t="shared" si="3"/>
        <v>49.140253729349936</v>
      </c>
      <c r="H59">
        <f t="shared" si="4"/>
        <v>26.326456177886154</v>
      </c>
    </row>
    <row r="60" spans="1:8" x14ac:dyDescent="0.25">
      <c r="A60" s="3">
        <v>17168</v>
      </c>
      <c r="B60" s="2">
        <v>74.599999999999994</v>
      </c>
      <c r="C60">
        <f t="shared" si="0"/>
        <v>7.8999999999999915</v>
      </c>
      <c r="D60">
        <f t="shared" si="5"/>
        <v>0.89999999999999147</v>
      </c>
      <c r="E60">
        <f t="shared" si="1"/>
        <v>53.388329149954735</v>
      </c>
      <c r="F60">
        <f t="shared" si="2"/>
        <v>0.60661894020243201</v>
      </c>
      <c r="G60">
        <f t="shared" si="3"/>
        <v>51.031476833283037</v>
      </c>
      <c r="H60">
        <f t="shared" si="4"/>
        <v>31.593194593454371</v>
      </c>
    </row>
    <row r="61" spans="1:8" x14ac:dyDescent="0.25">
      <c r="A61" s="3">
        <v>17533</v>
      </c>
      <c r="B61" s="2">
        <v>79.599999999999994</v>
      </c>
      <c r="C61">
        <f t="shared" si="0"/>
        <v>5</v>
      </c>
      <c r="D61">
        <f t="shared" si="5"/>
        <v>-2.8999999999999915</v>
      </c>
      <c r="E61">
        <f t="shared" si="1"/>
        <v>56.173283348813918</v>
      </c>
      <c r="F61">
        <f t="shared" si="2"/>
        <v>0.7025793854204202</v>
      </c>
      <c r="G61">
        <f t="shared" si="3"/>
        <v>53.570314832015463</v>
      </c>
      <c r="H61">
        <f t="shared" si="4"/>
        <v>32.700609507518259</v>
      </c>
    </row>
    <row r="62" spans="1:8" x14ac:dyDescent="0.25">
      <c r="A62" s="3">
        <v>17899</v>
      </c>
      <c r="B62" s="2">
        <v>79.099999999999994</v>
      </c>
      <c r="C62">
        <f t="shared" si="0"/>
        <v>-0.5</v>
      </c>
      <c r="D62">
        <f t="shared" si="5"/>
        <v>-5.5</v>
      </c>
      <c r="E62">
        <f t="shared" si="1"/>
        <v>58.655651447996036</v>
      </c>
      <c r="F62">
        <f t="shared" si="2"/>
        <v>0.66509267233732439</v>
      </c>
      <c r="G62">
        <f t="shared" si="3"/>
        <v>56.384057164440044</v>
      </c>
      <c r="H62">
        <f t="shared" si="4"/>
        <v>28.718006113223705</v>
      </c>
    </row>
    <row r="63" spans="1:8" x14ac:dyDescent="0.25">
      <c r="A63" s="3">
        <v>18264</v>
      </c>
      <c r="B63" s="2">
        <v>80.2</v>
      </c>
      <c r="C63">
        <f t="shared" si="0"/>
        <v>1.1000000000000085</v>
      </c>
      <c r="D63">
        <f t="shared" si="5"/>
        <v>1.6000000000000085</v>
      </c>
      <c r="E63">
        <f t="shared" si="1"/>
        <v>60.989661324727514</v>
      </c>
      <c r="F63">
        <f t="shared" si="2"/>
        <v>0.62642421670725357</v>
      </c>
      <c r="G63">
        <f t="shared" si="3"/>
        <v>58.85517924969723</v>
      </c>
      <c r="H63">
        <f t="shared" si="4"/>
        <v>26.61448971359448</v>
      </c>
    </row>
    <row r="64" spans="1:8" x14ac:dyDescent="0.25">
      <c r="A64" s="3">
        <v>18629</v>
      </c>
      <c r="B64" s="2">
        <v>85.6</v>
      </c>
      <c r="C64">
        <f t="shared" si="0"/>
        <v>5.3999999999999915</v>
      </c>
      <c r="D64">
        <f t="shared" si="5"/>
        <v>4.2999999999999829</v>
      </c>
      <c r="E64">
        <f t="shared" si="1"/>
        <v>63.619829730765723</v>
      </c>
      <c r="F64">
        <f t="shared" si="2"/>
        <v>0.67637549321738255</v>
      </c>
      <c r="G64">
        <f t="shared" si="3"/>
        <v>61.177588589739692</v>
      </c>
      <c r="H64">
        <f t="shared" si="4"/>
        <v>28.530854451238671</v>
      </c>
    </row>
    <row r="65" spans="1:8" x14ac:dyDescent="0.25">
      <c r="A65" s="3">
        <v>18994</v>
      </c>
      <c r="B65" s="2">
        <v>87.5</v>
      </c>
      <c r="C65">
        <f t="shared" si="0"/>
        <v>1.9000000000000057</v>
      </c>
      <c r="D65">
        <f t="shared" si="5"/>
        <v>-3.4999999999999858</v>
      </c>
      <c r="E65">
        <f t="shared" si="1"/>
        <v>66.190468140857845</v>
      </c>
      <c r="F65">
        <f t="shared" si="2"/>
        <v>0.67645780039059633</v>
      </c>
      <c r="G65">
        <f t="shared" si="3"/>
        <v>63.822742378730936</v>
      </c>
      <c r="H65">
        <f t="shared" si="4"/>
        <v>27.059722995736074</v>
      </c>
    </row>
    <row r="66" spans="1:8" x14ac:dyDescent="0.25">
      <c r="A66" s="3">
        <v>19360</v>
      </c>
      <c r="B66" s="2">
        <v>88.3</v>
      </c>
      <c r="C66">
        <f t="shared" si="0"/>
        <v>0.79999999999999716</v>
      </c>
      <c r="D66">
        <f t="shared" si="5"/>
        <v>-1.1000000000000085</v>
      </c>
      <c r="E66">
        <f t="shared" si="1"/>
        <v>68.584064932877524</v>
      </c>
      <c r="F66">
        <f t="shared" si="2"/>
        <v>0.64106923049767883</v>
      </c>
      <c r="G66">
        <f t="shared" si="3"/>
        <v>66.393405480975019</v>
      </c>
      <c r="H66">
        <f t="shared" si="4"/>
        <v>24.809280315996581</v>
      </c>
    </row>
    <row r="67" spans="1:8" x14ac:dyDescent="0.25">
      <c r="A67" s="3">
        <v>19725</v>
      </c>
      <c r="B67" s="2">
        <v>89.6</v>
      </c>
      <c r="C67">
        <f t="shared" si="0"/>
        <v>1.2999999999999972</v>
      </c>
      <c r="D67">
        <f t="shared" si="5"/>
        <v>0.5</v>
      </c>
      <c r="E67">
        <f t="shared" si="1"/>
        <v>70.858747131824146</v>
      </c>
      <c r="F67">
        <f t="shared" si="2"/>
        <v>0.60879305510876724</v>
      </c>
      <c r="G67">
        <f t="shared" si="3"/>
        <v>68.776385702026829</v>
      </c>
      <c r="H67">
        <f t="shared" si="4"/>
        <v>23.240640957559336</v>
      </c>
    </row>
    <row r="68" spans="1:8" x14ac:dyDescent="0.25">
      <c r="A68" s="3">
        <v>20090</v>
      </c>
      <c r="B68" s="2">
        <v>90.9</v>
      </c>
      <c r="C68">
        <f t="shared" ref="C68:C83" si="6">B68-B67</f>
        <v>1.3000000000000114</v>
      </c>
      <c r="D68">
        <f t="shared" si="5"/>
        <v>0</v>
      </c>
      <c r="E68">
        <f t="shared" ref="E68:E78" si="7">$I$2*B68+(1-$I$2)*(E67+$I$4*F67)</f>
        <v>73.027246543521102</v>
      </c>
      <c r="F68">
        <f t="shared" ref="F68:F78" si="8">$I$3*(E68-E67)+(1-$I$3)*$I$4*F67</f>
        <v>0.57981021556549539</v>
      </c>
      <c r="G68">
        <f t="shared" ref="G68:G78" si="9">E67+$I$4*F67</f>
        <v>71.041385048356773</v>
      </c>
      <c r="H68">
        <f t="shared" ref="H68:H78" si="10">100*ABS(G68-B68)/B68</f>
        <v>21.846661112918845</v>
      </c>
    </row>
    <row r="69" spans="1:8" x14ac:dyDescent="0.25">
      <c r="A69" s="3">
        <v>20455</v>
      </c>
      <c r="B69" s="2">
        <v>94</v>
      </c>
      <c r="C69">
        <f t="shared" si="6"/>
        <v>3.0999999999999943</v>
      </c>
      <c r="D69">
        <f t="shared" ref="D69:D83" si="11">B69-2*B68+B67</f>
        <v>1.7999999999999829</v>
      </c>
      <c r="E69">
        <f t="shared" si="7"/>
        <v>75.281070647371678</v>
      </c>
      <c r="F69">
        <f t="shared" si="8"/>
        <v>0.58991927250583409</v>
      </c>
      <c r="G69">
        <f t="shared" si="9"/>
        <v>73.201189608190745</v>
      </c>
      <c r="H69">
        <f t="shared" si="10"/>
        <v>22.126394033839635</v>
      </c>
    </row>
    <row r="70" spans="1:8" x14ac:dyDescent="0.25">
      <c r="A70" s="3">
        <v>20821</v>
      </c>
      <c r="B70" s="2">
        <v>97.5</v>
      </c>
      <c r="C70">
        <f t="shared" si="6"/>
        <v>3.5</v>
      </c>
      <c r="D70">
        <f t="shared" si="11"/>
        <v>0.40000000000000568</v>
      </c>
      <c r="E70">
        <f t="shared" si="7"/>
        <v>77.662241786211084</v>
      </c>
      <c r="F70">
        <f t="shared" si="8"/>
        <v>0.61781485316928142</v>
      </c>
      <c r="G70">
        <f t="shared" si="9"/>
        <v>75.458046429123428</v>
      </c>
      <c r="H70">
        <f t="shared" si="10"/>
        <v>22.607131867565716</v>
      </c>
    </row>
    <row r="71" spans="1:8" x14ac:dyDescent="0.25">
      <c r="A71" s="3">
        <v>21186</v>
      </c>
      <c r="B71" s="2">
        <v>100</v>
      </c>
      <c r="C71">
        <f t="shared" si="6"/>
        <v>2.5</v>
      </c>
      <c r="D71">
        <f t="shared" si="11"/>
        <v>-1</v>
      </c>
      <c r="E71">
        <f t="shared" si="7"/>
        <v>80.062827617945686</v>
      </c>
      <c r="F71">
        <f t="shared" si="8"/>
        <v>0.62839273110754812</v>
      </c>
      <c r="G71">
        <f t="shared" si="9"/>
        <v>77.847586242161867</v>
      </c>
      <c r="H71">
        <f t="shared" si="10"/>
        <v>22.152413757838129</v>
      </c>
    </row>
    <row r="72" spans="1:8" x14ac:dyDescent="0.25">
      <c r="A72" s="3">
        <v>21551</v>
      </c>
      <c r="B72" s="2">
        <v>101.6</v>
      </c>
      <c r="C72">
        <f t="shared" si="6"/>
        <v>1.5999999999999943</v>
      </c>
      <c r="D72">
        <f t="shared" si="11"/>
        <v>-0.90000000000000568</v>
      </c>
      <c r="E72">
        <f t="shared" si="7"/>
        <v>82.386210893550157</v>
      </c>
      <c r="F72">
        <f t="shared" si="8"/>
        <v>0.61549091058670569</v>
      </c>
      <c r="G72">
        <f t="shared" si="9"/>
        <v>80.251345437277948</v>
      </c>
      <c r="H72">
        <f t="shared" si="10"/>
        <v>21.01245527826973</v>
      </c>
    </row>
    <row r="73" spans="1:8" x14ac:dyDescent="0.25">
      <c r="A73" s="3">
        <v>21916</v>
      </c>
      <c r="B73" s="2">
        <v>103.3</v>
      </c>
      <c r="C73">
        <f t="shared" si="6"/>
        <v>1.7000000000000028</v>
      </c>
      <c r="D73">
        <f t="shared" si="11"/>
        <v>0.10000000000000853</v>
      </c>
      <c r="E73">
        <f t="shared" si="7"/>
        <v>84.643772350053553</v>
      </c>
      <c r="F73">
        <f t="shared" si="8"/>
        <v>0.59923010984148861</v>
      </c>
      <c r="G73">
        <f t="shared" si="9"/>
        <v>82.570858166726168</v>
      </c>
      <c r="H73">
        <f t="shared" si="10"/>
        <v>20.066933042859468</v>
      </c>
    </row>
    <row r="74" spans="1:8" x14ac:dyDescent="0.25">
      <c r="A74" s="3">
        <v>22282</v>
      </c>
      <c r="B74" s="2">
        <v>104.6</v>
      </c>
      <c r="C74">
        <f t="shared" si="6"/>
        <v>1.2999999999999972</v>
      </c>
      <c r="D74">
        <f t="shared" si="11"/>
        <v>-0.40000000000000568</v>
      </c>
      <c r="E74">
        <f t="shared" si="7"/>
        <v>86.801187244705403</v>
      </c>
      <c r="F74">
        <f t="shared" si="8"/>
        <v>0.57529820529232745</v>
      </c>
      <c r="G74">
        <f t="shared" si="9"/>
        <v>84.823541383006003</v>
      </c>
      <c r="H74">
        <f t="shared" si="10"/>
        <v>18.906748199803051</v>
      </c>
    </row>
    <row r="75" spans="1:8" x14ac:dyDescent="0.25">
      <c r="A75" s="3">
        <v>22647</v>
      </c>
      <c r="B75" s="2">
        <v>105.8</v>
      </c>
      <c r="C75">
        <f t="shared" si="6"/>
        <v>1.2000000000000028</v>
      </c>
      <c r="D75">
        <f t="shared" si="11"/>
        <v>-9.9999999999994316E-2</v>
      </c>
      <c r="E75">
        <f t="shared" si="7"/>
        <v>88.856399035663799</v>
      </c>
      <c r="F75">
        <f t="shared" si="8"/>
        <v>0.54911392746183774</v>
      </c>
      <c r="G75">
        <f t="shared" si="9"/>
        <v>86.973776706293108</v>
      </c>
      <c r="H75">
        <f t="shared" si="10"/>
        <v>17.794161903314642</v>
      </c>
    </row>
    <row r="76" spans="1:8" x14ac:dyDescent="0.25">
      <c r="A76" s="3">
        <v>23012</v>
      </c>
      <c r="B76" s="2">
        <v>107.2</v>
      </c>
      <c r="C76">
        <f t="shared" si="6"/>
        <v>1.4000000000000057</v>
      </c>
      <c r="D76">
        <f t="shared" si="11"/>
        <v>0.20000000000000284</v>
      </c>
      <c r="E76">
        <f t="shared" si="7"/>
        <v>90.839019892512113</v>
      </c>
      <c r="F76">
        <f t="shared" si="8"/>
        <v>0.5283115139605038</v>
      </c>
      <c r="G76">
        <f t="shared" si="9"/>
        <v>89.021133213902345</v>
      </c>
      <c r="H76">
        <f t="shared" si="10"/>
        <v>16.957898121359754</v>
      </c>
    </row>
    <row r="77" spans="1:8" x14ac:dyDescent="0.25">
      <c r="A77" s="3">
        <v>23377</v>
      </c>
      <c r="B77" s="2">
        <v>108.8</v>
      </c>
      <c r="C77">
        <f t="shared" si="6"/>
        <v>1.5999999999999943</v>
      </c>
      <c r="D77">
        <f t="shared" si="11"/>
        <v>0.19999999999998863</v>
      </c>
      <c r="E77">
        <f t="shared" si="7"/>
        <v>92.777762012030237</v>
      </c>
      <c r="F77">
        <f t="shared" si="8"/>
        <v>0.51454318725414583</v>
      </c>
      <c r="G77">
        <f t="shared" si="9"/>
        <v>90.997513346700259</v>
      </c>
      <c r="H77">
        <f t="shared" si="10"/>
        <v>16.362579644576964</v>
      </c>
    </row>
    <row r="78" spans="1:8" x14ac:dyDescent="0.25">
      <c r="A78" s="3">
        <v>23743</v>
      </c>
      <c r="B78" s="2">
        <v>110.9</v>
      </c>
      <c r="C78">
        <f t="shared" si="6"/>
        <v>2.1000000000000085</v>
      </c>
      <c r="D78">
        <f t="shared" si="11"/>
        <v>0.50000000000001421</v>
      </c>
      <c r="E78">
        <f t="shared" si="7"/>
        <v>94.72891247138584</v>
      </c>
      <c r="F78">
        <f t="shared" si="8"/>
        <v>0.51372045681211553</v>
      </c>
      <c r="G78">
        <f t="shared" si="9"/>
        <v>92.93212496820648</v>
      </c>
      <c r="H78">
        <f t="shared" si="10"/>
        <v>16.201871083673151</v>
      </c>
    </row>
    <row r="79" spans="1:8" x14ac:dyDescent="0.25">
      <c r="A79" s="3">
        <v>24108</v>
      </c>
      <c r="B79" s="2">
        <v>113.9</v>
      </c>
      <c r="C79">
        <f t="shared" si="6"/>
        <v>3</v>
      </c>
      <c r="D79">
        <f t="shared" si="11"/>
        <v>0.89999999999999147</v>
      </c>
      <c r="H79" s="4">
        <v>112.17619999999999</v>
      </c>
    </row>
    <row r="80" spans="1:8" x14ac:dyDescent="0.25">
      <c r="A80" s="3">
        <v>24473</v>
      </c>
      <c r="B80" s="2">
        <v>117.6</v>
      </c>
      <c r="C80">
        <f t="shared" si="6"/>
        <v>3.6999999999999886</v>
      </c>
      <c r="D80">
        <f t="shared" si="11"/>
        <v>0.69999999999998863</v>
      </c>
      <c r="H80" s="4">
        <v>113.193</v>
      </c>
    </row>
    <row r="81" spans="1:9" x14ac:dyDescent="0.25">
      <c r="A81" s="3">
        <v>24838</v>
      </c>
      <c r="B81" s="2">
        <v>122.3</v>
      </c>
      <c r="C81">
        <f t="shared" si="6"/>
        <v>4.7000000000000028</v>
      </c>
      <c r="D81">
        <f t="shared" si="11"/>
        <v>1.0000000000000142</v>
      </c>
      <c r="H81" s="4">
        <v>113.9761</v>
      </c>
    </row>
    <row r="82" spans="1:9" x14ac:dyDescent="0.25">
      <c r="A82" s="3">
        <v>25204</v>
      </c>
      <c r="B82" s="2">
        <v>128.19999999999999</v>
      </c>
      <c r="C82">
        <f t="shared" si="6"/>
        <v>5.8999999999999915</v>
      </c>
      <c r="D82">
        <f t="shared" si="11"/>
        <v>1.1999999999999886</v>
      </c>
      <c r="H82" s="4">
        <v>114.5793</v>
      </c>
    </row>
    <row r="83" spans="1:9" x14ac:dyDescent="0.25">
      <c r="A83" s="3">
        <v>25569</v>
      </c>
      <c r="B83" s="2">
        <v>135.30000000000001</v>
      </c>
      <c r="C83">
        <f t="shared" si="6"/>
        <v>7.1000000000000227</v>
      </c>
      <c r="D83">
        <f t="shared" si="11"/>
        <v>1.2000000000000313</v>
      </c>
      <c r="H83" s="4">
        <v>115.04389999999999</v>
      </c>
    </row>
    <row r="85" spans="1:9" x14ac:dyDescent="0.25">
      <c r="A85" t="s">
        <v>4</v>
      </c>
      <c r="B85">
        <f>_xlfn.VAR.P(B2:B83)</f>
        <v>972.9269140392629</v>
      </c>
      <c r="C85">
        <f t="shared" ref="C85:D85" si="12">_xlfn.VAR.P(C2:C83)</f>
        <v>7.8370675201950935</v>
      </c>
      <c r="D85">
        <f t="shared" si="12"/>
        <v>8.3419749999999926</v>
      </c>
      <c r="H85">
        <f>AVERAGE(H3:H78)</f>
        <v>15.034048100925187</v>
      </c>
      <c r="I85" t="s">
        <v>13</v>
      </c>
    </row>
  </sheetData>
  <pageMargins left="0.7" right="0.7" top="0.75" bottom="0.75" header="0.3" footer="0.3"/>
  <pageSetup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F873-AFB7-42E3-9AA8-B2C6EDA2CC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YsfDS</dc:creator>
  <cp:lastModifiedBy>YsfDS</cp:lastModifiedBy>
  <dcterms:created xsi:type="dcterms:W3CDTF">2019-02-05T21:08:33Z</dcterms:created>
  <dcterms:modified xsi:type="dcterms:W3CDTF">2019-02-05T22:46:29Z</dcterms:modified>
</cp:coreProperties>
</file>