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86a04c27dc4e6ee/SUPERVISION MANTENIMIENTO MECANICO/CASOS DE ESTUDIO/EST12 - Levantamiento condicion bomba Omega/"/>
    </mc:Choice>
  </mc:AlternateContent>
  <xr:revisionPtr revIDLastSave="395" documentId="13_ncr:1_{3384A04B-D6D4-4720-81DE-DB993FC36D4E}" xr6:coauthVersionLast="47" xr6:coauthVersionMax="47" xr10:uidLastSave="{9C0D5044-D039-46FC-B2F3-E38C260220F4}"/>
  <bookViews>
    <workbookView xWindow="-120" yWindow="-120" windowWidth="29040" windowHeight="15840" firstSheet="1" activeTab="1" xr2:uid="{00000000-000D-0000-FFFF-FFFF00000000}"/>
  </bookViews>
  <sheets>
    <sheet name="CÁLCULOS VARIOS" sheetId="1" state="hidden" r:id="rId1"/>
    <sheet name="ALTURA DE BOMBEO" sheetId="4" r:id="rId2"/>
    <sheet name="Hoja1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B10" i="5" s="1"/>
  <c r="B9" i="5" l="1"/>
  <c r="B7" i="5" s="1"/>
  <c r="E2" i="4"/>
  <c r="F2" i="4" s="1"/>
  <c r="D2" i="4" l="1"/>
  <c r="G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F4" i="1"/>
  <c r="E4" i="1"/>
  <c r="G5" i="4" l="1"/>
  <c r="G63" i="4"/>
  <c r="G31" i="4"/>
  <c r="G78" i="4"/>
  <c r="G46" i="4"/>
  <c r="G30" i="4"/>
  <c r="G77" i="4"/>
  <c r="G45" i="4"/>
  <c r="G76" i="4"/>
  <c r="G44" i="4"/>
  <c r="G12" i="4"/>
  <c r="G43" i="4"/>
  <c r="G27" i="4"/>
  <c r="G74" i="4"/>
  <c r="G42" i="4"/>
  <c r="G26" i="4"/>
  <c r="G57" i="4"/>
  <c r="G9" i="4"/>
  <c r="G71" i="4"/>
  <c r="G39" i="4"/>
  <c r="G23" i="4"/>
  <c r="G70" i="4"/>
  <c r="G38" i="4"/>
  <c r="G22" i="4"/>
  <c r="G69" i="4"/>
  <c r="G37" i="4"/>
  <c r="G21" i="4"/>
  <c r="G68" i="4"/>
  <c r="G52" i="4"/>
  <c r="G36" i="4"/>
  <c r="G20" i="4"/>
  <c r="G4" i="4"/>
  <c r="G67" i="4"/>
  <c r="G51" i="4"/>
  <c r="G35" i="4"/>
  <c r="G19" i="4"/>
  <c r="G3" i="4"/>
  <c r="G65" i="4"/>
  <c r="G49" i="4"/>
  <c r="G33" i="4"/>
  <c r="G17" i="4"/>
  <c r="G79" i="4"/>
  <c r="G47" i="4"/>
  <c r="G62" i="4"/>
  <c r="G14" i="4"/>
  <c r="G61" i="4"/>
  <c r="G29" i="4"/>
  <c r="G13" i="4"/>
  <c r="G60" i="4"/>
  <c r="G28" i="4"/>
  <c r="G75" i="4"/>
  <c r="G59" i="4"/>
  <c r="G11" i="4"/>
  <c r="G58" i="4"/>
  <c r="G10" i="4"/>
  <c r="G73" i="4"/>
  <c r="G41" i="4"/>
  <c r="G25" i="4"/>
  <c r="G55" i="4"/>
  <c r="G7" i="4"/>
  <c r="G54" i="4"/>
  <c r="G6" i="4"/>
  <c r="G53" i="4"/>
  <c r="G80" i="4"/>
  <c r="G64" i="4"/>
  <c r="G48" i="4"/>
  <c r="G32" i="4"/>
  <c r="G16" i="4"/>
  <c r="G15" i="4"/>
  <c r="G40" i="4"/>
  <c r="G72" i="4"/>
  <c r="G24" i="4"/>
  <c r="G34" i="4"/>
  <c r="G50" i="4"/>
  <c r="G66" i="4"/>
  <c r="G56" i="4"/>
  <c r="G18" i="4"/>
  <c r="G8" i="4"/>
</calcChain>
</file>

<file path=xl/sharedStrings.xml><?xml version="1.0" encoding="utf-8"?>
<sst xmlns="http://schemas.openxmlformats.org/spreadsheetml/2006/main" count="62" uniqueCount="53">
  <si>
    <t>TIPO DE FLUJO SEGÚN REYNOLD</t>
  </si>
  <si>
    <t>BOMBA PRENSA</t>
  </si>
  <si>
    <t>Densidad</t>
  </si>
  <si>
    <t>Velocidad</t>
  </si>
  <si>
    <t>AGUA</t>
  </si>
  <si>
    <t>Viscosidad del fluido</t>
  </si>
  <si>
    <t>Re</t>
  </si>
  <si>
    <t>997 kg/m3</t>
  </si>
  <si>
    <t>Diámetro entrada</t>
  </si>
  <si>
    <t>Diámetro salida</t>
  </si>
  <si>
    <t>1,00 mm²/s</t>
  </si>
  <si>
    <t xml:space="preserve">Velocidad de giro </t>
  </si>
  <si>
    <t>1492 rpm</t>
  </si>
  <si>
    <t xml:space="preserve">Viscosidad </t>
  </si>
  <si>
    <t xml:space="preserve">Altura de bombeo </t>
  </si>
  <si>
    <t xml:space="preserve">Absorción de potencia </t>
  </si>
  <si>
    <t>430,32 kW</t>
  </si>
  <si>
    <t xml:space="preserve">NPSHR </t>
  </si>
  <si>
    <t xml:space="preserve">NPSH 3% </t>
  </si>
  <si>
    <t xml:space="preserve">Número de curva </t>
  </si>
  <si>
    <t>K42796/0</t>
  </si>
  <si>
    <t xml:space="preserve">Diámetro efectivo del rodete </t>
  </si>
  <si>
    <t>581,0 mm</t>
  </si>
  <si>
    <t xml:space="preserve">Estándar de aceptación </t>
  </si>
  <si>
    <t>Sin tolerancias según ISO 9906 2B</t>
  </si>
  <si>
    <t>CAUDAL (Q) 581 mm</t>
  </si>
  <si>
    <t>CAUDAL (Q) 475 mm</t>
  </si>
  <si>
    <t>TDH</t>
  </si>
  <si>
    <t>V=Q/A</t>
  </si>
  <si>
    <t>A</t>
  </si>
  <si>
    <t>m3/seg</t>
  </si>
  <si>
    <t>mm a mts</t>
  </si>
  <si>
    <t>BBA KSB OMEGA 250-600 Diámetro 610 mm</t>
  </si>
  <si>
    <t>m3/hr</t>
  </si>
  <si>
    <t>Reynold</t>
  </si>
  <si>
    <t>Área</t>
  </si>
  <si>
    <t>Caudal de bombeo (Q)</t>
  </si>
  <si>
    <t>Potencia consumida (W)</t>
  </si>
  <si>
    <t>Eficiencia (n)</t>
  </si>
  <si>
    <t>Diámetro nominal (D)</t>
  </si>
  <si>
    <t>Altura de bombeo requerida (TDAH)</t>
  </si>
  <si>
    <t>Velocidad C</t>
  </si>
  <si>
    <t>mts/seg</t>
  </si>
  <si>
    <t>mts2</t>
  </si>
  <si>
    <t>mts</t>
  </si>
  <si>
    <t>-</t>
  </si>
  <si>
    <t>watts</t>
  </si>
  <si>
    <t>kg/m³</t>
  </si>
  <si>
    <t>Viscosidad dinámica (u)</t>
  </si>
  <si>
    <t>Pa*seg</t>
  </si>
  <si>
    <t>Densidad del fluido (y)-(p)</t>
  </si>
  <si>
    <t>Hp</t>
  </si>
  <si>
    <r>
      <rPr>
        <sz val="11"/>
        <color theme="1"/>
        <rFont val="Calibri"/>
        <family val="2"/>
      </rPr>
      <t>ø</t>
    </r>
    <r>
      <rPr>
        <sz val="6.0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610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</si>
</sst>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6.0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0" xfId="0" applyNumberFormat="1"/>
    <xf numFmtId="1" fontId="0" fillId="0" borderId="0" xfId="0" applyNumberFormat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/>
    <xf numFmtId="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L"/>
              <a:t>CURVAS DE ALTURA DE BOMBEO</a:t>
            </a:r>
          </a:p>
        </c:rich>
      </c:tx>
      <c:layout>
        <c:manualLayout>
          <c:xMode val="edge"/>
          <c:yMode val="edge"/>
          <c:x val="0.35921815049462408"/>
          <c:y val="4.4239803679557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8685131570396558E-2"/>
          <c:y val="0.12514568474921806"/>
          <c:w val="0.72009417707083845"/>
          <c:h val="0.774396250137381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'ALTURA DE BOMBEO'!$C$1</c:f>
              <c:strCache>
                <c:ptCount val="1"/>
                <c:pt idx="0">
                  <c:v>ø 610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9237590211753051E-2"/>
                  <c:y val="-0.177136398365151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TDH = -2E-05Q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+ 0,0038Q + 154,42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CL"/>
                </a:p>
              </c:txPr>
            </c:trendlineLbl>
          </c:trendline>
          <c:xVal>
            <c:numRef>
              <c:f>'ALTURA DE BOMBEO'!$B$2:$B$80</c:f>
              <c:numCache>
                <c:formatCode>General</c:formatCode>
                <c:ptCount val="79"/>
                <c:pt idx="0">
                  <c:v>0</c:v>
                </c:pt>
                <c:pt idx="1">
                  <c:v>22.06</c:v>
                </c:pt>
                <c:pt idx="2">
                  <c:v>37.1</c:v>
                </c:pt>
                <c:pt idx="3">
                  <c:v>59.98</c:v>
                </c:pt>
                <c:pt idx="4">
                  <c:v>82.86</c:v>
                </c:pt>
                <c:pt idx="5">
                  <c:v>105.74</c:v>
                </c:pt>
                <c:pt idx="6">
                  <c:v>128.62</c:v>
                </c:pt>
                <c:pt idx="7">
                  <c:v>151.5</c:v>
                </c:pt>
                <c:pt idx="8">
                  <c:v>174.38</c:v>
                </c:pt>
                <c:pt idx="9">
                  <c:v>197.26</c:v>
                </c:pt>
                <c:pt idx="10">
                  <c:v>220.14</c:v>
                </c:pt>
                <c:pt idx="11">
                  <c:v>243.02</c:v>
                </c:pt>
                <c:pt idx="12">
                  <c:v>265.89999999999998</c:v>
                </c:pt>
                <c:pt idx="13">
                  <c:v>288.77999999999997</c:v>
                </c:pt>
                <c:pt idx="14">
                  <c:v>311.66000000000003</c:v>
                </c:pt>
                <c:pt idx="15">
                  <c:v>334.54</c:v>
                </c:pt>
                <c:pt idx="16">
                  <c:v>357.42</c:v>
                </c:pt>
                <c:pt idx="17">
                  <c:v>380.29</c:v>
                </c:pt>
                <c:pt idx="18">
                  <c:v>403.17</c:v>
                </c:pt>
                <c:pt idx="19">
                  <c:v>426.05</c:v>
                </c:pt>
                <c:pt idx="20">
                  <c:v>448.93</c:v>
                </c:pt>
                <c:pt idx="21">
                  <c:v>471.81</c:v>
                </c:pt>
                <c:pt idx="22">
                  <c:v>494.68</c:v>
                </c:pt>
                <c:pt idx="23">
                  <c:v>517.55999999999995</c:v>
                </c:pt>
                <c:pt idx="24">
                  <c:v>540.42999999999995</c:v>
                </c:pt>
                <c:pt idx="25">
                  <c:v>563.30999999999995</c:v>
                </c:pt>
                <c:pt idx="26">
                  <c:v>586.19000000000005</c:v>
                </c:pt>
                <c:pt idx="27">
                  <c:v>609.05999999999995</c:v>
                </c:pt>
                <c:pt idx="28">
                  <c:v>631.94000000000005</c:v>
                </c:pt>
                <c:pt idx="29">
                  <c:v>654.72</c:v>
                </c:pt>
                <c:pt idx="30">
                  <c:v>683.58</c:v>
                </c:pt>
                <c:pt idx="31">
                  <c:v>705.23</c:v>
                </c:pt>
                <c:pt idx="32">
                  <c:v>729.67</c:v>
                </c:pt>
                <c:pt idx="33">
                  <c:v>752.54</c:v>
                </c:pt>
                <c:pt idx="34">
                  <c:v>775.41</c:v>
                </c:pt>
                <c:pt idx="35">
                  <c:v>798.28</c:v>
                </c:pt>
                <c:pt idx="36">
                  <c:v>821.15</c:v>
                </c:pt>
                <c:pt idx="37">
                  <c:v>844.02</c:v>
                </c:pt>
                <c:pt idx="38">
                  <c:v>866.88</c:v>
                </c:pt>
                <c:pt idx="39">
                  <c:v>889.75</c:v>
                </c:pt>
                <c:pt idx="40">
                  <c:v>912.62</c:v>
                </c:pt>
                <c:pt idx="41">
                  <c:v>935.48</c:v>
                </c:pt>
                <c:pt idx="42">
                  <c:v>958.35</c:v>
                </c:pt>
                <c:pt idx="43">
                  <c:v>981.21</c:v>
                </c:pt>
                <c:pt idx="44">
                  <c:v>1004.08</c:v>
                </c:pt>
                <c:pt idx="45">
                  <c:v>1026.94</c:v>
                </c:pt>
                <c:pt idx="46">
                  <c:v>1049.8</c:v>
                </c:pt>
                <c:pt idx="47">
                  <c:v>1072.67</c:v>
                </c:pt>
                <c:pt idx="48">
                  <c:v>1095.53</c:v>
                </c:pt>
                <c:pt idx="49">
                  <c:v>1118.4000000000001</c:v>
                </c:pt>
                <c:pt idx="50">
                  <c:v>1141.26</c:v>
                </c:pt>
                <c:pt idx="51">
                  <c:v>1164.1199999999999</c:v>
                </c:pt>
                <c:pt idx="52">
                  <c:v>1186.98</c:v>
                </c:pt>
                <c:pt idx="53">
                  <c:v>1209.8499999999999</c:v>
                </c:pt>
                <c:pt idx="54">
                  <c:v>1232.7</c:v>
                </c:pt>
                <c:pt idx="55">
                  <c:v>1255.57</c:v>
                </c:pt>
                <c:pt idx="56">
                  <c:v>1278.43</c:v>
                </c:pt>
                <c:pt idx="57">
                  <c:v>1301.29</c:v>
                </c:pt>
                <c:pt idx="58">
                  <c:v>1324.15</c:v>
                </c:pt>
                <c:pt idx="59">
                  <c:v>1347.01</c:v>
                </c:pt>
                <c:pt idx="60">
                  <c:v>1369.86</c:v>
                </c:pt>
                <c:pt idx="61">
                  <c:v>1392.72</c:v>
                </c:pt>
                <c:pt idx="62">
                  <c:v>1415.58</c:v>
                </c:pt>
                <c:pt idx="63">
                  <c:v>1438.44</c:v>
                </c:pt>
                <c:pt idx="64">
                  <c:v>1461.3</c:v>
                </c:pt>
                <c:pt idx="65">
                  <c:v>1484.16</c:v>
                </c:pt>
                <c:pt idx="66">
                  <c:v>1506.24</c:v>
                </c:pt>
                <c:pt idx="67">
                  <c:v>1529.87</c:v>
                </c:pt>
                <c:pt idx="68">
                  <c:v>1552.73</c:v>
                </c:pt>
                <c:pt idx="69">
                  <c:v>1575.59</c:v>
                </c:pt>
                <c:pt idx="70">
                  <c:v>1598.44</c:v>
                </c:pt>
                <c:pt idx="71">
                  <c:v>1621.3</c:v>
                </c:pt>
                <c:pt idx="72">
                  <c:v>1644.15</c:v>
                </c:pt>
                <c:pt idx="73">
                  <c:v>1667.01</c:v>
                </c:pt>
                <c:pt idx="74">
                  <c:v>1689.86</c:v>
                </c:pt>
                <c:pt idx="75">
                  <c:v>1707.61</c:v>
                </c:pt>
                <c:pt idx="76">
                  <c:v>1735.57</c:v>
                </c:pt>
                <c:pt idx="77">
                  <c:v>1753.26</c:v>
                </c:pt>
                <c:pt idx="78">
                  <c:v>1762.88</c:v>
                </c:pt>
              </c:numCache>
            </c:numRef>
          </c:xVal>
          <c:yVal>
            <c:numRef>
              <c:f>'ALTURA DE BOMBEO'!$C$2:$C$80</c:f>
              <c:numCache>
                <c:formatCode>General</c:formatCode>
                <c:ptCount val="79"/>
                <c:pt idx="0">
                  <c:v>154.96</c:v>
                </c:pt>
                <c:pt idx="1">
                  <c:v>154.96</c:v>
                </c:pt>
                <c:pt idx="2">
                  <c:v>154.96</c:v>
                </c:pt>
                <c:pt idx="3">
                  <c:v>154.97</c:v>
                </c:pt>
                <c:pt idx="4">
                  <c:v>154.83000000000001</c:v>
                </c:pt>
                <c:pt idx="5">
                  <c:v>154.58000000000001</c:v>
                </c:pt>
                <c:pt idx="6">
                  <c:v>154.59</c:v>
                </c:pt>
                <c:pt idx="7">
                  <c:v>154.38</c:v>
                </c:pt>
                <c:pt idx="8">
                  <c:v>154.21</c:v>
                </c:pt>
                <c:pt idx="9">
                  <c:v>154.21</c:v>
                </c:pt>
                <c:pt idx="10">
                  <c:v>153.88</c:v>
                </c:pt>
                <c:pt idx="11">
                  <c:v>153.83000000000001</c:v>
                </c:pt>
                <c:pt idx="12">
                  <c:v>153.68</c:v>
                </c:pt>
                <c:pt idx="13">
                  <c:v>153.44999999999999</c:v>
                </c:pt>
                <c:pt idx="14">
                  <c:v>153.35</c:v>
                </c:pt>
                <c:pt idx="15">
                  <c:v>153.07</c:v>
                </c:pt>
                <c:pt idx="16">
                  <c:v>152.94999999999999</c:v>
                </c:pt>
                <c:pt idx="17">
                  <c:v>152.68</c:v>
                </c:pt>
                <c:pt idx="18">
                  <c:v>152.44999999999999</c:v>
                </c:pt>
                <c:pt idx="19">
                  <c:v>152.30000000000001</c:v>
                </c:pt>
                <c:pt idx="20">
                  <c:v>152.05000000000001</c:v>
                </c:pt>
                <c:pt idx="21">
                  <c:v>151.84</c:v>
                </c:pt>
                <c:pt idx="22">
                  <c:v>151.53</c:v>
                </c:pt>
                <c:pt idx="23">
                  <c:v>151.21</c:v>
                </c:pt>
                <c:pt idx="24">
                  <c:v>150.91</c:v>
                </c:pt>
                <c:pt idx="25">
                  <c:v>150.61000000000001</c:v>
                </c:pt>
                <c:pt idx="26">
                  <c:v>150.29</c:v>
                </c:pt>
                <c:pt idx="27">
                  <c:v>149.99</c:v>
                </c:pt>
                <c:pt idx="28">
                  <c:v>149.57</c:v>
                </c:pt>
                <c:pt idx="29">
                  <c:v>149.19</c:v>
                </c:pt>
                <c:pt idx="30">
                  <c:v>148.74</c:v>
                </c:pt>
                <c:pt idx="31">
                  <c:v>148.28</c:v>
                </c:pt>
                <c:pt idx="32">
                  <c:v>147.66999999999999</c:v>
                </c:pt>
                <c:pt idx="33">
                  <c:v>147.1</c:v>
                </c:pt>
                <c:pt idx="34">
                  <c:v>146.56</c:v>
                </c:pt>
                <c:pt idx="35">
                  <c:v>146.03</c:v>
                </c:pt>
                <c:pt idx="36">
                  <c:v>145.30000000000001</c:v>
                </c:pt>
                <c:pt idx="37">
                  <c:v>144.66</c:v>
                </c:pt>
                <c:pt idx="38">
                  <c:v>143.91999999999999</c:v>
                </c:pt>
                <c:pt idx="39">
                  <c:v>143.21</c:v>
                </c:pt>
                <c:pt idx="40">
                  <c:v>142.47999999999999</c:v>
                </c:pt>
                <c:pt idx="41">
                  <c:v>141.69</c:v>
                </c:pt>
                <c:pt idx="42">
                  <c:v>140.91</c:v>
                </c:pt>
                <c:pt idx="43">
                  <c:v>140.08000000000001</c:v>
                </c:pt>
                <c:pt idx="44">
                  <c:v>139.32</c:v>
                </c:pt>
                <c:pt idx="45">
                  <c:v>138.35</c:v>
                </c:pt>
                <c:pt idx="46">
                  <c:v>137.49</c:v>
                </c:pt>
                <c:pt idx="47">
                  <c:v>136.63</c:v>
                </c:pt>
                <c:pt idx="48">
                  <c:v>135.78</c:v>
                </c:pt>
                <c:pt idx="49">
                  <c:v>134.86000000000001</c:v>
                </c:pt>
                <c:pt idx="50">
                  <c:v>133.93</c:v>
                </c:pt>
                <c:pt idx="51">
                  <c:v>133</c:v>
                </c:pt>
                <c:pt idx="52">
                  <c:v>132.02000000000001</c:v>
                </c:pt>
                <c:pt idx="53">
                  <c:v>131.16</c:v>
                </c:pt>
                <c:pt idx="54">
                  <c:v>130.03</c:v>
                </c:pt>
                <c:pt idx="55">
                  <c:v>129.03</c:v>
                </c:pt>
                <c:pt idx="56">
                  <c:v>128.01</c:v>
                </c:pt>
                <c:pt idx="57">
                  <c:v>126.95</c:v>
                </c:pt>
                <c:pt idx="58">
                  <c:v>125.93</c:v>
                </c:pt>
                <c:pt idx="59">
                  <c:v>124.86</c:v>
                </c:pt>
                <c:pt idx="60">
                  <c:v>123.79</c:v>
                </c:pt>
                <c:pt idx="61">
                  <c:v>122.69</c:v>
                </c:pt>
                <c:pt idx="62">
                  <c:v>121.56</c:v>
                </c:pt>
                <c:pt idx="63">
                  <c:v>120.47</c:v>
                </c:pt>
                <c:pt idx="64">
                  <c:v>119.34</c:v>
                </c:pt>
                <c:pt idx="65">
                  <c:v>118.22</c:v>
                </c:pt>
                <c:pt idx="66">
                  <c:v>117.22</c:v>
                </c:pt>
                <c:pt idx="67">
                  <c:v>115.91</c:v>
                </c:pt>
                <c:pt idx="68">
                  <c:v>114.71</c:v>
                </c:pt>
                <c:pt idx="69">
                  <c:v>113.49</c:v>
                </c:pt>
                <c:pt idx="70">
                  <c:v>112.29</c:v>
                </c:pt>
                <c:pt idx="71">
                  <c:v>111.03</c:v>
                </c:pt>
                <c:pt idx="72">
                  <c:v>109.74</c:v>
                </c:pt>
                <c:pt idx="73">
                  <c:v>108.49</c:v>
                </c:pt>
                <c:pt idx="74">
                  <c:v>107.08</c:v>
                </c:pt>
                <c:pt idx="75">
                  <c:v>105.95</c:v>
                </c:pt>
                <c:pt idx="76">
                  <c:v>104.36</c:v>
                </c:pt>
                <c:pt idx="77">
                  <c:v>103.21</c:v>
                </c:pt>
                <c:pt idx="78">
                  <c:v>102.75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5-4DB0-917C-8FCFFC8F25D0}"/>
            </c:ext>
          </c:extLst>
        </c:ser>
        <c:ser>
          <c:idx val="1"/>
          <c:order val="1"/>
          <c:tx>
            <c:strRef>
              <c:f>'ALTURA DE BOMBEO'!$J$1</c:f>
              <c:strCache>
                <c:ptCount val="1"/>
                <c:pt idx="0">
                  <c:v>CAUDAL (Q) 581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45019724035005"/>
                  <c:y val="5.6460088908375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TDH = -2E-05Q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+ 0,0032Q + 141,49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CL"/>
                </a:p>
              </c:txPr>
            </c:trendlineLbl>
          </c:trendline>
          <c:xVal>
            <c:numRef>
              <c:f>'ALTURA DE BOMBEO'!$I$2:$I$74</c:f>
              <c:numCache>
                <c:formatCode>General</c:formatCode>
                <c:ptCount val="73"/>
                <c:pt idx="0">
                  <c:v>0</c:v>
                </c:pt>
                <c:pt idx="1">
                  <c:v>36.81</c:v>
                </c:pt>
                <c:pt idx="2">
                  <c:v>59.7</c:v>
                </c:pt>
                <c:pt idx="3">
                  <c:v>82.58</c:v>
                </c:pt>
                <c:pt idx="4">
                  <c:v>105.45</c:v>
                </c:pt>
                <c:pt idx="5">
                  <c:v>128.34</c:v>
                </c:pt>
                <c:pt idx="6">
                  <c:v>151.22</c:v>
                </c:pt>
                <c:pt idx="7">
                  <c:v>174.1</c:v>
                </c:pt>
                <c:pt idx="8">
                  <c:v>196.98</c:v>
                </c:pt>
                <c:pt idx="9">
                  <c:v>219.86</c:v>
                </c:pt>
                <c:pt idx="10">
                  <c:v>242.74</c:v>
                </c:pt>
                <c:pt idx="11">
                  <c:v>265.62</c:v>
                </c:pt>
                <c:pt idx="12">
                  <c:v>288.49</c:v>
                </c:pt>
                <c:pt idx="13">
                  <c:v>311.37</c:v>
                </c:pt>
                <c:pt idx="14">
                  <c:v>334.25</c:v>
                </c:pt>
                <c:pt idx="15">
                  <c:v>357.13</c:v>
                </c:pt>
                <c:pt idx="16">
                  <c:v>380.01</c:v>
                </c:pt>
                <c:pt idx="17">
                  <c:v>402.88</c:v>
                </c:pt>
                <c:pt idx="18">
                  <c:v>425.76</c:v>
                </c:pt>
                <c:pt idx="19">
                  <c:v>448.64</c:v>
                </c:pt>
                <c:pt idx="20">
                  <c:v>471.51</c:v>
                </c:pt>
                <c:pt idx="21">
                  <c:v>494.39</c:v>
                </c:pt>
                <c:pt idx="22">
                  <c:v>517.27</c:v>
                </c:pt>
                <c:pt idx="23">
                  <c:v>540.14</c:v>
                </c:pt>
                <c:pt idx="24">
                  <c:v>563.02</c:v>
                </c:pt>
                <c:pt idx="25">
                  <c:v>585.89</c:v>
                </c:pt>
                <c:pt idx="26">
                  <c:v>608.76</c:v>
                </c:pt>
                <c:pt idx="27">
                  <c:v>654.51</c:v>
                </c:pt>
                <c:pt idx="28">
                  <c:v>677.38</c:v>
                </c:pt>
                <c:pt idx="29">
                  <c:v>700.25</c:v>
                </c:pt>
                <c:pt idx="30">
                  <c:v>723.13</c:v>
                </c:pt>
                <c:pt idx="31">
                  <c:v>745.99</c:v>
                </c:pt>
                <c:pt idx="32">
                  <c:v>768.86</c:v>
                </c:pt>
                <c:pt idx="33">
                  <c:v>791.73</c:v>
                </c:pt>
                <c:pt idx="34">
                  <c:v>814.6</c:v>
                </c:pt>
                <c:pt idx="35">
                  <c:v>837.47</c:v>
                </c:pt>
                <c:pt idx="36">
                  <c:v>860.34</c:v>
                </c:pt>
                <c:pt idx="37">
                  <c:v>883.2</c:v>
                </c:pt>
                <c:pt idx="38">
                  <c:v>906.07</c:v>
                </c:pt>
                <c:pt idx="39">
                  <c:v>928.93</c:v>
                </c:pt>
                <c:pt idx="40">
                  <c:v>951.79</c:v>
                </c:pt>
                <c:pt idx="41">
                  <c:v>974.66</c:v>
                </c:pt>
                <c:pt idx="42">
                  <c:v>997.52</c:v>
                </c:pt>
                <c:pt idx="43">
                  <c:v>1020.38</c:v>
                </c:pt>
                <c:pt idx="44">
                  <c:v>1043.25</c:v>
                </c:pt>
                <c:pt idx="45">
                  <c:v>1066.1099999999999</c:v>
                </c:pt>
                <c:pt idx="46">
                  <c:v>1088.97</c:v>
                </c:pt>
                <c:pt idx="47">
                  <c:v>1111.83</c:v>
                </c:pt>
                <c:pt idx="48">
                  <c:v>1134.69</c:v>
                </c:pt>
                <c:pt idx="49">
                  <c:v>1157.55</c:v>
                </c:pt>
                <c:pt idx="50">
                  <c:v>1185.74</c:v>
                </c:pt>
                <c:pt idx="51">
                  <c:v>1226.1300000000001</c:v>
                </c:pt>
                <c:pt idx="52">
                  <c:v>1248.99</c:v>
                </c:pt>
                <c:pt idx="53">
                  <c:v>1271.8499999999999</c:v>
                </c:pt>
                <c:pt idx="54">
                  <c:v>1294.71</c:v>
                </c:pt>
                <c:pt idx="55">
                  <c:v>1317.57</c:v>
                </c:pt>
                <c:pt idx="56">
                  <c:v>1340.43</c:v>
                </c:pt>
                <c:pt idx="57">
                  <c:v>1363.29</c:v>
                </c:pt>
                <c:pt idx="58">
                  <c:v>1386.14</c:v>
                </c:pt>
                <c:pt idx="59">
                  <c:v>1409</c:v>
                </c:pt>
                <c:pt idx="60">
                  <c:v>1433.3</c:v>
                </c:pt>
                <c:pt idx="61">
                  <c:v>1454.72</c:v>
                </c:pt>
                <c:pt idx="62">
                  <c:v>1477.57</c:v>
                </c:pt>
                <c:pt idx="63">
                  <c:v>1500.43</c:v>
                </c:pt>
                <c:pt idx="64">
                  <c:v>1523.28</c:v>
                </c:pt>
                <c:pt idx="65">
                  <c:v>1546.14</c:v>
                </c:pt>
                <c:pt idx="66">
                  <c:v>1568.99</c:v>
                </c:pt>
                <c:pt idx="67">
                  <c:v>1591.85</c:v>
                </c:pt>
                <c:pt idx="68">
                  <c:v>1614.7</c:v>
                </c:pt>
                <c:pt idx="69">
                  <c:v>1637.56</c:v>
                </c:pt>
                <c:pt idx="70">
                  <c:v>1660.41</c:v>
                </c:pt>
                <c:pt idx="71">
                  <c:v>1683.26</c:v>
                </c:pt>
                <c:pt idx="72">
                  <c:v>1706.11</c:v>
                </c:pt>
              </c:numCache>
            </c:numRef>
          </c:xVal>
          <c:yVal>
            <c:numRef>
              <c:f>'ALTURA DE BOMBEO'!$J$2:$J$74</c:f>
              <c:numCache>
                <c:formatCode>General</c:formatCode>
                <c:ptCount val="73"/>
                <c:pt idx="0">
                  <c:v>141.93</c:v>
                </c:pt>
                <c:pt idx="1">
                  <c:v>141.88</c:v>
                </c:pt>
                <c:pt idx="2">
                  <c:v>141.88999999999999</c:v>
                </c:pt>
                <c:pt idx="3">
                  <c:v>141.84</c:v>
                </c:pt>
                <c:pt idx="4">
                  <c:v>141.53</c:v>
                </c:pt>
                <c:pt idx="5">
                  <c:v>141.51</c:v>
                </c:pt>
                <c:pt idx="6">
                  <c:v>141.44999999999999</c:v>
                </c:pt>
                <c:pt idx="7">
                  <c:v>141.15</c:v>
                </c:pt>
                <c:pt idx="8">
                  <c:v>141.07</c:v>
                </c:pt>
                <c:pt idx="9">
                  <c:v>140.94999999999999</c:v>
                </c:pt>
                <c:pt idx="10">
                  <c:v>140.75</c:v>
                </c:pt>
                <c:pt idx="11">
                  <c:v>140.63</c:v>
                </c:pt>
                <c:pt idx="12">
                  <c:v>140.37</c:v>
                </c:pt>
                <c:pt idx="13">
                  <c:v>140.25</c:v>
                </c:pt>
                <c:pt idx="14">
                  <c:v>139.99</c:v>
                </c:pt>
                <c:pt idx="15">
                  <c:v>139.81</c:v>
                </c:pt>
                <c:pt idx="16">
                  <c:v>139.6</c:v>
                </c:pt>
                <c:pt idx="17">
                  <c:v>139.19999999999999</c:v>
                </c:pt>
                <c:pt idx="18">
                  <c:v>139.1</c:v>
                </c:pt>
                <c:pt idx="19">
                  <c:v>138.83000000000001</c:v>
                </c:pt>
                <c:pt idx="20">
                  <c:v>138.46</c:v>
                </c:pt>
                <c:pt idx="21">
                  <c:v>138.16</c:v>
                </c:pt>
                <c:pt idx="22">
                  <c:v>137.82</c:v>
                </c:pt>
                <c:pt idx="23">
                  <c:v>137.47</c:v>
                </c:pt>
                <c:pt idx="24">
                  <c:v>137.12</c:v>
                </c:pt>
                <c:pt idx="25">
                  <c:v>136.76</c:v>
                </c:pt>
                <c:pt idx="26">
                  <c:v>136.36000000000001</c:v>
                </c:pt>
                <c:pt idx="27">
                  <c:v>135.47</c:v>
                </c:pt>
                <c:pt idx="28">
                  <c:v>134.99</c:v>
                </c:pt>
                <c:pt idx="29">
                  <c:v>134.41999999999999</c:v>
                </c:pt>
                <c:pt idx="30">
                  <c:v>133.9</c:v>
                </c:pt>
                <c:pt idx="31">
                  <c:v>133.26</c:v>
                </c:pt>
                <c:pt idx="32">
                  <c:v>132.69</c:v>
                </c:pt>
                <c:pt idx="33">
                  <c:v>132.03</c:v>
                </c:pt>
                <c:pt idx="34">
                  <c:v>131.32</c:v>
                </c:pt>
                <c:pt idx="35">
                  <c:v>130.66</c:v>
                </c:pt>
                <c:pt idx="36">
                  <c:v>129.91</c:v>
                </c:pt>
                <c:pt idx="37">
                  <c:v>129.1</c:v>
                </c:pt>
                <c:pt idx="38">
                  <c:v>128.28</c:v>
                </c:pt>
                <c:pt idx="39">
                  <c:v>127.44</c:v>
                </c:pt>
                <c:pt idx="40">
                  <c:v>126.62</c:v>
                </c:pt>
                <c:pt idx="41">
                  <c:v>125.74</c:v>
                </c:pt>
                <c:pt idx="42">
                  <c:v>124.89</c:v>
                </c:pt>
                <c:pt idx="43">
                  <c:v>123.92</c:v>
                </c:pt>
                <c:pt idx="44">
                  <c:v>123.04</c:v>
                </c:pt>
                <c:pt idx="45">
                  <c:v>122.06</c:v>
                </c:pt>
                <c:pt idx="46">
                  <c:v>121.13</c:v>
                </c:pt>
                <c:pt idx="47">
                  <c:v>120.13</c:v>
                </c:pt>
                <c:pt idx="48">
                  <c:v>119.18</c:v>
                </c:pt>
                <c:pt idx="49">
                  <c:v>118.12</c:v>
                </c:pt>
                <c:pt idx="50">
                  <c:v>116.8</c:v>
                </c:pt>
                <c:pt idx="51">
                  <c:v>114.95</c:v>
                </c:pt>
                <c:pt idx="52">
                  <c:v>113.95</c:v>
                </c:pt>
                <c:pt idx="53">
                  <c:v>112.82</c:v>
                </c:pt>
                <c:pt idx="54">
                  <c:v>111.71</c:v>
                </c:pt>
                <c:pt idx="55">
                  <c:v>110.58</c:v>
                </c:pt>
                <c:pt idx="56">
                  <c:v>109.49</c:v>
                </c:pt>
                <c:pt idx="57">
                  <c:v>108.33</c:v>
                </c:pt>
                <c:pt idx="58">
                  <c:v>107.2</c:v>
                </c:pt>
                <c:pt idx="59">
                  <c:v>106.05</c:v>
                </c:pt>
                <c:pt idx="60">
                  <c:v>104.95</c:v>
                </c:pt>
                <c:pt idx="61">
                  <c:v>103.76</c:v>
                </c:pt>
                <c:pt idx="62">
                  <c:v>102.47</c:v>
                </c:pt>
                <c:pt idx="63">
                  <c:v>101.23</c:v>
                </c:pt>
                <c:pt idx="64">
                  <c:v>100.02</c:v>
                </c:pt>
                <c:pt idx="65">
                  <c:v>98.78</c:v>
                </c:pt>
                <c:pt idx="66">
                  <c:v>97.47</c:v>
                </c:pt>
                <c:pt idx="67">
                  <c:v>96.24</c:v>
                </c:pt>
                <c:pt idx="68">
                  <c:v>94.84</c:v>
                </c:pt>
                <c:pt idx="69">
                  <c:v>93.53</c:v>
                </c:pt>
                <c:pt idx="70">
                  <c:v>92.2</c:v>
                </c:pt>
                <c:pt idx="71">
                  <c:v>90.7</c:v>
                </c:pt>
                <c:pt idx="72">
                  <c:v>89.32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85-4DB0-917C-8FCFFC8F25D0}"/>
            </c:ext>
          </c:extLst>
        </c:ser>
        <c:ser>
          <c:idx val="2"/>
          <c:order val="2"/>
          <c:tx>
            <c:strRef>
              <c:f>'ALTURA DE BOMBEO'!$M$1</c:f>
              <c:strCache>
                <c:ptCount val="1"/>
                <c:pt idx="0">
                  <c:v>CAUDAL (Q) 475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594549078774448"/>
                  <c:y val="9.1333363387864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TDH = -2E-05Q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- 0,0018Q + 96,002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CL"/>
                </a:p>
              </c:txPr>
            </c:trendlineLbl>
          </c:trendline>
          <c:xVal>
            <c:numRef>
              <c:f>'ALTURA DE BOMBEO'!$L$2:$L$66</c:f>
              <c:numCache>
                <c:formatCode>General</c:formatCode>
                <c:ptCount val="65"/>
                <c:pt idx="0">
                  <c:v>0</c:v>
                </c:pt>
                <c:pt idx="1">
                  <c:v>37.880000000000003</c:v>
                </c:pt>
                <c:pt idx="2">
                  <c:v>60.76</c:v>
                </c:pt>
                <c:pt idx="3">
                  <c:v>83.65</c:v>
                </c:pt>
                <c:pt idx="4">
                  <c:v>106.53</c:v>
                </c:pt>
                <c:pt idx="5">
                  <c:v>129.41</c:v>
                </c:pt>
                <c:pt idx="6">
                  <c:v>152.29</c:v>
                </c:pt>
                <c:pt idx="7">
                  <c:v>175.17</c:v>
                </c:pt>
                <c:pt idx="8">
                  <c:v>198.05</c:v>
                </c:pt>
                <c:pt idx="9">
                  <c:v>220.93</c:v>
                </c:pt>
                <c:pt idx="10">
                  <c:v>243.8</c:v>
                </c:pt>
                <c:pt idx="11">
                  <c:v>266.68</c:v>
                </c:pt>
                <c:pt idx="12">
                  <c:v>289.56</c:v>
                </c:pt>
                <c:pt idx="13">
                  <c:v>312.43</c:v>
                </c:pt>
                <c:pt idx="14">
                  <c:v>335.31</c:v>
                </c:pt>
                <c:pt idx="15">
                  <c:v>358.19</c:v>
                </c:pt>
                <c:pt idx="16">
                  <c:v>381.06</c:v>
                </c:pt>
                <c:pt idx="17">
                  <c:v>403.93</c:v>
                </c:pt>
                <c:pt idx="18">
                  <c:v>426.81</c:v>
                </c:pt>
                <c:pt idx="19">
                  <c:v>449.68</c:v>
                </c:pt>
                <c:pt idx="20">
                  <c:v>472.56</c:v>
                </c:pt>
                <c:pt idx="21">
                  <c:v>495.43</c:v>
                </c:pt>
                <c:pt idx="22">
                  <c:v>518.29999999999995</c:v>
                </c:pt>
                <c:pt idx="23">
                  <c:v>541.16999999999996</c:v>
                </c:pt>
                <c:pt idx="24">
                  <c:v>564.04999999999995</c:v>
                </c:pt>
                <c:pt idx="25">
                  <c:v>586.91999999999996</c:v>
                </c:pt>
                <c:pt idx="26">
                  <c:v>609.79</c:v>
                </c:pt>
                <c:pt idx="27">
                  <c:v>632.66</c:v>
                </c:pt>
                <c:pt idx="28">
                  <c:v>655.53</c:v>
                </c:pt>
                <c:pt idx="29">
                  <c:v>678.39</c:v>
                </c:pt>
                <c:pt idx="30">
                  <c:v>701.26</c:v>
                </c:pt>
                <c:pt idx="31">
                  <c:v>724.13</c:v>
                </c:pt>
                <c:pt idx="32">
                  <c:v>747</c:v>
                </c:pt>
                <c:pt idx="33">
                  <c:v>769.86</c:v>
                </c:pt>
                <c:pt idx="34">
                  <c:v>792.73</c:v>
                </c:pt>
                <c:pt idx="35">
                  <c:v>815.59</c:v>
                </c:pt>
                <c:pt idx="36">
                  <c:v>838.45</c:v>
                </c:pt>
                <c:pt idx="37">
                  <c:v>861.32</c:v>
                </c:pt>
                <c:pt idx="38">
                  <c:v>884.18</c:v>
                </c:pt>
                <c:pt idx="39">
                  <c:v>907.04</c:v>
                </c:pt>
                <c:pt idx="40">
                  <c:v>929.91</c:v>
                </c:pt>
                <c:pt idx="41">
                  <c:v>952.77</c:v>
                </c:pt>
                <c:pt idx="42">
                  <c:v>975.64</c:v>
                </c:pt>
                <c:pt idx="43">
                  <c:v>998.5</c:v>
                </c:pt>
                <c:pt idx="44">
                  <c:v>1021.36</c:v>
                </c:pt>
                <c:pt idx="45">
                  <c:v>1044.23</c:v>
                </c:pt>
                <c:pt idx="46">
                  <c:v>1067.0899999999999</c:v>
                </c:pt>
                <c:pt idx="47">
                  <c:v>1089.95</c:v>
                </c:pt>
                <c:pt idx="48">
                  <c:v>1112.82</c:v>
                </c:pt>
                <c:pt idx="49">
                  <c:v>1135.68</c:v>
                </c:pt>
                <c:pt idx="50">
                  <c:v>1158.54</c:v>
                </c:pt>
                <c:pt idx="51">
                  <c:v>1181.4000000000001</c:v>
                </c:pt>
                <c:pt idx="52">
                  <c:v>1204.26</c:v>
                </c:pt>
                <c:pt idx="53">
                  <c:v>1227.1099999999999</c:v>
                </c:pt>
                <c:pt idx="54">
                  <c:v>1249.97</c:v>
                </c:pt>
                <c:pt idx="55">
                  <c:v>1272.83</c:v>
                </c:pt>
                <c:pt idx="56">
                  <c:v>1295.68</c:v>
                </c:pt>
                <c:pt idx="57">
                  <c:v>1318.54</c:v>
                </c:pt>
                <c:pt idx="58">
                  <c:v>1341.4</c:v>
                </c:pt>
                <c:pt idx="59">
                  <c:v>1364.25</c:v>
                </c:pt>
                <c:pt idx="60">
                  <c:v>1387.11</c:v>
                </c:pt>
                <c:pt idx="61">
                  <c:v>1409.97</c:v>
                </c:pt>
                <c:pt idx="62">
                  <c:v>1432.82</c:v>
                </c:pt>
                <c:pt idx="63">
                  <c:v>1450.49</c:v>
                </c:pt>
              </c:numCache>
            </c:numRef>
          </c:xVal>
          <c:yVal>
            <c:numRef>
              <c:f>'ALTURA DE BOMBEO'!$M$2:$M$66</c:f>
              <c:numCache>
                <c:formatCode>General</c:formatCode>
                <c:ptCount val="65"/>
                <c:pt idx="0">
                  <c:v>95.71</c:v>
                </c:pt>
                <c:pt idx="1">
                  <c:v>95.52</c:v>
                </c:pt>
                <c:pt idx="2">
                  <c:v>95.53</c:v>
                </c:pt>
                <c:pt idx="3">
                  <c:v>95.53</c:v>
                </c:pt>
                <c:pt idx="4">
                  <c:v>95.54</c:v>
                </c:pt>
                <c:pt idx="5">
                  <c:v>95.37</c:v>
                </c:pt>
                <c:pt idx="6">
                  <c:v>95.16</c:v>
                </c:pt>
                <c:pt idx="7">
                  <c:v>95.16</c:v>
                </c:pt>
                <c:pt idx="8">
                  <c:v>94.83</c:v>
                </c:pt>
                <c:pt idx="9">
                  <c:v>94.76</c:v>
                </c:pt>
                <c:pt idx="10">
                  <c:v>94.41</c:v>
                </c:pt>
                <c:pt idx="11">
                  <c:v>94.27</c:v>
                </c:pt>
                <c:pt idx="12">
                  <c:v>94.01</c:v>
                </c:pt>
                <c:pt idx="13">
                  <c:v>93.65</c:v>
                </c:pt>
                <c:pt idx="14">
                  <c:v>93.34</c:v>
                </c:pt>
                <c:pt idx="15">
                  <c:v>93.02</c:v>
                </c:pt>
                <c:pt idx="16">
                  <c:v>92.68</c:v>
                </c:pt>
                <c:pt idx="17">
                  <c:v>92.26</c:v>
                </c:pt>
                <c:pt idx="18">
                  <c:v>91.87</c:v>
                </c:pt>
                <c:pt idx="19">
                  <c:v>91.44</c:v>
                </c:pt>
                <c:pt idx="20">
                  <c:v>91.05</c:v>
                </c:pt>
                <c:pt idx="21">
                  <c:v>90.59</c:v>
                </c:pt>
                <c:pt idx="22">
                  <c:v>90.11</c:v>
                </c:pt>
                <c:pt idx="23">
                  <c:v>89.43</c:v>
                </c:pt>
                <c:pt idx="24">
                  <c:v>89.13</c:v>
                </c:pt>
                <c:pt idx="25">
                  <c:v>88.62</c:v>
                </c:pt>
                <c:pt idx="26">
                  <c:v>87.92</c:v>
                </c:pt>
                <c:pt idx="27">
                  <c:v>87.44</c:v>
                </c:pt>
                <c:pt idx="28">
                  <c:v>86.78</c:v>
                </c:pt>
                <c:pt idx="29">
                  <c:v>86.12</c:v>
                </c:pt>
                <c:pt idx="30">
                  <c:v>85.42</c:v>
                </c:pt>
                <c:pt idx="31">
                  <c:v>84.71</c:v>
                </c:pt>
                <c:pt idx="32">
                  <c:v>83.96</c:v>
                </c:pt>
                <c:pt idx="33">
                  <c:v>83.16</c:v>
                </c:pt>
                <c:pt idx="34">
                  <c:v>82.42</c:v>
                </c:pt>
                <c:pt idx="35">
                  <c:v>81.48</c:v>
                </c:pt>
                <c:pt idx="36">
                  <c:v>80.599999999999994</c:v>
                </c:pt>
                <c:pt idx="37">
                  <c:v>79.72</c:v>
                </c:pt>
                <c:pt idx="38">
                  <c:v>78.790000000000006</c:v>
                </c:pt>
                <c:pt idx="39">
                  <c:v>77.94</c:v>
                </c:pt>
                <c:pt idx="40">
                  <c:v>77.08</c:v>
                </c:pt>
                <c:pt idx="41">
                  <c:v>76.2</c:v>
                </c:pt>
                <c:pt idx="42">
                  <c:v>75.290000000000006</c:v>
                </c:pt>
                <c:pt idx="43">
                  <c:v>74.38</c:v>
                </c:pt>
                <c:pt idx="44">
                  <c:v>73.540000000000006</c:v>
                </c:pt>
                <c:pt idx="45">
                  <c:v>72.63</c:v>
                </c:pt>
                <c:pt idx="46">
                  <c:v>71.77</c:v>
                </c:pt>
                <c:pt idx="47">
                  <c:v>70.86</c:v>
                </c:pt>
                <c:pt idx="48">
                  <c:v>69.98</c:v>
                </c:pt>
                <c:pt idx="49">
                  <c:v>69.010000000000005</c:v>
                </c:pt>
                <c:pt idx="50">
                  <c:v>68.069999999999993</c:v>
                </c:pt>
                <c:pt idx="51">
                  <c:v>66.959999999999994</c:v>
                </c:pt>
                <c:pt idx="52">
                  <c:v>65.81</c:v>
                </c:pt>
                <c:pt idx="53">
                  <c:v>64.7</c:v>
                </c:pt>
                <c:pt idx="54">
                  <c:v>63.48</c:v>
                </c:pt>
                <c:pt idx="55">
                  <c:v>62.26</c:v>
                </c:pt>
                <c:pt idx="56">
                  <c:v>61.04</c:v>
                </c:pt>
                <c:pt idx="57">
                  <c:v>59.88</c:v>
                </c:pt>
                <c:pt idx="58">
                  <c:v>58.72</c:v>
                </c:pt>
                <c:pt idx="59">
                  <c:v>57.5</c:v>
                </c:pt>
                <c:pt idx="60">
                  <c:v>56.3</c:v>
                </c:pt>
                <c:pt idx="61">
                  <c:v>55.11</c:v>
                </c:pt>
                <c:pt idx="62">
                  <c:v>53.86</c:v>
                </c:pt>
                <c:pt idx="63">
                  <c:v>52.93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85-4DB0-917C-8FCFFC8F25D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'ALTURA DE BOMBEO'!$K$5</c:f>
              <c:numCache>
                <c:formatCode>General</c:formatCode>
                <c:ptCount val="1"/>
              </c:numCache>
            </c:numRef>
          </c:xVal>
          <c:yVal>
            <c:numRef>
              <c:f>'ALTURA DE BOMBEO'!$K$3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9-4EEA-A599-631E1F67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47456"/>
        <c:axId val="991376816"/>
      </c:scatterChart>
      <c:valAx>
        <c:axId val="6372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 sz="700"/>
                  <a:t>CAUDAL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991376816"/>
        <c:crosses val="autoZero"/>
        <c:crossBetween val="midCat"/>
      </c:valAx>
      <c:valAx>
        <c:axId val="991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 sz="700"/>
                  <a:t>ALTURA DINÁMICA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6372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'ALTURA DE BOMBEO'!$C$1</c:f>
              <c:strCache>
                <c:ptCount val="1"/>
                <c:pt idx="0">
                  <c:v>ø 610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3175">
                <a:noFill/>
              </a:ln>
              <a:effectLst/>
            </c:spPr>
          </c:marker>
          <c:xVal>
            <c:numRef>
              <c:f>'ALTURA DE BOMBEO'!$B$2:$B$80</c:f>
              <c:numCache>
                <c:formatCode>General</c:formatCode>
                <c:ptCount val="79"/>
                <c:pt idx="0">
                  <c:v>0</c:v>
                </c:pt>
                <c:pt idx="1">
                  <c:v>22.06</c:v>
                </c:pt>
                <c:pt idx="2">
                  <c:v>37.1</c:v>
                </c:pt>
                <c:pt idx="3">
                  <c:v>59.98</c:v>
                </c:pt>
                <c:pt idx="4">
                  <c:v>82.86</c:v>
                </c:pt>
                <c:pt idx="5">
                  <c:v>105.74</c:v>
                </c:pt>
                <c:pt idx="6">
                  <c:v>128.62</c:v>
                </c:pt>
                <c:pt idx="7">
                  <c:v>151.5</c:v>
                </c:pt>
                <c:pt idx="8">
                  <c:v>174.38</c:v>
                </c:pt>
                <c:pt idx="9">
                  <c:v>197.26</c:v>
                </c:pt>
                <c:pt idx="10">
                  <c:v>220.14</c:v>
                </c:pt>
                <c:pt idx="11">
                  <c:v>243.02</c:v>
                </c:pt>
                <c:pt idx="12">
                  <c:v>265.89999999999998</c:v>
                </c:pt>
                <c:pt idx="13">
                  <c:v>288.77999999999997</c:v>
                </c:pt>
                <c:pt idx="14">
                  <c:v>311.66000000000003</c:v>
                </c:pt>
                <c:pt idx="15">
                  <c:v>334.54</c:v>
                </c:pt>
                <c:pt idx="16">
                  <c:v>357.42</c:v>
                </c:pt>
                <c:pt idx="17">
                  <c:v>380.29</c:v>
                </c:pt>
                <c:pt idx="18">
                  <c:v>403.17</c:v>
                </c:pt>
                <c:pt idx="19">
                  <c:v>426.05</c:v>
                </c:pt>
                <c:pt idx="20">
                  <c:v>448.93</c:v>
                </c:pt>
                <c:pt idx="21">
                  <c:v>471.81</c:v>
                </c:pt>
                <c:pt idx="22">
                  <c:v>494.68</c:v>
                </c:pt>
                <c:pt idx="23">
                  <c:v>517.55999999999995</c:v>
                </c:pt>
                <c:pt idx="24">
                  <c:v>540.42999999999995</c:v>
                </c:pt>
                <c:pt idx="25">
                  <c:v>563.30999999999995</c:v>
                </c:pt>
                <c:pt idx="26">
                  <c:v>586.19000000000005</c:v>
                </c:pt>
                <c:pt idx="27">
                  <c:v>609.05999999999995</c:v>
                </c:pt>
                <c:pt idx="28">
                  <c:v>631.94000000000005</c:v>
                </c:pt>
                <c:pt idx="29">
                  <c:v>654.72</c:v>
                </c:pt>
                <c:pt idx="30">
                  <c:v>683.58</c:v>
                </c:pt>
                <c:pt idx="31">
                  <c:v>705.23</c:v>
                </c:pt>
                <c:pt idx="32">
                  <c:v>729.67</c:v>
                </c:pt>
                <c:pt idx="33">
                  <c:v>752.54</c:v>
                </c:pt>
                <c:pt idx="34">
                  <c:v>775.41</c:v>
                </c:pt>
                <c:pt idx="35">
                  <c:v>798.28</c:v>
                </c:pt>
                <c:pt idx="36">
                  <c:v>821.15</c:v>
                </c:pt>
                <c:pt idx="37">
                  <c:v>844.02</c:v>
                </c:pt>
                <c:pt idx="38">
                  <c:v>866.88</c:v>
                </c:pt>
                <c:pt idx="39">
                  <c:v>889.75</c:v>
                </c:pt>
                <c:pt idx="40">
                  <c:v>912.62</c:v>
                </c:pt>
                <c:pt idx="41">
                  <c:v>935.48</c:v>
                </c:pt>
                <c:pt idx="42">
                  <c:v>958.35</c:v>
                </c:pt>
                <c:pt idx="43">
                  <c:v>981.21</c:v>
                </c:pt>
                <c:pt idx="44">
                  <c:v>1004.08</c:v>
                </c:pt>
                <c:pt idx="45">
                  <c:v>1026.94</c:v>
                </c:pt>
                <c:pt idx="46">
                  <c:v>1049.8</c:v>
                </c:pt>
                <c:pt idx="47">
                  <c:v>1072.67</c:v>
                </c:pt>
                <c:pt idx="48">
                  <c:v>1095.53</c:v>
                </c:pt>
                <c:pt idx="49">
                  <c:v>1118.4000000000001</c:v>
                </c:pt>
                <c:pt idx="50">
                  <c:v>1141.26</c:v>
                </c:pt>
                <c:pt idx="51">
                  <c:v>1164.1199999999999</c:v>
                </c:pt>
                <c:pt idx="52">
                  <c:v>1186.98</c:v>
                </c:pt>
                <c:pt idx="53">
                  <c:v>1209.8499999999999</c:v>
                </c:pt>
                <c:pt idx="54">
                  <c:v>1232.7</c:v>
                </c:pt>
                <c:pt idx="55">
                  <c:v>1255.57</c:v>
                </c:pt>
                <c:pt idx="56">
                  <c:v>1278.43</c:v>
                </c:pt>
                <c:pt idx="57">
                  <c:v>1301.29</c:v>
                </c:pt>
                <c:pt idx="58">
                  <c:v>1324.15</c:v>
                </c:pt>
                <c:pt idx="59">
                  <c:v>1347.01</c:v>
                </c:pt>
                <c:pt idx="60">
                  <c:v>1369.86</c:v>
                </c:pt>
                <c:pt idx="61">
                  <c:v>1392.72</c:v>
                </c:pt>
                <c:pt idx="62">
                  <c:v>1415.58</c:v>
                </c:pt>
                <c:pt idx="63">
                  <c:v>1438.44</c:v>
                </c:pt>
                <c:pt idx="64">
                  <c:v>1461.3</c:v>
                </c:pt>
                <c:pt idx="65">
                  <c:v>1484.16</c:v>
                </c:pt>
                <c:pt idx="66">
                  <c:v>1506.24</c:v>
                </c:pt>
                <c:pt idx="67">
                  <c:v>1529.87</c:v>
                </c:pt>
                <c:pt idx="68">
                  <c:v>1552.73</c:v>
                </c:pt>
                <c:pt idx="69">
                  <c:v>1575.59</c:v>
                </c:pt>
                <c:pt idx="70">
                  <c:v>1598.44</c:v>
                </c:pt>
                <c:pt idx="71">
                  <c:v>1621.3</c:v>
                </c:pt>
                <c:pt idx="72">
                  <c:v>1644.15</c:v>
                </c:pt>
                <c:pt idx="73">
                  <c:v>1667.01</c:v>
                </c:pt>
                <c:pt idx="74">
                  <c:v>1689.86</c:v>
                </c:pt>
                <c:pt idx="75">
                  <c:v>1707.61</c:v>
                </c:pt>
                <c:pt idx="76">
                  <c:v>1735.57</c:v>
                </c:pt>
                <c:pt idx="77">
                  <c:v>1753.26</c:v>
                </c:pt>
                <c:pt idx="78">
                  <c:v>1762.88</c:v>
                </c:pt>
              </c:numCache>
            </c:numRef>
          </c:xVal>
          <c:yVal>
            <c:numRef>
              <c:f>'ALTURA DE BOMBEO'!$C$2:$C$80</c:f>
              <c:numCache>
                <c:formatCode>General</c:formatCode>
                <c:ptCount val="79"/>
                <c:pt idx="0">
                  <c:v>154.96</c:v>
                </c:pt>
                <c:pt idx="1">
                  <c:v>154.96</c:v>
                </c:pt>
                <c:pt idx="2">
                  <c:v>154.96</c:v>
                </c:pt>
                <c:pt idx="3">
                  <c:v>154.97</c:v>
                </c:pt>
                <c:pt idx="4">
                  <c:v>154.83000000000001</c:v>
                </c:pt>
                <c:pt idx="5">
                  <c:v>154.58000000000001</c:v>
                </c:pt>
                <c:pt idx="6">
                  <c:v>154.59</c:v>
                </c:pt>
                <c:pt idx="7">
                  <c:v>154.38</c:v>
                </c:pt>
                <c:pt idx="8">
                  <c:v>154.21</c:v>
                </c:pt>
                <c:pt idx="9">
                  <c:v>154.21</c:v>
                </c:pt>
                <c:pt idx="10">
                  <c:v>153.88</c:v>
                </c:pt>
                <c:pt idx="11">
                  <c:v>153.83000000000001</c:v>
                </c:pt>
                <c:pt idx="12">
                  <c:v>153.68</c:v>
                </c:pt>
                <c:pt idx="13">
                  <c:v>153.44999999999999</c:v>
                </c:pt>
                <c:pt idx="14">
                  <c:v>153.35</c:v>
                </c:pt>
                <c:pt idx="15">
                  <c:v>153.07</c:v>
                </c:pt>
                <c:pt idx="16">
                  <c:v>152.94999999999999</c:v>
                </c:pt>
                <c:pt idx="17">
                  <c:v>152.68</c:v>
                </c:pt>
                <c:pt idx="18">
                  <c:v>152.44999999999999</c:v>
                </c:pt>
                <c:pt idx="19">
                  <c:v>152.30000000000001</c:v>
                </c:pt>
                <c:pt idx="20">
                  <c:v>152.05000000000001</c:v>
                </c:pt>
                <c:pt idx="21">
                  <c:v>151.84</c:v>
                </c:pt>
                <c:pt idx="22">
                  <c:v>151.53</c:v>
                </c:pt>
                <c:pt idx="23">
                  <c:v>151.21</c:v>
                </c:pt>
                <c:pt idx="24">
                  <c:v>150.91</c:v>
                </c:pt>
                <c:pt idx="25">
                  <c:v>150.61000000000001</c:v>
                </c:pt>
                <c:pt idx="26">
                  <c:v>150.29</c:v>
                </c:pt>
                <c:pt idx="27">
                  <c:v>149.99</c:v>
                </c:pt>
                <c:pt idx="28">
                  <c:v>149.57</c:v>
                </c:pt>
                <c:pt idx="29">
                  <c:v>149.19</c:v>
                </c:pt>
                <c:pt idx="30">
                  <c:v>148.74</c:v>
                </c:pt>
                <c:pt idx="31">
                  <c:v>148.28</c:v>
                </c:pt>
                <c:pt idx="32">
                  <c:v>147.66999999999999</c:v>
                </c:pt>
                <c:pt idx="33">
                  <c:v>147.1</c:v>
                </c:pt>
                <c:pt idx="34">
                  <c:v>146.56</c:v>
                </c:pt>
                <c:pt idx="35">
                  <c:v>146.03</c:v>
                </c:pt>
                <c:pt idx="36">
                  <c:v>145.30000000000001</c:v>
                </c:pt>
                <c:pt idx="37">
                  <c:v>144.66</c:v>
                </c:pt>
                <c:pt idx="38">
                  <c:v>143.91999999999999</c:v>
                </c:pt>
                <c:pt idx="39">
                  <c:v>143.21</c:v>
                </c:pt>
                <c:pt idx="40">
                  <c:v>142.47999999999999</c:v>
                </c:pt>
                <c:pt idx="41">
                  <c:v>141.69</c:v>
                </c:pt>
                <c:pt idx="42">
                  <c:v>140.91</c:v>
                </c:pt>
                <c:pt idx="43">
                  <c:v>140.08000000000001</c:v>
                </c:pt>
                <c:pt idx="44">
                  <c:v>139.32</c:v>
                </c:pt>
                <c:pt idx="45">
                  <c:v>138.35</c:v>
                </c:pt>
                <c:pt idx="46">
                  <c:v>137.49</c:v>
                </c:pt>
                <c:pt idx="47">
                  <c:v>136.63</c:v>
                </c:pt>
                <c:pt idx="48">
                  <c:v>135.78</c:v>
                </c:pt>
                <c:pt idx="49">
                  <c:v>134.86000000000001</c:v>
                </c:pt>
                <c:pt idx="50">
                  <c:v>133.93</c:v>
                </c:pt>
                <c:pt idx="51">
                  <c:v>133</c:v>
                </c:pt>
                <c:pt idx="52">
                  <c:v>132.02000000000001</c:v>
                </c:pt>
                <c:pt idx="53">
                  <c:v>131.16</c:v>
                </c:pt>
                <c:pt idx="54">
                  <c:v>130.03</c:v>
                </c:pt>
                <c:pt idx="55">
                  <c:v>129.03</c:v>
                </c:pt>
                <c:pt idx="56">
                  <c:v>128.01</c:v>
                </c:pt>
                <c:pt idx="57">
                  <c:v>126.95</c:v>
                </c:pt>
                <c:pt idx="58">
                  <c:v>125.93</c:v>
                </c:pt>
                <c:pt idx="59">
                  <c:v>124.86</c:v>
                </c:pt>
                <c:pt idx="60">
                  <c:v>123.79</c:v>
                </c:pt>
                <c:pt idx="61">
                  <c:v>122.69</c:v>
                </c:pt>
                <c:pt idx="62">
                  <c:v>121.56</c:v>
                </c:pt>
                <c:pt idx="63">
                  <c:v>120.47</c:v>
                </c:pt>
                <c:pt idx="64">
                  <c:v>119.34</c:v>
                </c:pt>
                <c:pt idx="65">
                  <c:v>118.22</c:v>
                </c:pt>
                <c:pt idx="66">
                  <c:v>117.22</c:v>
                </c:pt>
                <c:pt idx="67">
                  <c:v>115.91</c:v>
                </c:pt>
                <c:pt idx="68">
                  <c:v>114.71</c:v>
                </c:pt>
                <c:pt idx="69">
                  <c:v>113.49</c:v>
                </c:pt>
                <c:pt idx="70">
                  <c:v>112.29</c:v>
                </c:pt>
                <c:pt idx="71">
                  <c:v>111.03</c:v>
                </c:pt>
                <c:pt idx="72">
                  <c:v>109.74</c:v>
                </c:pt>
                <c:pt idx="73">
                  <c:v>108.49</c:v>
                </c:pt>
                <c:pt idx="74">
                  <c:v>107.08</c:v>
                </c:pt>
                <c:pt idx="75">
                  <c:v>105.95</c:v>
                </c:pt>
                <c:pt idx="76">
                  <c:v>104.36</c:v>
                </c:pt>
                <c:pt idx="77">
                  <c:v>103.21</c:v>
                </c:pt>
                <c:pt idx="78">
                  <c:v>102.75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2-4D5C-9A6B-26A71902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07920"/>
        <c:axId val="1539470400"/>
      </c:scatterChart>
      <c:valAx>
        <c:axId val="5314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9470400"/>
        <c:crosses val="autoZero"/>
        <c:crossBetween val="midCat"/>
      </c:valAx>
      <c:valAx>
        <c:axId val="15394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14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251459</xdr:colOff>
      <xdr:row>4</xdr:row>
      <xdr:rowOff>60960</xdr:rowOff>
    </xdr:from>
    <xdr:to>
      <xdr:col>1</xdr:col>
      <xdr:colOff>1638300</xdr:colOff>
      <xdr:row>8</xdr:row>
      <xdr:rowOff>106680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E75067-82C9-06FA-8DB7-723E693E25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64" t="16512" r="12586" b="18356"/>
        <a:stretch/>
      </xdr:blipFill>
      <xdr:spPr>
        <a:xfrm>
          <a:off x="861059" y="792480"/>
          <a:ext cx="1386841" cy="77724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9</xdr:row>
      <xdr:rowOff>91440</xdr:rowOff>
    </xdr:from>
    <xdr:to>
      <xdr:col>3</xdr:col>
      <xdr:colOff>556260</xdr:colOff>
      <xdr:row>17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11DDD0-643B-39A4-1F17-043D8D9D6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" y="1737360"/>
          <a:ext cx="3528060" cy="1508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347727</xdr:colOff>
      <xdr:row>0</xdr:row>
      <xdr:rowOff>107230</xdr:rowOff>
    </xdr:from>
    <xdr:to>
      <xdr:col>26</xdr:col>
      <xdr:colOff>146021</xdr:colOff>
      <xdr:row>21</xdr:row>
      <xdr:rowOff>4654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64DD05-F17F-80FB-8501-ADBB7EE48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515470</xdr:colOff>
      <xdr:row>22</xdr:row>
      <xdr:rowOff>45942</xdr:rowOff>
    </xdr:from>
    <xdr:to>
      <xdr:col>24</xdr:col>
      <xdr:colOff>168088</xdr:colOff>
      <xdr:row>40</xdr:row>
      <xdr:rowOff>168087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D31BD44-1050-3AC2-0932-B160716A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692150</xdr:colOff>
      <xdr:row>26</xdr:row>
      <xdr:rowOff>44450</xdr:rowOff>
    </xdr:from>
    <xdr:ext cx="1605425" cy="462319"/>
    <xdr:pic>
      <xdr:nvPicPr>
        <xdr:cNvPr id="2" name="Imagen 1">
          <a:extLst>
            <a:ext uri="{FF2B5EF4-FFF2-40B4-BE49-F238E27FC236}">
              <a16:creationId xmlns:a16="http://schemas.microsoft.com/office/drawing/2014/main" id="{62712955-3F66-4AD6-B44A-D29EED790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150" y="4997450"/>
          <a:ext cx="1605425" cy="462319"/>
        </a:xfrm>
        <a:prstGeom prst="rect">
          <a:avLst/>
        </a:prstGeom>
      </xdr:spPr>
    </xdr:pic>
    <xdr:clientData/>
  </xdr:oneCellAnchor>
  <xdr:oneCellAnchor>
    <xdr:from>
      <xdr:col>0</xdr:col>
      <xdr:colOff>1854200</xdr:colOff>
      <xdr:row>29</xdr:row>
      <xdr:rowOff>95250</xdr:rowOff>
    </xdr:from>
    <xdr:ext cx="816015" cy="227349"/>
    <xdr:pic>
      <xdr:nvPicPr>
        <xdr:cNvPr id="3" name="Imagen 2">
          <a:extLst>
            <a:ext uri="{FF2B5EF4-FFF2-40B4-BE49-F238E27FC236}">
              <a16:creationId xmlns:a16="http://schemas.microsoft.com/office/drawing/2014/main" id="{5902DF1B-A4A3-4B65-91A2-47951E74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825" y="5619750"/>
          <a:ext cx="816015" cy="227349"/>
        </a:xfrm>
        <a:prstGeom prst="rect">
          <a:avLst/>
        </a:prstGeom>
      </xdr:spPr>
    </xdr:pic>
    <xdr:clientData/>
  </xdr:oneCellAnchor>
  <xdr:oneCellAnchor>
    <xdr:from>
      <xdr:col>0</xdr:col>
      <xdr:colOff>1612900</xdr:colOff>
      <xdr:row>23</xdr:row>
      <xdr:rowOff>0</xdr:rowOff>
    </xdr:from>
    <xdr:ext cx="976048" cy="431836"/>
    <xdr:pic>
      <xdr:nvPicPr>
        <xdr:cNvPr id="4" name="Imagen 3">
          <a:extLst>
            <a:ext uri="{FF2B5EF4-FFF2-40B4-BE49-F238E27FC236}">
              <a16:creationId xmlns:a16="http://schemas.microsoft.com/office/drawing/2014/main" id="{E326013E-11C5-4217-8004-F53A8CDC3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175" y="4381500"/>
          <a:ext cx="976048" cy="431836"/>
        </a:xfrm>
        <a:prstGeom prst="rect">
          <a:avLst/>
        </a:prstGeom>
      </xdr:spPr>
    </xdr:pic>
    <xdr:clientData/>
  </xdr:oneCellAnchor>
  <xdr:oneCellAnchor>
    <xdr:from>
      <xdr:col>1</xdr:col>
      <xdr:colOff>755650</xdr:colOff>
      <xdr:row>23</xdr:row>
      <xdr:rowOff>12700</xdr:rowOff>
    </xdr:from>
    <xdr:ext cx="1352672" cy="386112"/>
    <xdr:pic>
      <xdr:nvPicPr>
        <xdr:cNvPr id="5" name="Imagen 4">
          <a:extLst>
            <a:ext uri="{FF2B5EF4-FFF2-40B4-BE49-F238E27FC236}">
              <a16:creationId xmlns:a16="http://schemas.microsoft.com/office/drawing/2014/main" id="{C3DAFCA6-FF6C-4536-BF1D-6D6953058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7650" y="4394200"/>
          <a:ext cx="1352672" cy="386112"/>
        </a:xfrm>
        <a:prstGeom prst="rect">
          <a:avLst/>
        </a:prstGeom>
      </xdr:spPr>
    </xdr:pic>
    <xdr:clientData/>
  </xdr:oneCellAnchor>
  <xdr:oneCellAnchor>
    <xdr:from>
      <xdr:col>0</xdr:col>
      <xdr:colOff>215900</xdr:colOff>
      <xdr:row>26</xdr:row>
      <xdr:rowOff>146050</xdr:rowOff>
    </xdr:from>
    <xdr:ext cx="2507801" cy="348009"/>
    <xdr:pic>
      <xdr:nvPicPr>
        <xdr:cNvPr id="6" name="Imagen 5">
          <a:extLst>
            <a:ext uri="{FF2B5EF4-FFF2-40B4-BE49-F238E27FC236}">
              <a16:creationId xmlns:a16="http://schemas.microsoft.com/office/drawing/2014/main" id="{943FA85C-E54D-4C9A-A71A-8BB34837B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900" y="5099050"/>
          <a:ext cx="2507801" cy="348009"/>
        </a:xfrm>
        <a:prstGeom prst="rect">
          <a:avLst/>
        </a:prstGeom>
      </xdr:spPr>
    </xdr:pic>
    <xdr:clientData/>
  </xdr:oneCellAnchor>
  <xdr:oneCellAnchor>
    <xdr:from>
      <xdr:col>0</xdr:col>
      <xdr:colOff>285750</xdr:colOff>
      <xdr:row>22</xdr:row>
      <xdr:rowOff>12700</xdr:rowOff>
    </xdr:from>
    <xdr:ext cx="1104996" cy="682047"/>
    <xdr:pic>
      <xdr:nvPicPr>
        <xdr:cNvPr id="7" name="Imagen 6">
          <a:extLst>
            <a:ext uri="{FF2B5EF4-FFF2-40B4-BE49-F238E27FC236}">
              <a16:creationId xmlns:a16="http://schemas.microsoft.com/office/drawing/2014/main" id="{485250B3-8751-4AB5-BD67-B899ACD1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" y="4203700"/>
          <a:ext cx="1104996" cy="682047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31</xdr:row>
      <xdr:rowOff>25400</xdr:rowOff>
    </xdr:from>
    <xdr:ext cx="3524956" cy="1924050"/>
    <xdr:pic>
      <xdr:nvPicPr>
        <xdr:cNvPr id="8" name="Imagen 7">
          <a:extLst>
            <a:ext uri="{FF2B5EF4-FFF2-40B4-BE49-F238E27FC236}">
              <a16:creationId xmlns:a16="http://schemas.microsoft.com/office/drawing/2014/main" id="{D323260B-A912-420A-A77A-680AB4846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" y="5930900"/>
          <a:ext cx="3524956" cy="1924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H6"/>
  <sheetViews>
    <sheetView workbookViewId="0">
      <selection activeCell="F14" sqref="F14"/>
    </sheetView>
  </sheetViews>
  <sheetFormatPr baseColWidth="10" defaultColWidth="8.85546875" defaultRowHeight="15" x14ac:dyDescent="0.25"/>
  <cols>
    <col min="2" max="2" width="28" bestFit="1" customWidth="1"/>
    <col min="4" max="4" width="9.5703125" bestFit="1" customWidth="1"/>
    <col min="5" max="5" width="15.42578125" bestFit="1" customWidth="1"/>
    <col min="6" max="6" width="13.7109375" bestFit="1" customWidth="1"/>
    <col min="8" max="8" width="17.7109375" bestFit="1" customWidth="1"/>
  </cols>
  <sheetData>
    <row r="2" spans="2:8" x14ac:dyDescent="0.25">
      <c r="B2" t="s">
        <v>0</v>
      </c>
      <c r="D2" t="s">
        <v>2</v>
      </c>
      <c r="E2" t="s">
        <v>8</v>
      </c>
      <c r="F2" t="s">
        <v>9</v>
      </c>
      <c r="G2" t="s">
        <v>3</v>
      </c>
      <c r="H2" t="s">
        <v>5</v>
      </c>
    </row>
    <row r="3" spans="2:8" x14ac:dyDescent="0.25">
      <c r="B3" s="1" t="s">
        <v>1</v>
      </c>
      <c r="D3" t="s">
        <v>7</v>
      </c>
      <c r="E3" s="1">
        <v>12</v>
      </c>
      <c r="F3" s="1">
        <v>10</v>
      </c>
      <c r="H3" s="1" t="s">
        <v>10</v>
      </c>
    </row>
    <row r="4" spans="2:8" x14ac:dyDescent="0.25">
      <c r="B4" s="2" t="s">
        <v>4</v>
      </c>
      <c r="E4" s="1">
        <f>E3*25.4</f>
        <v>304.79999999999995</v>
      </c>
      <c r="F4" s="1">
        <f>F3*25.4</f>
        <v>254</v>
      </c>
    </row>
    <row r="6" spans="2:8" x14ac:dyDescent="0.25">
      <c r="D6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861B-F380-4F02-A33D-5D7FA00A0F55}">
  <sheetPr codeName="Hoja2"/>
  <dimension ref="A1:Z80"/>
  <sheetViews>
    <sheetView tabSelected="1" zoomScale="85" zoomScaleNormal="85" workbookViewId="0">
      <selection activeCell="O6" sqref="O6"/>
    </sheetView>
  </sheetViews>
  <sheetFormatPr baseColWidth="10" defaultRowHeight="15" x14ac:dyDescent="0.25"/>
  <cols>
    <col min="1" max="1" width="8.42578125" customWidth="1"/>
    <col min="2" max="2" width="8" bestFit="1" customWidth="1"/>
    <col min="3" max="3" width="18" bestFit="1" customWidth="1"/>
    <col min="4" max="4" width="18" customWidth="1"/>
    <col min="5" max="7" width="18" hidden="1" customWidth="1"/>
    <col min="8" max="8" width="5" customWidth="1"/>
    <col min="9" max="9" width="8" bestFit="1" customWidth="1"/>
    <col min="10" max="10" width="18" bestFit="1" customWidth="1"/>
    <col min="11" max="11" width="18" customWidth="1"/>
    <col min="12" max="12" width="5.5703125" bestFit="1" customWidth="1"/>
    <col min="13" max="13" width="18" bestFit="1" customWidth="1"/>
    <col min="25" max="25" width="8.7109375" bestFit="1" customWidth="1"/>
  </cols>
  <sheetData>
    <row r="1" spans="1:26" x14ac:dyDescent="0.25">
      <c r="B1" s="3" t="s">
        <v>27</v>
      </c>
      <c r="C1" s="3" t="s">
        <v>52</v>
      </c>
      <c r="D1" s="3" t="s">
        <v>30</v>
      </c>
      <c r="E1" s="3" t="s">
        <v>31</v>
      </c>
      <c r="F1" s="3" t="s">
        <v>29</v>
      </c>
      <c r="G1" s="3" t="s">
        <v>28</v>
      </c>
      <c r="I1" s="3" t="s">
        <v>27</v>
      </c>
      <c r="J1" s="4" t="s">
        <v>25</v>
      </c>
      <c r="K1" s="4"/>
      <c r="L1" s="3" t="s">
        <v>27</v>
      </c>
      <c r="M1" s="4" t="s">
        <v>26</v>
      </c>
      <c r="Y1" s="16"/>
      <c r="Z1" s="16"/>
    </row>
    <row r="2" spans="1:26" x14ac:dyDescent="0.25">
      <c r="B2" s="3">
        <v>0</v>
      </c>
      <c r="C2" s="3">
        <v>154.96</v>
      </c>
      <c r="D2" s="7">
        <f>C2/3600</f>
        <v>4.3044444444444448E-2</v>
      </c>
      <c r="E2" s="3" t="e">
        <f>$C$1/1000</f>
        <v>#VALUE!</v>
      </c>
      <c r="F2" s="8" t="e">
        <f>3.14*(E2*E2)/4</f>
        <v>#VALUE!</v>
      </c>
      <c r="G2" s="8" t="e">
        <f>(D2/$F$2)</f>
        <v>#VALUE!</v>
      </c>
      <c r="I2" s="3">
        <v>0</v>
      </c>
      <c r="J2" s="3">
        <v>141.93</v>
      </c>
      <c r="K2" s="3"/>
      <c r="L2" s="3">
        <v>0</v>
      </c>
      <c r="M2" s="3">
        <v>95.71</v>
      </c>
    </row>
    <row r="3" spans="1:26" x14ac:dyDescent="0.25">
      <c r="B3" s="3">
        <v>22.06</v>
      </c>
      <c r="C3" s="3">
        <v>154.96</v>
      </c>
      <c r="D3" s="7">
        <f t="shared" ref="D3:D66" si="0">C3/3600</f>
        <v>4.3044444444444448E-2</v>
      </c>
      <c r="E3" s="3"/>
      <c r="F3" s="3"/>
      <c r="G3" s="8" t="e">
        <f t="shared" ref="G3:G66" si="1">(D3/$F$2)</f>
        <v>#VALUE!</v>
      </c>
      <c r="I3" s="3">
        <v>36.81</v>
      </c>
      <c r="J3" s="3">
        <v>141.88</v>
      </c>
      <c r="K3" s="3"/>
      <c r="L3" s="3">
        <v>37.880000000000003</v>
      </c>
      <c r="M3" s="3">
        <v>95.52</v>
      </c>
      <c r="Y3" s="6"/>
      <c r="Z3" s="6"/>
    </row>
    <row r="4" spans="1:26" x14ac:dyDescent="0.25">
      <c r="B4" s="3">
        <v>37.1</v>
      </c>
      <c r="C4" s="3">
        <v>154.96</v>
      </c>
      <c r="D4" s="7">
        <f t="shared" si="0"/>
        <v>4.3044444444444448E-2</v>
      </c>
      <c r="E4" s="3"/>
      <c r="F4" s="3"/>
      <c r="G4" s="8" t="e">
        <f t="shared" si="1"/>
        <v>#VALUE!</v>
      </c>
      <c r="I4" s="3">
        <v>59.7</v>
      </c>
      <c r="J4" s="3">
        <v>141.88999999999999</v>
      </c>
      <c r="K4" s="3"/>
      <c r="L4" s="3">
        <v>60.76</v>
      </c>
      <c r="M4" s="3">
        <v>95.53</v>
      </c>
    </row>
    <row r="5" spans="1:26" x14ac:dyDescent="0.25">
      <c r="B5" s="3">
        <v>59.98</v>
      </c>
      <c r="C5" s="3">
        <v>154.97</v>
      </c>
      <c r="D5" s="7">
        <f t="shared" si="0"/>
        <v>4.3047222222222223E-2</v>
      </c>
      <c r="E5" s="3"/>
      <c r="F5" s="3"/>
      <c r="G5" s="8" t="e">
        <f t="shared" si="1"/>
        <v>#VALUE!</v>
      </c>
      <c r="I5" s="3">
        <v>82.58</v>
      </c>
      <c r="J5" s="3">
        <v>141.84</v>
      </c>
      <c r="K5" s="3"/>
      <c r="L5" s="3">
        <v>83.65</v>
      </c>
      <c r="M5" s="3">
        <v>95.53</v>
      </c>
      <c r="Y5" s="5"/>
    </row>
    <row r="6" spans="1:26" x14ac:dyDescent="0.25">
      <c r="B6" s="3">
        <v>82.86</v>
      </c>
      <c r="C6" s="3">
        <v>154.83000000000001</v>
      </c>
      <c r="D6" s="7">
        <f t="shared" si="0"/>
        <v>4.3008333333333336E-2</v>
      </c>
      <c r="E6" s="3"/>
      <c r="F6" s="3"/>
      <c r="G6" s="8" t="e">
        <f t="shared" si="1"/>
        <v>#VALUE!</v>
      </c>
      <c r="I6" s="3">
        <v>105.45</v>
      </c>
      <c r="J6" s="3">
        <v>141.53</v>
      </c>
      <c r="K6" s="3"/>
      <c r="L6" s="3">
        <v>106.53</v>
      </c>
      <c r="M6" s="3">
        <v>95.54</v>
      </c>
      <c r="O6" s="18">
        <v>150</v>
      </c>
    </row>
    <row r="7" spans="1:26" x14ac:dyDescent="0.25">
      <c r="B7" s="3">
        <v>105.74</v>
      </c>
      <c r="C7" s="3">
        <v>154.58000000000001</v>
      </c>
      <c r="D7" s="7">
        <f t="shared" si="0"/>
        <v>4.2938888888888894E-2</v>
      </c>
      <c r="E7" s="3"/>
      <c r="F7" s="3"/>
      <c r="G7" s="8" t="e">
        <f t="shared" si="1"/>
        <v>#VALUE!</v>
      </c>
      <c r="I7" s="3">
        <v>128.34</v>
      </c>
      <c r="J7" s="3">
        <v>141.51</v>
      </c>
      <c r="K7" s="3"/>
      <c r="L7" s="3">
        <v>129.41</v>
      </c>
      <c r="M7" s="3">
        <v>95.37</v>
      </c>
      <c r="Y7" s="16"/>
      <c r="Z7" s="16"/>
    </row>
    <row r="8" spans="1:26" x14ac:dyDescent="0.25">
      <c r="B8" s="3">
        <v>128.62</v>
      </c>
      <c r="C8" s="3">
        <v>154.59</v>
      </c>
      <c r="D8" s="7">
        <f t="shared" si="0"/>
        <v>4.294166666666667E-2</v>
      </c>
      <c r="E8" s="3"/>
      <c r="F8" s="3"/>
      <c r="G8" s="8" t="e">
        <f t="shared" si="1"/>
        <v>#VALUE!</v>
      </c>
      <c r="I8" s="3">
        <v>151.22</v>
      </c>
      <c r="J8" s="3">
        <v>141.44999999999999</v>
      </c>
      <c r="K8" s="3"/>
      <c r="L8" s="3">
        <v>152.29</v>
      </c>
      <c r="M8" s="3">
        <v>95.16</v>
      </c>
    </row>
    <row r="9" spans="1:26" x14ac:dyDescent="0.25">
      <c r="B9" s="3">
        <v>151.5</v>
      </c>
      <c r="C9" s="3">
        <v>154.38</v>
      </c>
      <c r="D9" s="7">
        <f t="shared" si="0"/>
        <v>4.2883333333333329E-2</v>
      </c>
      <c r="E9" s="3"/>
      <c r="F9" s="3"/>
      <c r="G9" s="8" t="e">
        <f t="shared" si="1"/>
        <v>#VALUE!</v>
      </c>
      <c r="I9" s="3">
        <v>174.1</v>
      </c>
      <c r="J9" s="3">
        <v>141.15</v>
      </c>
      <c r="K9" s="3"/>
      <c r="L9" s="3">
        <v>175.17</v>
      </c>
      <c r="M9" s="3">
        <v>95.16</v>
      </c>
      <c r="Y9" s="6"/>
      <c r="Z9" s="6"/>
    </row>
    <row r="10" spans="1:26" x14ac:dyDescent="0.25">
      <c r="A10" s="1"/>
      <c r="B10" s="3">
        <v>174.38</v>
      </c>
      <c r="C10" s="3">
        <v>154.21</v>
      </c>
      <c r="D10" s="7">
        <f t="shared" si="0"/>
        <v>4.2836111111111116E-2</v>
      </c>
      <c r="E10" s="3"/>
      <c r="F10" s="3"/>
      <c r="G10" s="8" t="e">
        <f t="shared" si="1"/>
        <v>#VALUE!</v>
      </c>
      <c r="I10" s="3">
        <v>196.98</v>
      </c>
      <c r="J10" s="3">
        <v>141.07</v>
      </c>
      <c r="K10" s="3"/>
      <c r="L10" s="3">
        <v>198.05</v>
      </c>
      <c r="M10" s="3">
        <v>94.83</v>
      </c>
    </row>
    <row r="11" spans="1:26" x14ac:dyDescent="0.25">
      <c r="B11" s="3">
        <v>197.26</v>
      </c>
      <c r="C11" s="3">
        <v>154.21</v>
      </c>
      <c r="D11" s="7">
        <f t="shared" si="0"/>
        <v>4.2836111111111116E-2</v>
      </c>
      <c r="E11" s="3"/>
      <c r="F11" s="3"/>
      <c r="G11" s="8" t="e">
        <f t="shared" si="1"/>
        <v>#VALUE!</v>
      </c>
      <c r="I11" s="3">
        <v>219.86</v>
      </c>
      <c r="J11" s="3">
        <v>140.94999999999999</v>
      </c>
      <c r="K11" s="3"/>
      <c r="L11" s="3">
        <v>220.93</v>
      </c>
      <c r="M11" s="3">
        <v>94.76</v>
      </c>
    </row>
    <row r="12" spans="1:26" x14ac:dyDescent="0.25">
      <c r="A12" s="14"/>
      <c r="B12" s="3">
        <v>220.14</v>
      </c>
      <c r="C12" s="3">
        <v>153.88</v>
      </c>
      <c r="D12" s="7">
        <f t="shared" si="0"/>
        <v>4.2744444444444446E-2</v>
      </c>
      <c r="E12" s="3"/>
      <c r="F12" s="3"/>
      <c r="G12" s="8" t="e">
        <f t="shared" si="1"/>
        <v>#VALUE!</v>
      </c>
      <c r="I12" s="3">
        <v>242.74</v>
      </c>
      <c r="J12" s="3">
        <v>140.75</v>
      </c>
      <c r="K12" s="3"/>
      <c r="L12" s="3">
        <v>243.8</v>
      </c>
      <c r="M12" s="3">
        <v>94.41</v>
      </c>
    </row>
    <row r="13" spans="1:26" x14ac:dyDescent="0.25">
      <c r="A13" s="13"/>
      <c r="B13" s="3">
        <v>243.02</v>
      </c>
      <c r="C13" s="3">
        <v>153.83000000000001</v>
      </c>
      <c r="D13" s="7">
        <f t="shared" si="0"/>
        <v>4.2730555555555556E-2</v>
      </c>
      <c r="E13" s="3"/>
      <c r="F13" s="3"/>
      <c r="G13" s="8" t="e">
        <f t="shared" si="1"/>
        <v>#VALUE!</v>
      </c>
      <c r="I13" s="3">
        <v>265.62</v>
      </c>
      <c r="J13" s="3">
        <v>140.63</v>
      </c>
      <c r="K13" s="3"/>
      <c r="L13" s="3">
        <v>266.68</v>
      </c>
      <c r="M13" s="3">
        <v>94.27</v>
      </c>
    </row>
    <row r="14" spans="1:26" x14ac:dyDescent="0.25">
      <c r="B14" s="3">
        <v>265.89999999999998</v>
      </c>
      <c r="C14" s="3">
        <v>153.68</v>
      </c>
      <c r="D14" s="7">
        <f t="shared" si="0"/>
        <v>4.2688888888888887E-2</v>
      </c>
      <c r="E14" s="3"/>
      <c r="F14" s="3"/>
      <c r="G14" s="8" t="e">
        <f t="shared" si="1"/>
        <v>#VALUE!</v>
      </c>
      <c r="I14" s="3">
        <v>288.49</v>
      </c>
      <c r="J14" s="3">
        <v>140.37</v>
      </c>
      <c r="K14" s="3"/>
      <c r="L14" s="3">
        <v>289.56</v>
      </c>
      <c r="M14" s="3">
        <v>94.01</v>
      </c>
    </row>
    <row r="15" spans="1:26" x14ac:dyDescent="0.25">
      <c r="B15" s="3">
        <v>288.77999999999997</v>
      </c>
      <c r="C15" s="3">
        <v>153.44999999999999</v>
      </c>
      <c r="D15" s="7">
        <f t="shared" si="0"/>
        <v>4.2624999999999996E-2</v>
      </c>
      <c r="E15" s="3"/>
      <c r="F15" s="3"/>
      <c r="G15" s="8" t="e">
        <f t="shared" si="1"/>
        <v>#VALUE!</v>
      </c>
      <c r="I15" s="3">
        <v>311.37</v>
      </c>
      <c r="J15" s="3">
        <v>140.25</v>
      </c>
      <c r="K15" s="3"/>
      <c r="L15" s="3">
        <v>312.43</v>
      </c>
      <c r="M15" s="3">
        <v>93.65</v>
      </c>
    </row>
    <row r="16" spans="1:26" x14ac:dyDescent="0.25">
      <c r="B16" s="3">
        <v>311.66000000000003</v>
      </c>
      <c r="C16" s="3">
        <v>153.35</v>
      </c>
      <c r="D16" s="7">
        <f t="shared" si="0"/>
        <v>4.2597222222222224E-2</v>
      </c>
      <c r="E16" s="3"/>
      <c r="F16" s="3"/>
      <c r="G16" s="8" t="e">
        <f t="shared" si="1"/>
        <v>#VALUE!</v>
      </c>
      <c r="I16" s="3">
        <v>334.25</v>
      </c>
      <c r="J16" s="3">
        <v>139.99</v>
      </c>
      <c r="K16" s="3"/>
      <c r="L16" s="3">
        <v>335.31</v>
      </c>
      <c r="M16" s="3">
        <v>93.34</v>
      </c>
    </row>
    <row r="17" spans="2:13" x14ac:dyDescent="0.25">
      <c r="B17" s="3">
        <v>334.54</v>
      </c>
      <c r="C17" s="3">
        <v>153.07</v>
      </c>
      <c r="D17" s="7">
        <f t="shared" si="0"/>
        <v>4.2519444444444443E-2</v>
      </c>
      <c r="E17" s="3"/>
      <c r="F17" s="3"/>
      <c r="G17" s="8" t="e">
        <f t="shared" si="1"/>
        <v>#VALUE!</v>
      </c>
      <c r="I17" s="3">
        <v>357.13</v>
      </c>
      <c r="J17" s="3">
        <v>139.81</v>
      </c>
      <c r="K17" s="3"/>
      <c r="L17" s="3">
        <v>358.19</v>
      </c>
      <c r="M17" s="3">
        <v>93.02</v>
      </c>
    </row>
    <row r="18" spans="2:13" x14ac:dyDescent="0.25">
      <c r="B18" s="3">
        <v>357.42</v>
      </c>
      <c r="C18" s="3">
        <v>152.94999999999999</v>
      </c>
      <c r="D18" s="7">
        <f t="shared" si="0"/>
        <v>4.2486111111111106E-2</v>
      </c>
      <c r="E18" s="3"/>
      <c r="F18" s="3"/>
      <c r="G18" s="8" t="e">
        <f t="shared" si="1"/>
        <v>#VALUE!</v>
      </c>
      <c r="I18" s="3">
        <v>380.01</v>
      </c>
      <c r="J18" s="3">
        <v>139.6</v>
      </c>
      <c r="K18" s="3"/>
      <c r="L18" s="3">
        <v>381.06</v>
      </c>
      <c r="M18" s="3">
        <v>92.68</v>
      </c>
    </row>
    <row r="19" spans="2:13" x14ac:dyDescent="0.25">
      <c r="B19" s="3">
        <v>380.29</v>
      </c>
      <c r="C19" s="3">
        <v>152.68</v>
      </c>
      <c r="D19" s="7">
        <f t="shared" si="0"/>
        <v>4.2411111111111115E-2</v>
      </c>
      <c r="E19" s="3"/>
      <c r="F19" s="3"/>
      <c r="G19" s="8" t="e">
        <f t="shared" si="1"/>
        <v>#VALUE!</v>
      </c>
      <c r="I19" s="3">
        <v>402.88</v>
      </c>
      <c r="J19" s="3">
        <v>139.19999999999999</v>
      </c>
      <c r="K19" s="3"/>
      <c r="L19" s="3">
        <v>403.93</v>
      </c>
      <c r="M19" s="3">
        <v>92.26</v>
      </c>
    </row>
    <row r="20" spans="2:13" x14ac:dyDescent="0.25">
      <c r="B20" s="3">
        <v>403.17</v>
      </c>
      <c r="C20" s="3">
        <v>152.44999999999999</v>
      </c>
      <c r="D20" s="7">
        <f t="shared" si="0"/>
        <v>4.2347222222222217E-2</v>
      </c>
      <c r="E20" s="3"/>
      <c r="F20" s="3"/>
      <c r="G20" s="8" t="e">
        <f t="shared" si="1"/>
        <v>#VALUE!</v>
      </c>
      <c r="I20" s="3">
        <v>425.76</v>
      </c>
      <c r="J20" s="3">
        <v>139.1</v>
      </c>
      <c r="K20" s="3"/>
      <c r="L20" s="3">
        <v>426.81</v>
      </c>
      <c r="M20" s="3">
        <v>91.87</v>
      </c>
    </row>
    <row r="21" spans="2:13" x14ac:dyDescent="0.25">
      <c r="B21" s="3">
        <v>426.05</v>
      </c>
      <c r="C21" s="3">
        <v>152.30000000000001</v>
      </c>
      <c r="D21" s="7">
        <f t="shared" si="0"/>
        <v>4.2305555555555562E-2</v>
      </c>
      <c r="E21" s="3"/>
      <c r="F21" s="3"/>
      <c r="G21" s="8" t="e">
        <f t="shared" si="1"/>
        <v>#VALUE!</v>
      </c>
      <c r="I21" s="3">
        <v>448.64</v>
      </c>
      <c r="J21" s="3">
        <v>138.83000000000001</v>
      </c>
      <c r="K21" s="3"/>
      <c r="L21" s="3">
        <v>449.68</v>
      </c>
      <c r="M21" s="3">
        <v>91.44</v>
      </c>
    </row>
    <row r="22" spans="2:13" x14ac:dyDescent="0.25">
      <c r="B22" s="3">
        <v>448.93</v>
      </c>
      <c r="C22" s="3">
        <v>152.05000000000001</v>
      </c>
      <c r="D22" s="7">
        <f t="shared" si="0"/>
        <v>4.2236111111111113E-2</v>
      </c>
      <c r="E22" s="3"/>
      <c r="F22" s="3"/>
      <c r="G22" s="8" t="e">
        <f t="shared" si="1"/>
        <v>#VALUE!</v>
      </c>
      <c r="I22" s="3">
        <v>471.51</v>
      </c>
      <c r="J22" s="3">
        <v>138.46</v>
      </c>
      <c r="K22" s="3"/>
      <c r="L22" s="3">
        <v>472.56</v>
      </c>
      <c r="M22" s="3">
        <v>91.05</v>
      </c>
    </row>
    <row r="23" spans="2:13" x14ac:dyDescent="0.25">
      <c r="B23" s="3">
        <v>471.81</v>
      </c>
      <c r="C23" s="3">
        <v>151.84</v>
      </c>
      <c r="D23" s="7">
        <f t="shared" si="0"/>
        <v>4.2177777777777779E-2</v>
      </c>
      <c r="E23" s="3"/>
      <c r="F23" s="3"/>
      <c r="G23" s="8" t="e">
        <f t="shared" si="1"/>
        <v>#VALUE!</v>
      </c>
      <c r="I23" s="3">
        <v>494.39</v>
      </c>
      <c r="J23" s="3">
        <v>138.16</v>
      </c>
      <c r="K23" s="3"/>
      <c r="L23" s="3">
        <v>495.43</v>
      </c>
      <c r="M23" s="3">
        <v>90.59</v>
      </c>
    </row>
    <row r="24" spans="2:13" x14ac:dyDescent="0.25">
      <c r="B24" s="3">
        <v>494.68</v>
      </c>
      <c r="C24" s="3">
        <v>151.53</v>
      </c>
      <c r="D24" s="7">
        <f t="shared" si="0"/>
        <v>4.2091666666666666E-2</v>
      </c>
      <c r="E24" s="3"/>
      <c r="F24" s="3"/>
      <c r="G24" s="8" t="e">
        <f t="shared" si="1"/>
        <v>#VALUE!</v>
      </c>
      <c r="I24" s="3">
        <v>517.27</v>
      </c>
      <c r="J24" s="3">
        <v>137.82</v>
      </c>
      <c r="K24" s="3"/>
      <c r="L24" s="3">
        <v>518.29999999999995</v>
      </c>
      <c r="M24" s="3">
        <v>90.11</v>
      </c>
    </row>
    <row r="25" spans="2:13" x14ac:dyDescent="0.25">
      <c r="B25" s="3">
        <v>517.55999999999995</v>
      </c>
      <c r="C25" s="3">
        <v>151.21</v>
      </c>
      <c r="D25" s="7">
        <f t="shared" si="0"/>
        <v>4.2002777777777778E-2</v>
      </c>
      <c r="E25" s="3"/>
      <c r="F25" s="3"/>
      <c r="G25" s="8" t="e">
        <f t="shared" si="1"/>
        <v>#VALUE!</v>
      </c>
      <c r="I25" s="3">
        <v>540.14</v>
      </c>
      <c r="J25" s="3">
        <v>137.47</v>
      </c>
      <c r="K25" s="3"/>
      <c r="L25" s="3">
        <v>541.16999999999996</v>
      </c>
      <c r="M25" s="3">
        <v>89.43</v>
      </c>
    </row>
    <row r="26" spans="2:13" x14ac:dyDescent="0.25">
      <c r="B26" s="3">
        <v>540.42999999999995</v>
      </c>
      <c r="C26" s="3">
        <v>150.91</v>
      </c>
      <c r="D26" s="7">
        <f t="shared" si="0"/>
        <v>4.1919444444444447E-2</v>
      </c>
      <c r="E26" s="3"/>
      <c r="F26" s="3"/>
      <c r="G26" s="8" t="e">
        <f t="shared" si="1"/>
        <v>#VALUE!</v>
      </c>
      <c r="I26" s="3">
        <v>563.02</v>
      </c>
      <c r="J26" s="3">
        <v>137.12</v>
      </c>
      <c r="K26" s="3"/>
      <c r="L26" s="3">
        <v>564.04999999999995</v>
      </c>
      <c r="M26" s="3">
        <v>89.13</v>
      </c>
    </row>
    <row r="27" spans="2:13" x14ac:dyDescent="0.25">
      <c r="B27" s="3">
        <v>563.30999999999995</v>
      </c>
      <c r="C27" s="3">
        <v>150.61000000000001</v>
      </c>
      <c r="D27" s="7">
        <f t="shared" si="0"/>
        <v>4.1836111111111116E-2</v>
      </c>
      <c r="E27" s="3"/>
      <c r="F27" s="3"/>
      <c r="G27" s="8" t="e">
        <f t="shared" si="1"/>
        <v>#VALUE!</v>
      </c>
      <c r="I27" s="3">
        <v>585.89</v>
      </c>
      <c r="J27" s="3">
        <v>136.76</v>
      </c>
      <c r="K27" s="3"/>
      <c r="L27" s="3">
        <v>586.91999999999996</v>
      </c>
      <c r="M27" s="3">
        <v>88.62</v>
      </c>
    </row>
    <row r="28" spans="2:13" x14ac:dyDescent="0.25">
      <c r="B28" s="3">
        <v>586.19000000000005</v>
      </c>
      <c r="C28" s="3">
        <v>150.29</v>
      </c>
      <c r="D28" s="7">
        <f t="shared" si="0"/>
        <v>4.174722222222222E-2</v>
      </c>
      <c r="E28" s="3"/>
      <c r="F28" s="3"/>
      <c r="G28" s="8" t="e">
        <f t="shared" si="1"/>
        <v>#VALUE!</v>
      </c>
      <c r="I28" s="3">
        <v>608.76</v>
      </c>
      <c r="J28" s="3">
        <v>136.36000000000001</v>
      </c>
      <c r="K28" s="3"/>
      <c r="L28" s="3">
        <v>609.79</v>
      </c>
      <c r="M28" s="3">
        <v>87.92</v>
      </c>
    </row>
    <row r="29" spans="2:13" x14ac:dyDescent="0.25">
      <c r="B29" s="3">
        <v>609.05999999999995</v>
      </c>
      <c r="C29" s="3">
        <v>149.99</v>
      </c>
      <c r="D29" s="7">
        <f t="shared" si="0"/>
        <v>4.1663888888888889E-2</v>
      </c>
      <c r="E29" s="3"/>
      <c r="F29" s="3"/>
      <c r="G29" s="8" t="e">
        <f t="shared" si="1"/>
        <v>#VALUE!</v>
      </c>
      <c r="I29" s="3">
        <v>654.51</v>
      </c>
      <c r="J29" s="3">
        <v>135.47</v>
      </c>
      <c r="K29" s="3"/>
      <c r="L29" s="3">
        <v>632.66</v>
      </c>
      <c r="M29" s="3">
        <v>87.44</v>
      </c>
    </row>
    <row r="30" spans="2:13" x14ac:dyDescent="0.25">
      <c r="B30" s="3">
        <v>631.94000000000005</v>
      </c>
      <c r="C30" s="3">
        <v>149.57</v>
      </c>
      <c r="D30" s="7">
        <f t="shared" si="0"/>
        <v>4.1547222222222221E-2</v>
      </c>
      <c r="E30" s="3"/>
      <c r="F30" s="3"/>
      <c r="G30" s="8" t="e">
        <f t="shared" si="1"/>
        <v>#VALUE!</v>
      </c>
      <c r="I30" s="3">
        <v>677.38</v>
      </c>
      <c r="J30" s="3">
        <v>134.99</v>
      </c>
      <c r="K30" s="3"/>
      <c r="L30" s="3">
        <v>655.53</v>
      </c>
      <c r="M30" s="3">
        <v>86.78</v>
      </c>
    </row>
    <row r="31" spans="2:13" x14ac:dyDescent="0.25">
      <c r="B31" s="3">
        <v>654.72</v>
      </c>
      <c r="C31" s="3">
        <v>149.19</v>
      </c>
      <c r="D31" s="7">
        <f t="shared" si="0"/>
        <v>4.1441666666666668E-2</v>
      </c>
      <c r="E31" s="3"/>
      <c r="F31" s="3"/>
      <c r="G31" s="8" t="e">
        <f t="shared" si="1"/>
        <v>#VALUE!</v>
      </c>
      <c r="I31" s="3">
        <v>700.25</v>
      </c>
      <c r="J31" s="3">
        <v>134.41999999999999</v>
      </c>
      <c r="K31" s="3"/>
      <c r="L31" s="3">
        <v>678.39</v>
      </c>
      <c r="M31" s="3">
        <v>86.12</v>
      </c>
    </row>
    <row r="32" spans="2:13" x14ac:dyDescent="0.25">
      <c r="B32" s="3">
        <v>683.58</v>
      </c>
      <c r="C32" s="3">
        <v>148.74</v>
      </c>
      <c r="D32" s="7">
        <f t="shared" si="0"/>
        <v>4.1316666666666668E-2</v>
      </c>
      <c r="E32" s="3"/>
      <c r="F32" s="3"/>
      <c r="G32" s="8" t="e">
        <f t="shared" si="1"/>
        <v>#VALUE!</v>
      </c>
      <c r="I32" s="3">
        <v>723.13</v>
      </c>
      <c r="J32" s="3">
        <v>133.9</v>
      </c>
      <c r="K32" s="3"/>
      <c r="L32" s="3">
        <v>701.26</v>
      </c>
      <c r="M32" s="3">
        <v>85.42</v>
      </c>
    </row>
    <row r="33" spans="2:13" x14ac:dyDescent="0.25">
      <c r="B33" s="3">
        <v>705.23</v>
      </c>
      <c r="C33" s="3">
        <v>148.28</v>
      </c>
      <c r="D33" s="7">
        <f t="shared" si="0"/>
        <v>4.1188888888888886E-2</v>
      </c>
      <c r="E33" s="3"/>
      <c r="F33" s="3"/>
      <c r="G33" s="8" t="e">
        <f t="shared" si="1"/>
        <v>#VALUE!</v>
      </c>
      <c r="I33" s="3">
        <v>745.99</v>
      </c>
      <c r="J33" s="3">
        <v>133.26</v>
      </c>
      <c r="K33" s="3"/>
      <c r="L33" s="3">
        <v>724.13</v>
      </c>
      <c r="M33" s="3">
        <v>84.71</v>
      </c>
    </row>
    <row r="34" spans="2:13" x14ac:dyDescent="0.25">
      <c r="B34" s="3">
        <v>729.67</v>
      </c>
      <c r="C34" s="3">
        <v>147.66999999999999</v>
      </c>
      <c r="D34" s="7">
        <f t="shared" si="0"/>
        <v>4.1019444444444442E-2</v>
      </c>
      <c r="E34" s="3"/>
      <c r="F34" s="3"/>
      <c r="G34" s="8" t="e">
        <f t="shared" si="1"/>
        <v>#VALUE!</v>
      </c>
      <c r="I34" s="3">
        <v>768.86</v>
      </c>
      <c r="J34" s="3">
        <v>132.69</v>
      </c>
      <c r="K34" s="3"/>
      <c r="L34" s="3">
        <v>747</v>
      </c>
      <c r="M34" s="3">
        <v>83.96</v>
      </c>
    </row>
    <row r="35" spans="2:13" x14ac:dyDescent="0.25">
      <c r="B35" s="3">
        <v>752.54</v>
      </c>
      <c r="C35" s="3">
        <v>147.1</v>
      </c>
      <c r="D35" s="7">
        <f t="shared" si="0"/>
        <v>4.0861111111111112E-2</v>
      </c>
      <c r="E35" s="3"/>
      <c r="F35" s="3"/>
      <c r="G35" s="8" t="e">
        <f t="shared" si="1"/>
        <v>#VALUE!</v>
      </c>
      <c r="I35" s="3">
        <v>791.73</v>
      </c>
      <c r="J35" s="3">
        <v>132.03</v>
      </c>
      <c r="K35" s="3"/>
      <c r="L35" s="3">
        <v>769.86</v>
      </c>
      <c r="M35" s="3">
        <v>83.16</v>
      </c>
    </row>
    <row r="36" spans="2:13" x14ac:dyDescent="0.25">
      <c r="B36" s="3">
        <v>775.41</v>
      </c>
      <c r="C36" s="3">
        <v>146.56</v>
      </c>
      <c r="D36" s="7">
        <f t="shared" si="0"/>
        <v>4.0711111111111115E-2</v>
      </c>
      <c r="E36" s="3"/>
      <c r="F36" s="3"/>
      <c r="G36" s="8" t="e">
        <f t="shared" si="1"/>
        <v>#VALUE!</v>
      </c>
      <c r="I36" s="3">
        <v>814.6</v>
      </c>
      <c r="J36" s="3">
        <v>131.32</v>
      </c>
      <c r="K36" s="3"/>
      <c r="L36" s="3">
        <v>792.73</v>
      </c>
      <c r="M36" s="3">
        <v>82.42</v>
      </c>
    </row>
    <row r="37" spans="2:13" x14ac:dyDescent="0.25">
      <c r="B37" s="3">
        <v>798.28</v>
      </c>
      <c r="C37" s="3">
        <v>146.03</v>
      </c>
      <c r="D37" s="7">
        <f t="shared" si="0"/>
        <v>4.0563888888888892E-2</v>
      </c>
      <c r="E37" s="3"/>
      <c r="F37" s="3"/>
      <c r="G37" s="8" t="e">
        <f t="shared" si="1"/>
        <v>#VALUE!</v>
      </c>
      <c r="I37" s="3">
        <v>837.47</v>
      </c>
      <c r="J37" s="3">
        <v>130.66</v>
      </c>
      <c r="K37" s="3"/>
      <c r="L37" s="3">
        <v>815.59</v>
      </c>
      <c r="M37" s="3">
        <v>81.48</v>
      </c>
    </row>
    <row r="38" spans="2:13" x14ac:dyDescent="0.25">
      <c r="B38" s="3">
        <v>821.15</v>
      </c>
      <c r="C38" s="3">
        <v>145.30000000000001</v>
      </c>
      <c r="D38" s="7">
        <f t="shared" si="0"/>
        <v>4.0361111111111111E-2</v>
      </c>
      <c r="E38" s="3"/>
      <c r="F38" s="3"/>
      <c r="G38" s="8" t="e">
        <f t="shared" si="1"/>
        <v>#VALUE!</v>
      </c>
      <c r="I38" s="3">
        <v>860.34</v>
      </c>
      <c r="J38" s="3">
        <v>129.91</v>
      </c>
      <c r="K38" s="3"/>
      <c r="L38" s="3">
        <v>838.45</v>
      </c>
      <c r="M38" s="3">
        <v>80.599999999999994</v>
      </c>
    </row>
    <row r="39" spans="2:13" x14ac:dyDescent="0.25">
      <c r="B39" s="3">
        <v>844.02</v>
      </c>
      <c r="C39" s="3">
        <v>144.66</v>
      </c>
      <c r="D39" s="7">
        <f t="shared" si="0"/>
        <v>4.0183333333333335E-2</v>
      </c>
      <c r="E39" s="3"/>
      <c r="F39" s="3"/>
      <c r="G39" s="8" t="e">
        <f t="shared" si="1"/>
        <v>#VALUE!</v>
      </c>
      <c r="I39" s="3">
        <v>883.2</v>
      </c>
      <c r="J39" s="3">
        <v>129.1</v>
      </c>
      <c r="K39" s="3"/>
      <c r="L39" s="3">
        <v>861.32</v>
      </c>
      <c r="M39" s="3">
        <v>79.72</v>
      </c>
    </row>
    <row r="40" spans="2:13" x14ac:dyDescent="0.25">
      <c r="B40" s="3">
        <v>866.88</v>
      </c>
      <c r="C40" s="3">
        <v>143.91999999999999</v>
      </c>
      <c r="D40" s="7">
        <f t="shared" si="0"/>
        <v>3.9977777777777772E-2</v>
      </c>
      <c r="E40" s="3"/>
      <c r="F40" s="3"/>
      <c r="G40" s="8" t="e">
        <f t="shared" si="1"/>
        <v>#VALUE!</v>
      </c>
      <c r="I40" s="3">
        <v>906.07</v>
      </c>
      <c r="J40" s="3">
        <v>128.28</v>
      </c>
      <c r="K40" s="3"/>
      <c r="L40" s="3">
        <v>884.18</v>
      </c>
      <c r="M40" s="3">
        <v>78.790000000000006</v>
      </c>
    </row>
    <row r="41" spans="2:13" x14ac:dyDescent="0.25">
      <c r="B41" s="3">
        <v>889.75</v>
      </c>
      <c r="C41" s="3">
        <v>143.21</v>
      </c>
      <c r="D41" s="7">
        <f t="shared" si="0"/>
        <v>3.9780555555555555E-2</v>
      </c>
      <c r="E41" s="3"/>
      <c r="F41" s="3"/>
      <c r="G41" s="8" t="e">
        <f t="shared" si="1"/>
        <v>#VALUE!</v>
      </c>
      <c r="I41" s="3">
        <v>928.93</v>
      </c>
      <c r="J41" s="3">
        <v>127.44</v>
      </c>
      <c r="K41" s="3"/>
      <c r="L41" s="3">
        <v>907.04</v>
      </c>
      <c r="M41" s="3">
        <v>77.94</v>
      </c>
    </row>
    <row r="42" spans="2:13" x14ac:dyDescent="0.25">
      <c r="B42" s="3">
        <v>912.62</v>
      </c>
      <c r="C42" s="3">
        <v>142.47999999999999</v>
      </c>
      <c r="D42" s="7">
        <f t="shared" si="0"/>
        <v>3.9577777777777774E-2</v>
      </c>
      <c r="E42" s="3"/>
      <c r="F42" s="3"/>
      <c r="G42" s="8" t="e">
        <f t="shared" si="1"/>
        <v>#VALUE!</v>
      </c>
      <c r="I42" s="3">
        <v>951.79</v>
      </c>
      <c r="J42" s="3">
        <v>126.62</v>
      </c>
      <c r="K42" s="3"/>
      <c r="L42" s="3">
        <v>929.91</v>
      </c>
      <c r="M42" s="3">
        <v>77.08</v>
      </c>
    </row>
    <row r="43" spans="2:13" x14ac:dyDescent="0.25">
      <c r="B43" s="3">
        <v>935.48</v>
      </c>
      <c r="C43" s="3">
        <v>141.69</v>
      </c>
      <c r="D43" s="7">
        <f t="shared" si="0"/>
        <v>3.9358333333333335E-2</v>
      </c>
      <c r="E43" s="3"/>
      <c r="F43" s="3"/>
      <c r="G43" s="8" t="e">
        <f t="shared" si="1"/>
        <v>#VALUE!</v>
      </c>
      <c r="I43" s="3">
        <v>974.66</v>
      </c>
      <c r="J43" s="3">
        <v>125.74</v>
      </c>
      <c r="K43" s="3"/>
      <c r="L43" s="3">
        <v>952.77</v>
      </c>
      <c r="M43" s="3">
        <v>76.2</v>
      </c>
    </row>
    <row r="44" spans="2:13" x14ac:dyDescent="0.25">
      <c r="B44" s="3">
        <v>958.35</v>
      </c>
      <c r="C44" s="3">
        <v>140.91</v>
      </c>
      <c r="D44" s="7">
        <f t="shared" si="0"/>
        <v>3.9141666666666665E-2</v>
      </c>
      <c r="E44" s="3"/>
      <c r="F44" s="3"/>
      <c r="G44" s="8" t="e">
        <f t="shared" si="1"/>
        <v>#VALUE!</v>
      </c>
      <c r="I44" s="3">
        <v>997.52</v>
      </c>
      <c r="J44" s="3">
        <v>124.89</v>
      </c>
      <c r="K44" s="3"/>
      <c r="L44" s="3">
        <v>975.64</v>
      </c>
      <c r="M44" s="3">
        <v>75.290000000000006</v>
      </c>
    </row>
    <row r="45" spans="2:13" x14ac:dyDescent="0.25">
      <c r="B45" s="3">
        <v>981.21</v>
      </c>
      <c r="C45" s="3">
        <v>140.08000000000001</v>
      </c>
      <c r="D45" s="7">
        <f t="shared" si="0"/>
        <v>3.8911111111111112E-2</v>
      </c>
      <c r="E45" s="3"/>
      <c r="F45" s="3"/>
      <c r="G45" s="8" t="e">
        <f t="shared" si="1"/>
        <v>#VALUE!</v>
      </c>
      <c r="I45" s="3">
        <v>1020.38</v>
      </c>
      <c r="J45" s="3">
        <v>123.92</v>
      </c>
      <c r="K45" s="3"/>
      <c r="L45" s="3">
        <v>998.5</v>
      </c>
      <c r="M45" s="3">
        <v>74.38</v>
      </c>
    </row>
    <row r="46" spans="2:13" x14ac:dyDescent="0.25">
      <c r="B46" s="3">
        <v>1004.08</v>
      </c>
      <c r="C46" s="3">
        <v>139.32</v>
      </c>
      <c r="D46" s="7">
        <f t="shared" si="0"/>
        <v>3.8699999999999998E-2</v>
      </c>
      <c r="E46" s="3"/>
      <c r="F46" s="3"/>
      <c r="G46" s="8" t="e">
        <f t="shared" si="1"/>
        <v>#VALUE!</v>
      </c>
      <c r="I46" s="3">
        <v>1043.25</v>
      </c>
      <c r="J46" s="3">
        <v>123.04</v>
      </c>
      <c r="K46" s="3"/>
      <c r="L46" s="3">
        <v>1021.36</v>
      </c>
      <c r="M46" s="3">
        <v>73.540000000000006</v>
      </c>
    </row>
    <row r="47" spans="2:13" x14ac:dyDescent="0.25">
      <c r="B47" s="3">
        <v>1026.94</v>
      </c>
      <c r="C47" s="3">
        <v>138.35</v>
      </c>
      <c r="D47" s="7">
        <f t="shared" si="0"/>
        <v>3.8430555555555551E-2</v>
      </c>
      <c r="E47" s="3"/>
      <c r="F47" s="3"/>
      <c r="G47" s="8" t="e">
        <f t="shared" si="1"/>
        <v>#VALUE!</v>
      </c>
      <c r="I47" s="3">
        <v>1066.1099999999999</v>
      </c>
      <c r="J47" s="3">
        <v>122.06</v>
      </c>
      <c r="K47" s="3"/>
      <c r="L47" s="3">
        <v>1044.23</v>
      </c>
      <c r="M47" s="3">
        <v>72.63</v>
      </c>
    </row>
    <row r="48" spans="2:13" x14ac:dyDescent="0.25">
      <c r="B48" s="3">
        <v>1049.8</v>
      </c>
      <c r="C48" s="3">
        <v>137.49</v>
      </c>
      <c r="D48" s="7">
        <f t="shared" si="0"/>
        <v>3.8191666666666672E-2</v>
      </c>
      <c r="E48" s="3"/>
      <c r="F48" s="3"/>
      <c r="G48" s="8" t="e">
        <f t="shared" si="1"/>
        <v>#VALUE!</v>
      </c>
      <c r="I48" s="3">
        <v>1088.97</v>
      </c>
      <c r="J48" s="3">
        <v>121.13</v>
      </c>
      <c r="K48" s="3"/>
      <c r="L48" s="3">
        <v>1067.0899999999999</v>
      </c>
      <c r="M48" s="3">
        <v>71.77</v>
      </c>
    </row>
    <row r="49" spans="2:13" x14ac:dyDescent="0.25">
      <c r="B49" s="3">
        <v>1072.67</v>
      </c>
      <c r="C49" s="3">
        <v>136.63</v>
      </c>
      <c r="D49" s="7">
        <f t="shared" si="0"/>
        <v>3.795277777777778E-2</v>
      </c>
      <c r="E49" s="3"/>
      <c r="F49" s="3"/>
      <c r="G49" s="8" t="e">
        <f t="shared" si="1"/>
        <v>#VALUE!</v>
      </c>
      <c r="I49" s="3">
        <v>1111.83</v>
      </c>
      <c r="J49" s="3">
        <v>120.13</v>
      </c>
      <c r="K49" s="3"/>
      <c r="L49" s="3">
        <v>1089.95</v>
      </c>
      <c r="M49" s="3">
        <v>70.86</v>
      </c>
    </row>
    <row r="50" spans="2:13" x14ac:dyDescent="0.25">
      <c r="B50" s="3">
        <v>1095.53</v>
      </c>
      <c r="C50" s="3">
        <v>135.78</v>
      </c>
      <c r="D50" s="7">
        <f t="shared" si="0"/>
        <v>3.7716666666666669E-2</v>
      </c>
      <c r="E50" s="3"/>
      <c r="F50" s="3"/>
      <c r="G50" s="8" t="e">
        <f t="shared" si="1"/>
        <v>#VALUE!</v>
      </c>
      <c r="I50" s="3">
        <v>1134.69</v>
      </c>
      <c r="J50" s="3">
        <v>119.18</v>
      </c>
      <c r="K50" s="3"/>
      <c r="L50" s="3">
        <v>1112.82</v>
      </c>
      <c r="M50" s="3">
        <v>69.98</v>
      </c>
    </row>
    <row r="51" spans="2:13" x14ac:dyDescent="0.25">
      <c r="B51" s="3">
        <v>1118.4000000000001</v>
      </c>
      <c r="C51" s="3">
        <v>134.86000000000001</v>
      </c>
      <c r="D51" s="7">
        <f t="shared" si="0"/>
        <v>3.7461111111111112E-2</v>
      </c>
      <c r="E51" s="3"/>
      <c r="F51" s="3"/>
      <c r="G51" s="8" t="e">
        <f t="shared" si="1"/>
        <v>#VALUE!</v>
      </c>
      <c r="I51" s="3">
        <v>1157.55</v>
      </c>
      <c r="J51" s="3">
        <v>118.12</v>
      </c>
      <c r="K51" s="3"/>
      <c r="L51" s="3">
        <v>1135.68</v>
      </c>
      <c r="M51" s="3">
        <v>69.010000000000005</v>
      </c>
    </row>
    <row r="52" spans="2:13" x14ac:dyDescent="0.25">
      <c r="B52" s="3">
        <v>1141.26</v>
      </c>
      <c r="C52" s="3">
        <v>133.93</v>
      </c>
      <c r="D52" s="7">
        <f t="shared" si="0"/>
        <v>3.7202777777777779E-2</v>
      </c>
      <c r="E52" s="3"/>
      <c r="F52" s="3"/>
      <c r="G52" s="8" t="e">
        <f t="shared" si="1"/>
        <v>#VALUE!</v>
      </c>
      <c r="I52" s="3">
        <v>1185.74</v>
      </c>
      <c r="J52" s="3">
        <v>116.8</v>
      </c>
      <c r="K52" s="3"/>
      <c r="L52" s="3">
        <v>1158.54</v>
      </c>
      <c r="M52" s="3">
        <v>68.069999999999993</v>
      </c>
    </row>
    <row r="53" spans="2:13" x14ac:dyDescent="0.25">
      <c r="B53" s="3">
        <v>1164.1199999999999</v>
      </c>
      <c r="C53" s="3">
        <v>133</v>
      </c>
      <c r="D53" s="7">
        <f t="shared" si="0"/>
        <v>3.6944444444444446E-2</v>
      </c>
      <c r="E53" s="3"/>
      <c r="F53" s="3"/>
      <c r="G53" s="8" t="e">
        <f t="shared" si="1"/>
        <v>#VALUE!</v>
      </c>
      <c r="I53" s="3">
        <v>1226.1300000000001</v>
      </c>
      <c r="J53" s="3">
        <v>114.95</v>
      </c>
      <c r="K53" s="3"/>
      <c r="L53" s="3">
        <v>1181.4000000000001</v>
      </c>
      <c r="M53" s="3">
        <v>66.959999999999994</v>
      </c>
    </row>
    <row r="54" spans="2:13" x14ac:dyDescent="0.25">
      <c r="B54" s="3">
        <v>1186.98</v>
      </c>
      <c r="C54" s="3">
        <v>132.02000000000001</v>
      </c>
      <c r="D54" s="7">
        <f t="shared" si="0"/>
        <v>3.6672222222222224E-2</v>
      </c>
      <c r="E54" s="3"/>
      <c r="F54" s="3"/>
      <c r="G54" s="8" t="e">
        <f t="shared" si="1"/>
        <v>#VALUE!</v>
      </c>
      <c r="I54" s="3">
        <v>1248.99</v>
      </c>
      <c r="J54" s="3">
        <v>113.95</v>
      </c>
      <c r="K54" s="3"/>
      <c r="L54" s="3">
        <v>1204.26</v>
      </c>
      <c r="M54" s="3">
        <v>65.81</v>
      </c>
    </row>
    <row r="55" spans="2:13" x14ac:dyDescent="0.25">
      <c r="B55" s="3">
        <v>1209.8499999999999</v>
      </c>
      <c r="C55" s="3">
        <v>131.16</v>
      </c>
      <c r="D55" s="7">
        <f t="shared" si="0"/>
        <v>3.6433333333333331E-2</v>
      </c>
      <c r="E55" s="3"/>
      <c r="F55" s="3"/>
      <c r="G55" s="8" t="e">
        <f t="shared" si="1"/>
        <v>#VALUE!</v>
      </c>
      <c r="I55" s="3">
        <v>1271.8499999999999</v>
      </c>
      <c r="J55" s="3">
        <v>112.82</v>
      </c>
      <c r="K55" s="3"/>
      <c r="L55" s="3">
        <v>1227.1099999999999</v>
      </c>
      <c r="M55" s="3">
        <v>64.7</v>
      </c>
    </row>
    <row r="56" spans="2:13" x14ac:dyDescent="0.25">
      <c r="B56" s="3">
        <v>1232.7</v>
      </c>
      <c r="C56" s="3">
        <v>130.03</v>
      </c>
      <c r="D56" s="7">
        <f t="shared" si="0"/>
        <v>3.6119444444444447E-2</v>
      </c>
      <c r="E56" s="3"/>
      <c r="F56" s="3"/>
      <c r="G56" s="8" t="e">
        <f t="shared" si="1"/>
        <v>#VALUE!</v>
      </c>
      <c r="I56" s="3">
        <v>1294.71</v>
      </c>
      <c r="J56" s="3">
        <v>111.71</v>
      </c>
      <c r="K56" s="3"/>
      <c r="L56" s="3">
        <v>1249.97</v>
      </c>
      <c r="M56" s="3">
        <v>63.48</v>
      </c>
    </row>
    <row r="57" spans="2:13" x14ac:dyDescent="0.25">
      <c r="B57" s="3">
        <v>1255.57</v>
      </c>
      <c r="C57" s="3">
        <v>129.03</v>
      </c>
      <c r="D57" s="7">
        <f t="shared" si="0"/>
        <v>3.5841666666666668E-2</v>
      </c>
      <c r="E57" s="3"/>
      <c r="F57" s="3"/>
      <c r="G57" s="8" t="e">
        <f t="shared" si="1"/>
        <v>#VALUE!</v>
      </c>
      <c r="I57" s="3">
        <v>1317.57</v>
      </c>
      <c r="J57" s="3">
        <v>110.58</v>
      </c>
      <c r="K57" s="3"/>
      <c r="L57" s="3">
        <v>1272.83</v>
      </c>
      <c r="M57" s="3">
        <v>62.26</v>
      </c>
    </row>
    <row r="58" spans="2:13" x14ac:dyDescent="0.25">
      <c r="B58" s="3">
        <v>1278.43</v>
      </c>
      <c r="C58" s="3">
        <v>128.01</v>
      </c>
      <c r="D58" s="7">
        <f t="shared" si="0"/>
        <v>3.5558333333333331E-2</v>
      </c>
      <c r="E58" s="3"/>
      <c r="F58" s="3"/>
      <c r="G58" s="8" t="e">
        <f t="shared" si="1"/>
        <v>#VALUE!</v>
      </c>
      <c r="I58" s="3">
        <v>1340.43</v>
      </c>
      <c r="J58" s="3">
        <v>109.49</v>
      </c>
      <c r="K58" s="3"/>
      <c r="L58" s="3">
        <v>1295.68</v>
      </c>
      <c r="M58" s="3">
        <v>61.04</v>
      </c>
    </row>
    <row r="59" spans="2:13" x14ac:dyDescent="0.25">
      <c r="B59" s="3">
        <v>1301.29</v>
      </c>
      <c r="C59" s="3">
        <v>126.95</v>
      </c>
      <c r="D59" s="7">
        <f t="shared" si="0"/>
        <v>3.5263888888888886E-2</v>
      </c>
      <c r="E59" s="3"/>
      <c r="F59" s="3"/>
      <c r="G59" s="8" t="e">
        <f t="shared" si="1"/>
        <v>#VALUE!</v>
      </c>
      <c r="I59" s="3">
        <v>1363.29</v>
      </c>
      <c r="J59" s="3">
        <v>108.33</v>
      </c>
      <c r="K59" s="3"/>
      <c r="L59" s="3">
        <v>1318.54</v>
      </c>
      <c r="M59" s="3">
        <v>59.88</v>
      </c>
    </row>
    <row r="60" spans="2:13" x14ac:dyDescent="0.25">
      <c r="B60" s="3">
        <v>1324.15</v>
      </c>
      <c r="C60" s="3">
        <v>125.93</v>
      </c>
      <c r="D60" s="7">
        <f t="shared" si="0"/>
        <v>3.4980555555555556E-2</v>
      </c>
      <c r="E60" s="3"/>
      <c r="F60" s="3"/>
      <c r="G60" s="8" t="e">
        <f t="shared" si="1"/>
        <v>#VALUE!</v>
      </c>
      <c r="I60" s="3">
        <v>1386.14</v>
      </c>
      <c r="J60" s="3">
        <v>107.2</v>
      </c>
      <c r="K60" s="3"/>
      <c r="L60" s="3">
        <v>1341.4</v>
      </c>
      <c r="M60" s="3">
        <v>58.72</v>
      </c>
    </row>
    <row r="61" spans="2:13" x14ac:dyDescent="0.25">
      <c r="B61" s="3">
        <v>1347.01</v>
      </c>
      <c r="C61" s="3">
        <v>124.86</v>
      </c>
      <c r="D61" s="7">
        <f t="shared" si="0"/>
        <v>3.468333333333333E-2</v>
      </c>
      <c r="E61" s="3"/>
      <c r="F61" s="3"/>
      <c r="G61" s="8" t="e">
        <f t="shared" si="1"/>
        <v>#VALUE!</v>
      </c>
      <c r="I61" s="3">
        <v>1409</v>
      </c>
      <c r="J61" s="3">
        <v>106.05</v>
      </c>
      <c r="K61" s="3"/>
      <c r="L61" s="3">
        <v>1364.25</v>
      </c>
      <c r="M61" s="3">
        <v>57.5</v>
      </c>
    </row>
    <row r="62" spans="2:13" x14ac:dyDescent="0.25">
      <c r="B62" s="3">
        <v>1369.86</v>
      </c>
      <c r="C62" s="3">
        <v>123.79</v>
      </c>
      <c r="D62" s="7">
        <f t="shared" si="0"/>
        <v>3.438611111111111E-2</v>
      </c>
      <c r="E62" s="3"/>
      <c r="F62" s="3"/>
      <c r="G62" s="8" t="e">
        <f t="shared" si="1"/>
        <v>#VALUE!</v>
      </c>
      <c r="I62" s="3">
        <v>1433.3</v>
      </c>
      <c r="J62" s="3">
        <v>104.95</v>
      </c>
      <c r="K62" s="3"/>
      <c r="L62" s="3">
        <v>1387.11</v>
      </c>
      <c r="M62" s="3">
        <v>56.3</v>
      </c>
    </row>
    <row r="63" spans="2:13" x14ac:dyDescent="0.25">
      <c r="B63" s="3">
        <v>1392.72</v>
      </c>
      <c r="C63" s="3">
        <v>122.69</v>
      </c>
      <c r="D63" s="7">
        <f t="shared" si="0"/>
        <v>3.4080555555555558E-2</v>
      </c>
      <c r="E63" s="3"/>
      <c r="F63" s="3"/>
      <c r="G63" s="8" t="e">
        <f t="shared" si="1"/>
        <v>#VALUE!</v>
      </c>
      <c r="I63" s="3">
        <v>1454.72</v>
      </c>
      <c r="J63" s="3">
        <v>103.76</v>
      </c>
      <c r="K63" s="3"/>
      <c r="L63" s="3">
        <v>1409.97</v>
      </c>
      <c r="M63" s="3">
        <v>55.11</v>
      </c>
    </row>
    <row r="64" spans="2:13" x14ac:dyDescent="0.25">
      <c r="B64" s="3">
        <v>1415.58</v>
      </c>
      <c r="C64" s="3">
        <v>121.56</v>
      </c>
      <c r="D64" s="7">
        <f t="shared" si="0"/>
        <v>3.3766666666666667E-2</v>
      </c>
      <c r="E64" s="3"/>
      <c r="F64" s="3"/>
      <c r="G64" s="8" t="e">
        <f t="shared" si="1"/>
        <v>#VALUE!</v>
      </c>
      <c r="I64" s="3">
        <v>1477.57</v>
      </c>
      <c r="J64" s="3">
        <v>102.47</v>
      </c>
      <c r="K64" s="3"/>
      <c r="L64" s="3">
        <v>1432.82</v>
      </c>
      <c r="M64" s="3">
        <v>53.86</v>
      </c>
    </row>
    <row r="65" spans="2:13" x14ac:dyDescent="0.25">
      <c r="B65" s="3">
        <v>1438.44</v>
      </c>
      <c r="C65" s="3">
        <v>120.47</v>
      </c>
      <c r="D65" s="7">
        <f t="shared" si="0"/>
        <v>3.346388888888889E-2</v>
      </c>
      <c r="E65" s="3"/>
      <c r="F65" s="3"/>
      <c r="G65" s="8" t="e">
        <f t="shared" si="1"/>
        <v>#VALUE!</v>
      </c>
      <c r="I65" s="3">
        <v>1500.43</v>
      </c>
      <c r="J65" s="3">
        <v>101.23</v>
      </c>
      <c r="K65" s="3"/>
      <c r="L65" s="3">
        <v>1450.49</v>
      </c>
      <c r="M65" s="3">
        <v>52.93</v>
      </c>
    </row>
    <row r="66" spans="2:13" x14ac:dyDescent="0.25">
      <c r="B66" s="3">
        <v>1461.3</v>
      </c>
      <c r="C66" s="3">
        <v>119.34</v>
      </c>
      <c r="D66" s="7">
        <f t="shared" si="0"/>
        <v>3.3149999999999999E-2</v>
      </c>
      <c r="E66" s="3"/>
      <c r="F66" s="3"/>
      <c r="G66" s="8" t="e">
        <f t="shared" si="1"/>
        <v>#VALUE!</v>
      </c>
      <c r="I66" s="3">
        <v>1523.28</v>
      </c>
      <c r="J66" s="3">
        <v>100.02</v>
      </c>
      <c r="K66" s="3"/>
      <c r="L66" s="3"/>
      <c r="M66" s="3"/>
    </row>
    <row r="67" spans="2:13" x14ac:dyDescent="0.25">
      <c r="B67" s="3">
        <v>1484.16</v>
      </c>
      <c r="C67" s="3">
        <v>118.22</v>
      </c>
      <c r="D67" s="7">
        <f t="shared" ref="D67:D80" si="2">C67/3600</f>
        <v>3.283888888888889E-2</v>
      </c>
      <c r="E67" s="3"/>
      <c r="F67" s="3"/>
      <c r="G67" s="8" t="e">
        <f t="shared" ref="G67:G80" si="3">(D67/$F$2)</f>
        <v>#VALUE!</v>
      </c>
      <c r="I67" s="3">
        <v>1546.14</v>
      </c>
      <c r="J67" s="3">
        <v>98.78</v>
      </c>
      <c r="K67" s="3"/>
      <c r="L67" s="3"/>
      <c r="M67" s="3"/>
    </row>
    <row r="68" spans="2:13" x14ac:dyDescent="0.25">
      <c r="B68" s="3">
        <v>1506.24</v>
      </c>
      <c r="C68" s="3">
        <v>117.22</v>
      </c>
      <c r="D68" s="7">
        <f t="shared" si="2"/>
        <v>3.256111111111111E-2</v>
      </c>
      <c r="E68" s="3"/>
      <c r="F68" s="3"/>
      <c r="G68" s="8" t="e">
        <f t="shared" si="3"/>
        <v>#VALUE!</v>
      </c>
      <c r="I68" s="3">
        <v>1568.99</v>
      </c>
      <c r="J68" s="3">
        <v>97.47</v>
      </c>
      <c r="K68" s="3"/>
      <c r="L68" s="3"/>
      <c r="M68" s="3"/>
    </row>
    <row r="69" spans="2:13" x14ac:dyDescent="0.25">
      <c r="B69" s="3">
        <v>1529.87</v>
      </c>
      <c r="C69" s="3">
        <v>115.91</v>
      </c>
      <c r="D69" s="7">
        <f t="shared" si="2"/>
        <v>3.2197222222222224E-2</v>
      </c>
      <c r="E69" s="3"/>
      <c r="F69" s="3"/>
      <c r="G69" s="8" t="e">
        <f t="shared" si="3"/>
        <v>#VALUE!</v>
      </c>
      <c r="I69" s="3">
        <v>1591.85</v>
      </c>
      <c r="J69" s="3">
        <v>96.24</v>
      </c>
      <c r="K69" s="3"/>
      <c r="L69" s="3"/>
      <c r="M69" s="3"/>
    </row>
    <row r="70" spans="2:13" x14ac:dyDescent="0.25">
      <c r="B70" s="3">
        <v>1552.73</v>
      </c>
      <c r="C70" s="3">
        <v>114.71</v>
      </c>
      <c r="D70" s="7">
        <f t="shared" si="2"/>
        <v>3.1863888888888886E-2</v>
      </c>
      <c r="E70" s="3"/>
      <c r="F70" s="3"/>
      <c r="G70" s="8" t="e">
        <f t="shared" si="3"/>
        <v>#VALUE!</v>
      </c>
      <c r="I70" s="3">
        <v>1614.7</v>
      </c>
      <c r="J70" s="3">
        <v>94.84</v>
      </c>
      <c r="K70" s="3"/>
      <c r="L70" s="3"/>
      <c r="M70" s="3"/>
    </row>
    <row r="71" spans="2:13" x14ac:dyDescent="0.25">
      <c r="B71" s="3">
        <v>1575.59</v>
      </c>
      <c r="C71" s="3">
        <v>113.49</v>
      </c>
      <c r="D71" s="7">
        <f t="shared" si="2"/>
        <v>3.1524999999999997E-2</v>
      </c>
      <c r="E71" s="3"/>
      <c r="F71" s="3"/>
      <c r="G71" s="8" t="e">
        <f t="shared" si="3"/>
        <v>#VALUE!</v>
      </c>
      <c r="I71" s="3">
        <v>1637.56</v>
      </c>
      <c r="J71" s="3">
        <v>93.53</v>
      </c>
      <c r="K71" s="3"/>
      <c r="L71" s="3"/>
      <c r="M71" s="3"/>
    </row>
    <row r="72" spans="2:13" x14ac:dyDescent="0.25">
      <c r="B72" s="3">
        <v>1598.44</v>
      </c>
      <c r="C72" s="3">
        <v>112.29</v>
      </c>
      <c r="D72" s="7">
        <f t="shared" si="2"/>
        <v>3.119166666666667E-2</v>
      </c>
      <c r="E72" s="3"/>
      <c r="F72" s="3"/>
      <c r="G72" s="8" t="e">
        <f t="shared" si="3"/>
        <v>#VALUE!</v>
      </c>
      <c r="I72" s="3">
        <v>1660.41</v>
      </c>
      <c r="J72" s="3">
        <v>92.2</v>
      </c>
      <c r="K72" s="3"/>
      <c r="L72" s="3"/>
      <c r="M72" s="3"/>
    </row>
    <row r="73" spans="2:13" x14ac:dyDescent="0.25">
      <c r="B73" s="3">
        <v>1621.3</v>
      </c>
      <c r="C73" s="3">
        <v>111.03</v>
      </c>
      <c r="D73" s="7">
        <f t="shared" si="2"/>
        <v>3.0841666666666667E-2</v>
      </c>
      <c r="E73" s="3"/>
      <c r="F73" s="3"/>
      <c r="G73" s="8" t="e">
        <f t="shared" si="3"/>
        <v>#VALUE!</v>
      </c>
      <c r="I73" s="3">
        <v>1683.26</v>
      </c>
      <c r="J73" s="3">
        <v>90.7</v>
      </c>
      <c r="K73" s="3"/>
      <c r="L73" s="3"/>
      <c r="M73" s="3"/>
    </row>
    <row r="74" spans="2:13" x14ac:dyDescent="0.25">
      <c r="B74" s="3">
        <v>1644.15</v>
      </c>
      <c r="C74" s="3">
        <v>109.74</v>
      </c>
      <c r="D74" s="7">
        <f t="shared" si="2"/>
        <v>3.0483333333333331E-2</v>
      </c>
      <c r="E74" s="3"/>
      <c r="F74" s="3"/>
      <c r="G74" s="8" t="e">
        <f t="shared" si="3"/>
        <v>#VALUE!</v>
      </c>
      <c r="I74" s="3">
        <v>1706.11</v>
      </c>
      <c r="J74" s="3">
        <v>89.32</v>
      </c>
      <c r="K74" s="3"/>
      <c r="L74" s="3"/>
      <c r="M74" s="3"/>
    </row>
    <row r="75" spans="2:13" x14ac:dyDescent="0.25">
      <c r="B75" s="3">
        <v>1667.01</v>
      </c>
      <c r="C75" s="3">
        <v>108.49</v>
      </c>
      <c r="D75" s="7">
        <f t="shared" si="2"/>
        <v>3.013611111111111E-2</v>
      </c>
      <c r="E75" s="3"/>
      <c r="F75" s="3"/>
      <c r="G75" s="8" t="e">
        <f t="shared" si="3"/>
        <v>#VALUE!</v>
      </c>
      <c r="I75" s="3"/>
      <c r="J75" s="3"/>
      <c r="K75" s="3"/>
      <c r="L75" s="3"/>
      <c r="M75" s="3"/>
    </row>
    <row r="76" spans="2:13" x14ac:dyDescent="0.25">
      <c r="B76" s="3">
        <v>1689.86</v>
      </c>
      <c r="C76" s="3">
        <v>107.08</v>
      </c>
      <c r="D76" s="7">
        <f t="shared" si="2"/>
        <v>2.9744444444444445E-2</v>
      </c>
      <c r="E76" s="3"/>
      <c r="F76" s="3"/>
      <c r="G76" s="8" t="e">
        <f t="shared" si="3"/>
        <v>#VALUE!</v>
      </c>
      <c r="I76" s="3"/>
      <c r="J76" s="3"/>
      <c r="K76" s="3"/>
      <c r="L76" s="3"/>
      <c r="M76" s="3"/>
    </row>
    <row r="77" spans="2:13" x14ac:dyDescent="0.25">
      <c r="B77" s="3">
        <v>1707.61</v>
      </c>
      <c r="C77" s="3">
        <v>105.95</v>
      </c>
      <c r="D77" s="7">
        <f t="shared" si="2"/>
        <v>2.9430555555555557E-2</v>
      </c>
      <c r="E77" s="3"/>
      <c r="F77" s="3"/>
      <c r="G77" s="8" t="e">
        <f t="shared" si="3"/>
        <v>#VALUE!</v>
      </c>
      <c r="I77" s="3"/>
      <c r="J77" s="3"/>
      <c r="K77" s="3"/>
      <c r="L77" s="3"/>
      <c r="M77" s="3"/>
    </row>
    <row r="78" spans="2:13" x14ac:dyDescent="0.25">
      <c r="B78" s="3">
        <v>1735.57</v>
      </c>
      <c r="C78" s="3">
        <v>104.36</v>
      </c>
      <c r="D78" s="7">
        <f t="shared" si="2"/>
        <v>2.898888888888889E-2</v>
      </c>
      <c r="E78" s="3"/>
      <c r="F78" s="3"/>
      <c r="G78" s="8" t="e">
        <f t="shared" si="3"/>
        <v>#VALUE!</v>
      </c>
      <c r="I78" s="3"/>
      <c r="J78" s="3"/>
      <c r="K78" s="3"/>
      <c r="L78" s="3"/>
      <c r="M78" s="3"/>
    </row>
    <row r="79" spans="2:13" x14ac:dyDescent="0.25">
      <c r="B79" s="3">
        <v>1753.26</v>
      </c>
      <c r="C79" s="3">
        <v>103.21</v>
      </c>
      <c r="D79" s="7">
        <f t="shared" si="2"/>
        <v>2.8669444444444442E-2</v>
      </c>
      <c r="E79" s="3"/>
      <c r="F79" s="3"/>
      <c r="G79" s="8" t="e">
        <f t="shared" si="3"/>
        <v>#VALUE!</v>
      </c>
      <c r="I79" s="3"/>
      <c r="J79" s="3"/>
      <c r="K79" s="3"/>
      <c r="L79" s="3"/>
      <c r="M79" s="3"/>
    </row>
    <row r="80" spans="2:13" x14ac:dyDescent="0.25">
      <c r="B80" s="3">
        <v>1762.88</v>
      </c>
      <c r="C80" s="3">
        <v>102.75</v>
      </c>
      <c r="D80" s="7">
        <f t="shared" si="2"/>
        <v>2.8541666666666667E-2</v>
      </c>
      <c r="E80" s="3"/>
      <c r="F80" s="3"/>
      <c r="G80" s="8" t="e">
        <f t="shared" si="3"/>
        <v>#VALUE!</v>
      </c>
      <c r="I80" s="3"/>
      <c r="J80" s="3"/>
      <c r="K80" s="3"/>
      <c r="L80" s="3"/>
      <c r="M80" s="3"/>
    </row>
  </sheetData>
  <sortState xmlns:xlrd2="http://schemas.microsoft.com/office/spreadsheetml/2017/richdata2" ref="C2:C67">
    <sortCondition ref="C2:C67"/>
  </sortState>
  <mergeCells count="2">
    <mergeCell ref="Y1:Z1"/>
    <mergeCell ref="Y7:Z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1DDC-FF81-419D-8E38-C134054C3576}">
  <dimension ref="A1:E22"/>
  <sheetViews>
    <sheetView workbookViewId="0">
      <selection sqref="A1:E1048576"/>
    </sheetView>
  </sheetViews>
  <sheetFormatPr baseColWidth="10" defaultRowHeight="15" x14ac:dyDescent="0.25"/>
  <cols>
    <col min="1" max="1" width="32" customWidth="1"/>
    <col min="2" max="2" width="12.140625" customWidth="1"/>
    <col min="3" max="3" width="16.42578125" customWidth="1"/>
    <col min="4" max="4" width="5.7109375" customWidth="1"/>
    <col min="5" max="5" width="6.28515625" customWidth="1"/>
  </cols>
  <sheetData>
    <row r="1" spans="1:5" x14ac:dyDescent="0.25">
      <c r="A1" s="15" t="s">
        <v>32</v>
      </c>
      <c r="B1" s="15"/>
      <c r="C1" s="15"/>
    </row>
    <row r="2" spans="1:5" x14ac:dyDescent="0.25">
      <c r="A2" s="1"/>
      <c r="B2" s="1" t="s">
        <v>33</v>
      </c>
      <c r="C2" s="1" t="s">
        <v>30</v>
      </c>
    </row>
    <row r="3" spans="1:5" x14ac:dyDescent="0.25">
      <c r="A3" t="s">
        <v>36</v>
      </c>
      <c r="B3" s="1">
        <v>1210</v>
      </c>
      <c r="C3" s="9">
        <f>B3/3600</f>
        <v>0.33611111111111114</v>
      </c>
    </row>
    <row r="4" spans="1:5" x14ac:dyDescent="0.25">
      <c r="A4" t="s">
        <v>14</v>
      </c>
      <c r="B4" s="1">
        <v>111</v>
      </c>
      <c r="C4" s="1" t="s">
        <v>44</v>
      </c>
    </row>
    <row r="5" spans="1:5" x14ac:dyDescent="0.25">
      <c r="A5" t="s">
        <v>40</v>
      </c>
      <c r="B5" s="1">
        <v>111</v>
      </c>
      <c r="C5" s="1" t="s">
        <v>44</v>
      </c>
    </row>
    <row r="6" spans="1:5" x14ac:dyDescent="0.25">
      <c r="A6" t="s">
        <v>39</v>
      </c>
      <c r="B6" s="1">
        <v>0.61</v>
      </c>
      <c r="C6" s="1" t="s">
        <v>44</v>
      </c>
    </row>
    <row r="7" spans="1:5" x14ac:dyDescent="0.25">
      <c r="A7" t="s">
        <v>34</v>
      </c>
      <c r="B7" s="1">
        <f>+(B11*B6*B9)/B15</f>
        <v>88087.18507995276</v>
      </c>
      <c r="C7" s="1" t="s">
        <v>45</v>
      </c>
    </row>
    <row r="8" spans="1:5" x14ac:dyDescent="0.25">
      <c r="A8" t="s">
        <v>35</v>
      </c>
      <c r="B8" s="1">
        <v>0.28999999999999998</v>
      </c>
      <c r="C8" s="1" t="s">
        <v>43</v>
      </c>
    </row>
    <row r="9" spans="1:5" x14ac:dyDescent="0.25">
      <c r="A9" t="s">
        <v>41</v>
      </c>
      <c r="B9" s="9">
        <f>C3/B8</f>
        <v>1.1590038314176248</v>
      </c>
      <c r="C9" s="1" t="s">
        <v>42</v>
      </c>
    </row>
    <row r="10" spans="1:5" x14ac:dyDescent="0.25">
      <c r="A10" t="s">
        <v>37</v>
      </c>
      <c r="B10" s="10">
        <f>+(B11*C3*B5*9.8)/(B12*100)</f>
        <v>4302.9531053459123</v>
      </c>
      <c r="C10" s="1" t="s">
        <v>46</v>
      </c>
      <c r="D10" s="1">
        <v>5.77</v>
      </c>
      <c r="E10" s="1" t="s">
        <v>51</v>
      </c>
    </row>
    <row r="11" spans="1:5" x14ac:dyDescent="0.25">
      <c r="A11" t="s">
        <v>50</v>
      </c>
      <c r="B11" s="1">
        <v>998</v>
      </c>
      <c r="C11" s="1" t="s">
        <v>47</v>
      </c>
    </row>
    <row r="12" spans="1:5" x14ac:dyDescent="0.25">
      <c r="A12" t="s">
        <v>38</v>
      </c>
      <c r="B12" s="11">
        <v>0.84799999999999998</v>
      </c>
      <c r="C12" s="1" t="s">
        <v>45</v>
      </c>
      <c r="D12" s="14"/>
      <c r="E12" s="14"/>
    </row>
    <row r="13" spans="1:5" x14ac:dyDescent="0.25">
      <c r="A13" t="s">
        <v>17</v>
      </c>
      <c r="B13" s="1">
        <v>4.29</v>
      </c>
      <c r="C13" s="1" t="s">
        <v>44</v>
      </c>
      <c r="D13" s="13"/>
      <c r="E13" s="13"/>
    </row>
    <row r="14" spans="1:5" x14ac:dyDescent="0.25">
      <c r="A14" t="s">
        <v>18</v>
      </c>
      <c r="B14" s="1">
        <v>3.8</v>
      </c>
      <c r="C14" s="1" t="s">
        <v>44</v>
      </c>
    </row>
    <row r="15" spans="1:5" x14ac:dyDescent="0.25">
      <c r="A15" t="s">
        <v>48</v>
      </c>
      <c r="B15" s="12">
        <v>8.0099999999999998E-3</v>
      </c>
      <c r="C15" s="1" t="s">
        <v>49</v>
      </c>
    </row>
    <row r="16" spans="1:5" x14ac:dyDescent="0.25">
      <c r="C16" s="1"/>
    </row>
    <row r="17" spans="1:3" x14ac:dyDescent="0.25">
      <c r="A17" t="s">
        <v>11</v>
      </c>
      <c r="B17" t="s">
        <v>12</v>
      </c>
    </row>
    <row r="18" spans="1:3" x14ac:dyDescent="0.25">
      <c r="A18" t="s">
        <v>13</v>
      </c>
      <c r="B18" t="s">
        <v>10</v>
      </c>
    </row>
    <row r="19" spans="1:3" x14ac:dyDescent="0.25">
      <c r="A19" t="s">
        <v>15</v>
      </c>
      <c r="B19" t="s">
        <v>16</v>
      </c>
    </row>
    <row r="20" spans="1:3" x14ac:dyDescent="0.25">
      <c r="A20" t="s">
        <v>19</v>
      </c>
      <c r="B20" t="s">
        <v>20</v>
      </c>
    </row>
    <row r="21" spans="1:3" x14ac:dyDescent="0.25">
      <c r="A21" t="s">
        <v>21</v>
      </c>
      <c r="B21" t="s">
        <v>22</v>
      </c>
    </row>
    <row r="22" spans="1:3" x14ac:dyDescent="0.25">
      <c r="A22" t="s">
        <v>23</v>
      </c>
      <c r="B22" s="17" t="s">
        <v>24</v>
      </c>
      <c r="C22" s="17"/>
    </row>
  </sheetData>
  <mergeCells count="2">
    <mergeCell ref="A1:C1"/>
    <mergeCell ref="B22:C2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X B Y V 0 y b V J e i A A A A 9 g A A A B I A H A B D b 2 5 m a W c v U G F j a 2 F n Z S 5 4 b W w g o h g A K K A U A A A A A A A A A A A A A A A A A A A A A A A A A A A A h Y + 9 D o I w G E V f h X S n f y 6 G f J S B F R I T E + P a l A q N U A g t l n d z 8 J F 8 B T G K u j n e c 8 9 w 7 / 1 6 g 2 z u 2 u i i R 2 d 6 m y K G K Y q 0 V X 1 l b J 2 i y Z / i L c o E 7 K Q 6 y 1 p H i 2 x d M r s q R Y 3 3 Q 0 J I C A G H D e 7 H m n B K G T m W x V 4 1 u p P o I 5 v / c m y s 8 9 I q j Q Q c X m M E x 4 w z z C n H F M g K o T T 2 K y w 9 f b Y / E P K p 9 d O o h X Z x X g B Z I 5 D 3 B / E A U E s D B B Q A A g A I A M 1 w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F h X K I p H u A 4 A A A A R A A A A E w A c A E Z v c m 1 1 b G F z L 1 N l Y 3 R p b 2 4 x L m 0 g o h g A K K A U A A A A A A A A A A A A A A A A A A A A A A A A A A A A K 0 5 N L s n M z 1 M I h t C G 1 g B Q S w E C L Q A U A A I A C A D N c F h X T J t U l 6 I A A A D 2 A A A A E g A A A A A A A A A A A A A A A A A A A A A A Q 2 9 u Z m l n L 1 B h Y 2 t h Z 2 U u e G 1 s U E s B A i 0 A F A A C A A g A z X B Y V w / K 6 a u k A A A A 6 Q A A A B M A A A A A A A A A A A A A A A A A 7 g A A A F t D b 2 5 0 Z W 5 0 X 1 R 5 c G V z X S 5 4 b W x Q S w E C L Q A U A A I A C A D N c F h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9 a X 7 G k Z 4 0 6 Q 1 i i E C b e l k Q A A A A A C A A A A A A A Q Z g A A A A E A A C A A A A D 9 5 4 e y t Z b o Z z + q e 2 4 p l 0 4 P u J R f S o v F s z V 7 / 6 6 Q K x l w 1 Q A A A A A O g A A A A A I A A C A A A A B T S T r t 6 N b 3 L W s + 3 Q G R h S j Z S i F y 9 z s 4 4 b x w M y 8 l M y R P x 1 A A A A C D C r B C 2 J w w 8 K P 5 / w D Q 5 O m A K 3 w k U 7 V s y 0 k N 8 m + 5 9 Q M M v Z x D h 3 k J H V f U B W I X p y G W T T z 8 H u h y E D i c 3 y x T H u N u P h y b J y 0 I Q 3 2 X X G N z R g E b R u G t G 0 A A A A A 9 D j y b H G T k e r n B x l g z p q + p N X e S w 3 Z L + u q X t G O 6 l k I 7 R o I F H y 0 Z / u J s D 7 A z Z z S m f E p C a d b X s 4 4 m P o j j L l h h U u R 1 < / D a t a M a s h u p > 
</file>

<file path=customXml/itemProps1.xml><?xml version="1.0" encoding="utf-8"?>
<ds:datastoreItem xmlns:ds="http://schemas.openxmlformats.org/officeDocument/2006/customXml" ds:itemID="{B40D7EBC-12CC-485E-90FE-9AC05A055E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CÁLCULOS VARIOS</vt:lpstr>
      <vt:lpstr>ALTURA DE BOMBEO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Kock</dc:creator>
  <cp:lastModifiedBy>Diego Aranguiz Gutierrez</cp:lastModifiedBy>
  <dcterms:created xsi:type="dcterms:W3CDTF">2015-06-05T18:19:34Z</dcterms:created>
  <dcterms:modified xsi:type="dcterms:W3CDTF">2024-01-12T13:25:35Z</dcterms:modified>
</cp:coreProperties>
</file>