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470" yWindow="-15" windowWidth="21870" windowHeight="14175" activeTab="1"/>
  </bookViews>
  <sheets>
    <sheet name="データシート（グループ）" sheetId="1" r:id="rId1"/>
    <sheet name="解析シート（各自）" sheetId="2" r:id="rId2"/>
    <sheet name="工事中" sheetId="3" r:id="rId3"/>
  </sheets>
  <calcPr calcId="145621"/>
</workbook>
</file>

<file path=xl/calcChain.xml><?xml version="1.0" encoding="utf-8"?>
<calcChain xmlns="http://schemas.openxmlformats.org/spreadsheetml/2006/main">
  <c r="T33" i="2" l="1"/>
  <c r="T32" i="2"/>
  <c r="T31" i="2"/>
  <c r="T30" i="2"/>
  <c r="T20" i="2"/>
  <c r="U20" i="2" s="1"/>
  <c r="V20" i="2" s="1"/>
  <c r="T21" i="2"/>
  <c r="T22" i="2"/>
  <c r="T19" i="2"/>
  <c r="U19" i="2" s="1"/>
  <c r="V19" i="2" s="1"/>
  <c r="U21" i="2" l="1"/>
  <c r="V21" i="2" s="1"/>
  <c r="U31" i="2"/>
  <c r="V31" i="2" s="1"/>
  <c r="U30" i="2"/>
  <c r="V30" i="2" s="1"/>
  <c r="U32" i="2"/>
  <c r="V32" i="2" s="1"/>
  <c r="X39" i="2" l="1"/>
  <c r="X41" i="2"/>
  <c r="X43" i="2"/>
  <c r="X45" i="2"/>
  <c r="V40" i="2"/>
  <c r="W40" i="2" s="1"/>
  <c r="X40" i="2" s="1"/>
  <c r="V42" i="2"/>
  <c r="W42" i="2" s="1"/>
  <c r="X42" i="2" s="1"/>
  <c r="V44" i="2"/>
  <c r="W44" i="2" s="1"/>
  <c r="X44" i="2" s="1"/>
  <c r="V38" i="2"/>
  <c r="W38" i="2" s="1"/>
  <c r="X38" i="2" s="1"/>
  <c r="X46" i="2" l="1"/>
  <c r="I79" i="2"/>
  <c r="T13" i="2"/>
  <c r="P13" i="2"/>
  <c r="I57" i="2"/>
  <c r="T12" i="2"/>
  <c r="I61" i="2"/>
  <c r="T11" i="2"/>
  <c r="I56" i="2"/>
  <c r="T10" i="2"/>
  <c r="I78" i="2"/>
  <c r="T9" i="2"/>
  <c r="I73" i="2"/>
  <c r="T8" i="2"/>
  <c r="I68" i="2"/>
  <c r="T7" i="2"/>
  <c r="I67" i="2"/>
  <c r="T6" i="2"/>
  <c r="I63" i="2"/>
  <c r="I33" i="2" l="1"/>
  <c r="I38" i="2"/>
  <c r="I48" i="2"/>
  <c r="I59" i="2"/>
  <c r="I64" i="2"/>
  <c r="I22" i="2"/>
  <c r="I43" i="2"/>
  <c r="I54" i="2"/>
  <c r="I58" i="2"/>
  <c r="I74" i="2"/>
  <c r="I19" i="2"/>
  <c r="I24" i="2"/>
  <c r="I29" i="2"/>
  <c r="I34" i="2"/>
  <c r="I39" i="2"/>
  <c r="I45" i="2"/>
  <c r="I49" i="2"/>
  <c r="I50" i="2"/>
  <c r="I55" i="2"/>
  <c r="I60" i="2"/>
  <c r="I65" i="2"/>
  <c r="I70" i="2"/>
  <c r="I75" i="2"/>
  <c r="I18" i="2"/>
  <c r="I23" i="2"/>
  <c r="I28" i="2"/>
  <c r="I69" i="2"/>
  <c r="I14" i="2"/>
  <c r="I20" i="2"/>
  <c r="I25" i="2"/>
  <c r="I30" i="2"/>
  <c r="I36" i="2"/>
  <c r="I40" i="2"/>
  <c r="I41" i="2"/>
  <c r="I46" i="2"/>
  <c r="I51" i="2"/>
  <c r="I66" i="2"/>
  <c r="I72" i="2"/>
  <c r="I76" i="2"/>
  <c r="I77" i="2"/>
  <c r="I21" i="2"/>
  <c r="I27" i="2"/>
  <c r="I31" i="2"/>
  <c r="I32" i="2"/>
  <c r="I37" i="2"/>
  <c r="I42" i="2"/>
  <c r="I47" i="2"/>
  <c r="I52" i="2"/>
  <c r="K7" i="2" l="1"/>
  <c r="L7" i="2" s="1"/>
  <c r="K6" i="2"/>
  <c r="J76" i="2"/>
  <c r="K76" i="2" s="1"/>
  <c r="L76" i="2" s="1"/>
  <c r="K8" i="2"/>
  <c r="L8" i="2" s="1"/>
  <c r="J40" i="2"/>
  <c r="K40" i="2" s="1"/>
  <c r="L40" i="2" s="1"/>
  <c r="J67" i="2"/>
  <c r="K67" i="2" s="1"/>
  <c r="L67" i="2" s="1"/>
  <c r="J31" i="2"/>
  <c r="K31" i="2" s="1"/>
  <c r="L31" i="2" s="1"/>
  <c r="J54" i="2"/>
  <c r="K54" i="2" s="1"/>
  <c r="L54" i="2" s="1"/>
  <c r="N54" i="2" s="1"/>
  <c r="O10" i="2" s="1"/>
  <c r="S10" i="2" s="1"/>
  <c r="U10" i="2" s="1"/>
  <c r="J63" i="2"/>
  <c r="K63" i="2" s="1"/>
  <c r="L63" i="2" s="1"/>
  <c r="N63" i="2" s="1"/>
  <c r="O11" i="2" s="1"/>
  <c r="S11" i="2" s="1"/>
  <c r="U11" i="2" s="1"/>
  <c r="L6" i="2"/>
  <c r="K11" i="2"/>
  <c r="L11" i="2" s="1"/>
  <c r="J18" i="2"/>
  <c r="K18" i="2" s="1"/>
  <c r="L18" i="2" s="1"/>
  <c r="N18" i="2" s="1"/>
  <c r="O6" i="2" s="1"/>
  <c r="J27" i="2"/>
  <c r="K27" i="2" s="1"/>
  <c r="L27" i="2" s="1"/>
  <c r="N27" i="2" s="1"/>
  <c r="J72" i="2"/>
  <c r="K72" i="2" s="1"/>
  <c r="L72" i="2" s="1"/>
  <c r="N72" i="2" s="1"/>
  <c r="O12" i="2" s="1"/>
  <c r="S12" i="2" s="1"/>
  <c r="U12" i="2" s="1"/>
  <c r="K10" i="2"/>
  <c r="L10" i="2" s="1"/>
  <c r="J49" i="2"/>
  <c r="K49" i="2" s="1"/>
  <c r="L49" i="2" s="1"/>
  <c r="J45" i="2"/>
  <c r="K45" i="2" s="1"/>
  <c r="L45" i="2" s="1"/>
  <c r="N45" i="2" s="1"/>
  <c r="O9" i="2" s="1"/>
  <c r="S9" i="2" s="1"/>
  <c r="J22" i="2"/>
  <c r="K22" i="2" s="1"/>
  <c r="L22" i="2" s="1"/>
  <c r="J36" i="2"/>
  <c r="K36" i="2" s="1"/>
  <c r="L36" i="2" s="1"/>
  <c r="N36" i="2" s="1"/>
  <c r="O8" i="2" s="1"/>
  <c r="S8" i="2" s="1"/>
  <c r="U8" i="2" s="1"/>
  <c r="K12" i="2"/>
  <c r="L12" i="2" s="1"/>
  <c r="K13" i="2"/>
  <c r="L13" i="2" s="1"/>
  <c r="K9" i="2"/>
  <c r="L9" i="2" s="1"/>
  <c r="J58" i="2"/>
  <c r="K58" i="2" s="1"/>
  <c r="L58" i="2" s="1"/>
  <c r="O7" i="2" l="1"/>
  <c r="S7" i="2" s="1"/>
  <c r="U7" i="2" s="1"/>
  <c r="L14" i="2"/>
  <c r="S13" i="2"/>
  <c r="U13" i="2" s="1"/>
  <c r="U9" i="2"/>
  <c r="S6" i="2"/>
  <c r="U6" i="2" s="1"/>
  <c r="O13" i="2"/>
  <c r="V10" i="2" l="1"/>
  <c r="W10" i="2" s="1"/>
  <c r="V11" i="2"/>
  <c r="W11" i="2" s="1"/>
  <c r="V7" i="2"/>
  <c r="W7" i="2" s="1"/>
  <c r="V8" i="2"/>
  <c r="W8" i="2" s="1"/>
  <c r="V12" i="2"/>
  <c r="W12" i="2" s="1"/>
  <c r="V6" i="2"/>
  <c r="W6" i="2" s="1"/>
  <c r="V9" i="2"/>
  <c r="W9" i="2" s="1"/>
</calcChain>
</file>

<file path=xl/sharedStrings.xml><?xml version="1.0" encoding="utf-8"?>
<sst xmlns="http://schemas.openxmlformats.org/spreadsheetml/2006/main" count="136" uniqueCount="99">
  <si>
    <t>1     1     1     1     1     1     1     1</t>
  </si>
  <si>
    <t>1     1     1     1    -1    -1    -1    -1</t>
  </si>
  <si>
    <t>1     1    -1    -1     1     1    -1    -1</t>
  </si>
  <si>
    <t>1     1    -1    -1    -1    -1     1     1</t>
  </si>
  <si>
    <t>1    -1     1    -1     1    -1     1    -1</t>
  </si>
  <si>
    <t>1    -1     1    -1    -1     1    -1     1</t>
  </si>
  <si>
    <t>1    -1    -1     1     1    -1    -1     1</t>
  </si>
  <si>
    <t>1    -1    -1     1    -1     1     1    -1</t>
  </si>
  <si>
    <t>グループ番号：</t>
  </si>
  <si>
    <t>下記のデータの参照先をかえると一番右の分散分析データが自動的に計算される</t>
  </si>
  <si>
    <t>ファイル名は　”Gグループ番号(リーダー名）”</t>
  </si>
  <si>
    <t>割り付けにeを入れるとｐ値が変化する</t>
  </si>
  <si>
    <t>実験計画サマリー</t>
  </si>
  <si>
    <t>↓</t>
  </si>
  <si>
    <t>因子と水準を記入する</t>
  </si>
  <si>
    <t>一番下のeの総和は触らないこと</t>
  </si>
  <si>
    <t>列</t>
  </si>
  <si>
    <t>L8直交表</t>
  </si>
  <si>
    <t>総偏差平方和の計算</t>
  </si>
  <si>
    <t>ｄ</t>
  </si>
  <si>
    <t>計算用フィールドのまとめ</t>
  </si>
  <si>
    <t>分散分析表</t>
  </si>
  <si>
    <t>No.</t>
  </si>
  <si>
    <t>因子</t>
  </si>
  <si>
    <t>水準１</t>
  </si>
  <si>
    <t>水準２</t>
  </si>
  <si>
    <t>実験結果</t>
  </si>
  <si>
    <t>偏差</t>
  </si>
  <si>
    <t>偏差平方</t>
  </si>
  <si>
    <t>平方和</t>
  </si>
  <si>
    <t>自由度</t>
  </si>
  <si>
    <t>割り付け</t>
  </si>
  <si>
    <t>平均平方</t>
  </si>
  <si>
    <t>F値</t>
  </si>
  <si>
    <t>p値</t>
  </si>
  <si>
    <t>１</t>
  </si>
  <si>
    <t>２</t>
  </si>
  <si>
    <t>３</t>
  </si>
  <si>
    <t>A</t>
  </si>
  <si>
    <t>４</t>
  </si>
  <si>
    <t>５</t>
  </si>
  <si>
    <t>６</t>
  </si>
  <si>
    <t>B</t>
  </si>
  <si>
    <t>７</t>
  </si>
  <si>
    <t>実験データーベース</t>
  </si>
  <si>
    <t>試験者</t>
  </si>
  <si>
    <t>AXB</t>
  </si>
  <si>
    <t>直交表</t>
  </si>
  <si>
    <t>試験水準</t>
  </si>
  <si>
    <t>＜－１：　クリップなし，２：クリップあり</t>
  </si>
  <si>
    <t>試験No.(列）</t>
  </si>
  <si>
    <t>e</t>
  </si>
  <si>
    <t>解析＆レポート担当→</t>
  </si>
  <si>
    <t>仮計算のためにいれてあります．</t>
  </si>
  <si>
    <t>合計</t>
  </si>
  <si>
    <t>eの総和</t>
  </si>
  <si>
    <t>計算用フィールド</t>
  </si>
  <si>
    <t>＃１</t>
  </si>
  <si>
    <t>総和</t>
  </si>
  <si>
    <t>＃２</t>
  </si>
  <si>
    <t>＃３</t>
  </si>
  <si>
    <t>＃４</t>
  </si>
  <si>
    <t>＃5</t>
  </si>
  <si>
    <t>＃6</t>
  </si>
  <si>
    <t>＃7</t>
  </si>
  <si>
    <t>羽根の長さ</t>
    <rPh sb="0" eb="2">
      <t>ハネ</t>
    </rPh>
    <rPh sb="3" eb="4">
      <t>ナガ</t>
    </rPh>
    <phoneticPr fontId="3"/>
  </si>
  <si>
    <t>1/2L</t>
    <phoneticPr fontId="3"/>
  </si>
  <si>
    <t>1/4L</t>
    <phoneticPr fontId="3"/>
  </si>
  <si>
    <t>羽根の枚数</t>
    <rPh sb="3" eb="5">
      <t>マイスウ</t>
    </rPh>
    <phoneticPr fontId="3"/>
  </si>
  <si>
    <t>幅</t>
    <rPh sb="0" eb="1">
      <t>フク</t>
    </rPh>
    <phoneticPr fontId="3"/>
  </si>
  <si>
    <t>1/4W</t>
    <phoneticPr fontId="3"/>
  </si>
  <si>
    <t>1/2W</t>
    <phoneticPr fontId="3"/>
  </si>
  <si>
    <t>カトウ　と　マッタ二</t>
    <rPh sb="9" eb="10">
      <t>ニ</t>
    </rPh>
    <phoneticPr fontId="3"/>
  </si>
  <si>
    <t>アダチ　と　アビラ</t>
    <phoneticPr fontId="3"/>
  </si>
  <si>
    <t>アダチ</t>
    <phoneticPr fontId="3"/>
  </si>
  <si>
    <t>アビラ</t>
    <phoneticPr fontId="3"/>
  </si>
  <si>
    <t>マッタ二</t>
    <phoneticPr fontId="3"/>
  </si>
  <si>
    <t>カトウ</t>
    <phoneticPr fontId="3"/>
  </si>
  <si>
    <t>チカぐチ　と　メイ</t>
    <phoneticPr fontId="3"/>
  </si>
  <si>
    <t>チカぐチ</t>
    <phoneticPr fontId="3"/>
  </si>
  <si>
    <t>メイ</t>
    <phoneticPr fontId="3"/>
  </si>
  <si>
    <t>C</t>
    <phoneticPr fontId="3"/>
  </si>
  <si>
    <t>e</t>
    <phoneticPr fontId="3"/>
  </si>
  <si>
    <t>D</t>
    <phoneticPr fontId="3"/>
  </si>
  <si>
    <t>A</t>
    <phoneticPr fontId="3"/>
  </si>
  <si>
    <t>B</t>
    <phoneticPr fontId="3"/>
  </si>
  <si>
    <t>AXB</t>
    <phoneticPr fontId="3"/>
  </si>
  <si>
    <t>E</t>
    <phoneticPr fontId="3"/>
  </si>
  <si>
    <t>E</t>
    <phoneticPr fontId="3"/>
  </si>
  <si>
    <r>
      <t>a</t>
    </r>
    <r>
      <rPr>
        <sz val="10"/>
        <color rgb="FF000000"/>
        <rFont val="Arial"/>
        <family val="2"/>
      </rPr>
      <t>-1</t>
    </r>
    <phoneticPr fontId="3"/>
  </si>
  <si>
    <r>
      <t>b</t>
    </r>
    <r>
      <rPr>
        <sz val="10"/>
        <color rgb="FF000000"/>
        <rFont val="Arial"/>
        <family val="2"/>
      </rPr>
      <t>-1</t>
    </r>
    <phoneticPr fontId="3"/>
  </si>
  <si>
    <t>(a-1)((b-1)</t>
    <phoneticPr fontId="3"/>
  </si>
  <si>
    <t>ab(n-1)</t>
    <phoneticPr fontId="3"/>
  </si>
  <si>
    <t>平均</t>
    <rPh sb="0" eb="2">
      <t>ヘイキン</t>
    </rPh>
    <phoneticPr fontId="3"/>
  </si>
  <si>
    <t>A1B1</t>
    <phoneticPr fontId="3"/>
  </si>
  <si>
    <t>A1B2</t>
    <phoneticPr fontId="3"/>
  </si>
  <si>
    <t>A2B1</t>
    <phoneticPr fontId="3"/>
  </si>
  <si>
    <t>A2B2</t>
    <phoneticPr fontId="3"/>
  </si>
  <si>
    <t>偏差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</si>
</sst>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0_);[Red]\(0.00\)"/>
    <numFmt numFmtId="178" formatCode="0.00000_ "/>
    <numFmt numFmtId="179" formatCode="0.000_ "/>
    <numFmt numFmtId="180" formatCode="0.0_ 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5" borderId="1" xfId="0" applyFont="1" applyFill="1" applyBorder="1" applyAlignment="1"/>
    <xf numFmtId="0" fontId="2" fillId="0" borderId="0" xfId="0" applyFont="1" applyAlignment="1"/>
    <xf numFmtId="56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" fontId="2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77" fontId="1" fillId="12" borderId="1" xfId="0" applyNumberFormat="1" applyFont="1" applyFill="1" applyBorder="1" applyAlignment="1">
      <alignment horizontal="center"/>
    </xf>
    <xf numFmtId="176" fontId="1" fillId="1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78" fontId="0" fillId="0" borderId="0" xfId="0" applyNumberFormat="1" applyFont="1" applyAlignment="1"/>
    <xf numFmtId="180" fontId="0" fillId="0" borderId="0" xfId="0" applyNumberFormat="1" applyFont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8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/>
    <xf numFmtId="179" fontId="0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79" fontId="0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9" fontId="0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9" fontId="0" fillId="0" borderId="5" xfId="0" applyNumberFormat="1" applyFont="1" applyBorder="1" applyAlignment="1">
      <alignment horizontal="center"/>
    </xf>
    <xf numFmtId="179" fontId="0" fillId="0" borderId="6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295274</xdr:colOff>
      <xdr:row>22</xdr:row>
      <xdr:rowOff>171449</xdr:rowOff>
    </xdr:from>
    <xdr:to>
      <xdr:col>18</xdr:col>
      <xdr:colOff>0</xdr:colOff>
      <xdr:row>27</xdr:row>
      <xdr:rowOff>28576</xdr:rowOff>
    </xdr:to>
    <xdr:grpSp>
      <xdr:nvGrpSpPr>
        <xdr:cNvPr id="7" name="グループ化 6"/>
        <xdr:cNvGrpSpPr/>
      </xdr:nvGrpSpPr>
      <xdr:grpSpPr>
        <a:xfrm>
          <a:off x="6934199" y="4571999"/>
          <a:ext cx="714376" cy="857252"/>
          <a:chOff x="12392024" y="1971674"/>
          <a:chExt cx="962026" cy="857252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" name="テキスト ボックス 1"/>
              <xdr:cNvSpPr txBox="1"/>
            </xdr:nvSpPr>
            <xdr:spPr>
              <a:xfrm>
                <a:off x="12392024" y="1971674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/>
                            </a:rPr>
                            <m:t>𝑆</m:t>
                          </m:r>
                        </m:e>
                        <m:sub>
                          <m:r>
                            <a:rPr kumimoji="1" lang="en-US" altLang="ja-JP" sz="1100" b="0" i="1">
                              <a:latin typeface="Cambria Math"/>
                            </a:rPr>
                            <m:t>𝐴</m:t>
                          </m:r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2" name="テキスト ボックス 1"/>
              <xdr:cNvSpPr txBox="1"/>
            </xdr:nvSpPr>
            <xdr:spPr>
              <a:xfrm>
                <a:off x="12392024" y="1971674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latin typeface="Cambria Math"/>
                  </a:rPr>
                  <a:t>𝑆_𝐴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テキスト ボックス 3"/>
              <xdr:cNvSpPr txBox="1"/>
            </xdr:nvSpPr>
            <xdr:spPr>
              <a:xfrm>
                <a:off x="12392025" y="218122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/>
                            </a:rPr>
                            <m:t>𝑆</m:t>
                          </m:r>
                        </m:e>
                        <m:sub>
                          <m:r>
                            <a:rPr kumimoji="1" lang="en-US" altLang="ja-JP" sz="1100" b="0" i="1">
                              <a:latin typeface="Cambria Math"/>
                            </a:rPr>
                            <m:t>𝐵</m:t>
                          </m:r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4" name="テキスト ボックス 3"/>
              <xdr:cNvSpPr txBox="1"/>
            </xdr:nvSpPr>
            <xdr:spPr>
              <a:xfrm>
                <a:off x="12392025" y="218122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latin typeface="Cambria Math"/>
                  </a:rPr>
                  <a:t>𝑆_𝐵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テキスト ボックス 4"/>
              <xdr:cNvSpPr txBox="1"/>
            </xdr:nvSpPr>
            <xdr:spPr>
              <a:xfrm>
                <a:off x="12392025" y="2381250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/>
                            </a:rPr>
                            <m:t>𝑆</m:t>
                          </m:r>
                        </m:e>
                        <m:sub>
                          <m:r>
                            <a:rPr kumimoji="1" lang="en-US" altLang="ja-JP" sz="1100" b="0" i="1">
                              <a:latin typeface="Cambria Math"/>
                            </a:rPr>
                            <m:t>𝐴𝑋𝐵</m:t>
                          </m:r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5" name="テキスト ボックス 4"/>
              <xdr:cNvSpPr txBox="1"/>
            </xdr:nvSpPr>
            <xdr:spPr>
              <a:xfrm>
                <a:off x="12392025" y="2381250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latin typeface="Cambria Math"/>
                  </a:rPr>
                  <a:t>𝑆_𝐴𝑋𝐵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" name="テキスト ボックス 5"/>
              <xdr:cNvSpPr txBox="1"/>
            </xdr:nvSpPr>
            <xdr:spPr>
              <a:xfrm>
                <a:off x="12392025" y="258127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/>
                            </a:rPr>
                            <m:t>𝑆</m:t>
                          </m:r>
                        </m:e>
                        <m:sub>
                          <m:r>
                            <a:rPr kumimoji="1" lang="en-US" altLang="ja-JP" sz="1100" b="0" i="1">
                              <a:latin typeface="Cambria Math"/>
                            </a:rPr>
                            <m:t>𝐸</m:t>
                          </m:r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6" name="テキスト ボックス 5"/>
              <xdr:cNvSpPr txBox="1"/>
            </xdr:nvSpPr>
            <xdr:spPr>
              <a:xfrm>
                <a:off x="12392025" y="258127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latin typeface="Cambria Math"/>
                  </a:rPr>
                  <a:t>𝑆_𝐸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19</xdr:col>
      <xdr:colOff>1</xdr:colOff>
      <xdr:row>22</xdr:row>
      <xdr:rowOff>171450</xdr:rowOff>
    </xdr:from>
    <xdr:to>
      <xdr:col>20</xdr:col>
      <xdr:colOff>1</xdr:colOff>
      <xdr:row>27</xdr:row>
      <xdr:rowOff>28577</xdr:rowOff>
    </xdr:to>
    <xdr:grpSp>
      <xdr:nvGrpSpPr>
        <xdr:cNvPr id="8" name="グループ化 7"/>
        <xdr:cNvGrpSpPr/>
      </xdr:nvGrpSpPr>
      <xdr:grpSpPr>
        <a:xfrm>
          <a:off x="8134351" y="4572000"/>
          <a:ext cx="533400" cy="857252"/>
          <a:chOff x="12382500" y="1971674"/>
          <a:chExt cx="971550" cy="857252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" name="テキスト ボックス 8"/>
              <xdr:cNvSpPr txBox="1"/>
            </xdr:nvSpPr>
            <xdr:spPr>
              <a:xfrm>
                <a:off x="12392024" y="1971674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lin"/>
                          <m:ctrlPr>
                            <a:rPr kumimoji="1" lang="en-US" altLang="ja-JP" sz="1100" i="1">
                              <a:latin typeface="Cambria Math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1" lang="en-US" altLang="ja-JP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𝑆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𝐴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∅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𝐴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9" name="テキスト ボックス 8"/>
              <xdr:cNvSpPr txBox="1"/>
            </xdr:nvSpPr>
            <xdr:spPr>
              <a:xfrm>
                <a:off x="12392024" y="1971674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solidFill>
                      <a:schemeClr val="tx1"/>
                    </a:solidFill>
                    <a:effectLst/>
                    <a:latin typeface="Cambria Math"/>
                    <a:ea typeface="+mn-ea"/>
                    <a:cs typeface="+mn-cs"/>
                  </a:rPr>
                  <a:t>𝑆_𝐴∕∅_𝐴 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" name="テキスト ボックス 9"/>
              <xdr:cNvSpPr txBox="1"/>
            </xdr:nvSpPr>
            <xdr:spPr>
              <a:xfrm>
                <a:off x="12392025" y="218122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lin"/>
                          <m:ctrlPr>
                            <a:rPr kumimoji="1" lang="en-US" altLang="ja-JP" sz="110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1" lang="en-US" altLang="ja-JP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𝑆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∅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10" name="テキスト ボックス 9"/>
              <xdr:cNvSpPr txBox="1"/>
            </xdr:nvSpPr>
            <xdr:spPr>
              <a:xfrm>
                <a:off x="12392025" y="218122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solidFill>
                      <a:schemeClr val="tx1"/>
                    </a:solidFill>
                    <a:effectLst/>
                    <a:latin typeface="Cambria Math"/>
                    <a:ea typeface="+mn-ea"/>
                    <a:cs typeface="+mn-cs"/>
                  </a:rPr>
                  <a:t>𝑆_𝐵∕∅_𝐵 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" name="テキスト ボックス 10"/>
              <xdr:cNvSpPr txBox="1"/>
            </xdr:nvSpPr>
            <xdr:spPr>
              <a:xfrm>
                <a:off x="12382500" y="237172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lin"/>
                          <m:ctrlPr>
                            <a:rPr kumimoji="1" lang="en-US" altLang="ja-JP" sz="110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1" lang="en-US" altLang="ja-JP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𝑆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𝐴𝑋𝐵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∅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𝐴𝑋𝐵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11" name="テキスト ボックス 10"/>
              <xdr:cNvSpPr txBox="1"/>
            </xdr:nvSpPr>
            <xdr:spPr>
              <a:xfrm>
                <a:off x="12382500" y="237172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solidFill>
                      <a:schemeClr val="tx1"/>
                    </a:solidFill>
                    <a:effectLst/>
                    <a:latin typeface="Cambria Math"/>
                    <a:ea typeface="+mn-ea"/>
                    <a:cs typeface="+mn-cs"/>
                  </a:rPr>
                  <a:t>𝑆_𝐴𝑋𝐵∕∅_𝐴𝑋𝐵 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" name="テキスト ボックス 11"/>
              <xdr:cNvSpPr txBox="1"/>
            </xdr:nvSpPr>
            <xdr:spPr>
              <a:xfrm>
                <a:off x="12392025" y="258127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lin"/>
                          <m:ctrlPr>
                            <a:rPr kumimoji="1" lang="en-US" altLang="ja-JP" sz="110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1" lang="en-US" altLang="ja-JP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𝑆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𝐸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∅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𝐸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12" name="テキスト ボックス 11"/>
              <xdr:cNvSpPr txBox="1"/>
            </xdr:nvSpPr>
            <xdr:spPr>
              <a:xfrm>
                <a:off x="12392025" y="258127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solidFill>
                      <a:schemeClr val="tx1"/>
                    </a:solidFill>
                    <a:effectLst/>
                    <a:latin typeface="Cambria Math"/>
                    <a:ea typeface="+mn-ea"/>
                    <a:cs typeface="+mn-cs"/>
                  </a:rPr>
                  <a:t>𝑆_𝐸∕∅_𝐸 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20</xdr:col>
      <xdr:colOff>0</xdr:colOff>
      <xdr:row>22</xdr:row>
      <xdr:rowOff>180975</xdr:rowOff>
    </xdr:from>
    <xdr:to>
      <xdr:col>21</xdr:col>
      <xdr:colOff>9525</xdr:colOff>
      <xdr:row>26</xdr:row>
      <xdr:rowOff>28577</xdr:rowOff>
    </xdr:to>
    <xdr:grpSp>
      <xdr:nvGrpSpPr>
        <xdr:cNvPr id="13" name="グループ化 12"/>
        <xdr:cNvGrpSpPr/>
      </xdr:nvGrpSpPr>
      <xdr:grpSpPr>
        <a:xfrm>
          <a:off x="8667750" y="4581525"/>
          <a:ext cx="638175" cy="647702"/>
          <a:chOff x="12382500" y="1971674"/>
          <a:chExt cx="971550" cy="647702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4" name="テキスト ボックス 13"/>
              <xdr:cNvSpPr txBox="1"/>
            </xdr:nvSpPr>
            <xdr:spPr>
              <a:xfrm>
                <a:off x="12392024" y="1971674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lin"/>
                          <m:ctrlPr>
                            <a:rPr kumimoji="1" lang="en-US" altLang="ja-JP" sz="1100" i="1">
                              <a:latin typeface="Cambria Math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1" lang="en-US" altLang="ja-JP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𝐴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𝐸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14" name="テキスト ボックス 13"/>
              <xdr:cNvSpPr txBox="1"/>
            </xdr:nvSpPr>
            <xdr:spPr>
              <a:xfrm>
                <a:off x="12392024" y="1971674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solidFill>
                      <a:schemeClr val="tx1"/>
                    </a:solidFill>
                    <a:effectLst/>
                    <a:latin typeface="Cambria Math"/>
                    <a:ea typeface="+mn-ea"/>
                    <a:cs typeface="+mn-cs"/>
                  </a:rPr>
                  <a:t>𝑉_𝐴∕𝑉_𝐸 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5" name="テキスト ボックス 14"/>
              <xdr:cNvSpPr txBox="1"/>
            </xdr:nvSpPr>
            <xdr:spPr>
              <a:xfrm>
                <a:off x="12392025" y="218122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lin"/>
                          <m:ctrlPr>
                            <a:rPr kumimoji="1" lang="en-US" altLang="ja-JP" sz="110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1" lang="en-US" altLang="ja-JP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𝐸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15" name="テキスト ボックス 14"/>
              <xdr:cNvSpPr txBox="1"/>
            </xdr:nvSpPr>
            <xdr:spPr>
              <a:xfrm>
                <a:off x="12392025" y="218122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solidFill>
                      <a:schemeClr val="tx1"/>
                    </a:solidFill>
                    <a:effectLst/>
                    <a:latin typeface="Cambria Math"/>
                    <a:ea typeface="+mn-ea"/>
                    <a:cs typeface="+mn-cs"/>
                  </a:rPr>
                  <a:t>𝑉_𝐵∕𝑉_𝐸 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6" name="テキスト ボックス 15"/>
              <xdr:cNvSpPr txBox="1"/>
            </xdr:nvSpPr>
            <xdr:spPr>
              <a:xfrm>
                <a:off x="12382500" y="237172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lin"/>
                          <m:ctrlPr>
                            <a:rPr kumimoji="1" lang="en-US" altLang="ja-JP" sz="110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1" lang="en-US" altLang="ja-JP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𝐴𝑋𝐵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𝐸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16" name="テキスト ボックス 15"/>
              <xdr:cNvSpPr txBox="1"/>
            </xdr:nvSpPr>
            <xdr:spPr>
              <a:xfrm>
                <a:off x="12382500" y="2371725"/>
                <a:ext cx="962025" cy="2476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/>
                <a:r>
                  <a:rPr kumimoji="1" lang="en-US" altLang="ja-JP" sz="1100" b="0" i="0">
                    <a:solidFill>
                      <a:schemeClr val="tx1"/>
                    </a:solidFill>
                    <a:effectLst/>
                    <a:latin typeface="Cambria Math"/>
                    <a:ea typeface="+mn-ea"/>
                    <a:cs typeface="+mn-cs"/>
                  </a:rPr>
                  <a:t>𝑉_𝐴𝑋𝐵∕𝑉_𝐸 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P16" sqref="P16:P23"/>
    </sheetView>
  </sheetViews>
  <sheetFormatPr defaultColWidth="14.42578125" defaultRowHeight="15.75" customHeight="1" x14ac:dyDescent="0.2"/>
  <cols>
    <col min="1" max="1" width="6.140625" customWidth="1"/>
    <col min="2" max="9" width="4.140625" customWidth="1"/>
    <col min="10" max="10" width="10.42578125" customWidth="1"/>
    <col min="11" max="16" width="12" customWidth="1"/>
  </cols>
  <sheetData>
    <row r="1" spans="1:18" ht="12.75" x14ac:dyDescent="0.2">
      <c r="A1" s="12" t="s">
        <v>8</v>
      </c>
      <c r="B1" s="13"/>
      <c r="C1" s="13"/>
      <c r="D1" s="13">
        <v>1</v>
      </c>
      <c r="E1" s="13"/>
      <c r="F1" s="13"/>
      <c r="G1" s="13"/>
      <c r="H1" s="13"/>
      <c r="I1" s="13"/>
      <c r="J1" s="12" t="s">
        <v>10</v>
      </c>
      <c r="K1" s="12"/>
      <c r="L1" s="13"/>
      <c r="M1" s="13"/>
      <c r="N1" s="13"/>
      <c r="O1" s="13"/>
      <c r="P1" s="13"/>
    </row>
    <row r="2" spans="1:18" ht="12.75" x14ac:dyDescent="0.2">
      <c r="A2" s="12"/>
      <c r="B2" s="13"/>
      <c r="C2" s="13"/>
      <c r="D2" s="13"/>
      <c r="E2" s="13"/>
      <c r="F2" s="13"/>
      <c r="G2" s="13"/>
      <c r="H2" s="13"/>
      <c r="I2" s="13"/>
      <c r="J2" s="12"/>
      <c r="K2" s="12"/>
      <c r="L2" s="13"/>
      <c r="M2" s="13"/>
      <c r="N2" s="13"/>
      <c r="O2" s="13"/>
      <c r="P2" s="13"/>
    </row>
    <row r="3" spans="1:18" ht="12.75" x14ac:dyDescent="0.2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2" t="s">
        <v>14</v>
      </c>
      <c r="K3" s="12"/>
      <c r="L3" s="13"/>
      <c r="M3" s="13"/>
      <c r="N3" s="13"/>
      <c r="O3" s="13"/>
      <c r="P3" s="13"/>
    </row>
    <row r="4" spans="1:18" ht="12.75" x14ac:dyDescent="0.2">
      <c r="A4" s="13"/>
      <c r="B4" s="13"/>
      <c r="C4" s="13"/>
      <c r="D4" s="13"/>
      <c r="E4" s="13"/>
      <c r="F4" s="13"/>
      <c r="G4" s="13"/>
      <c r="H4" s="13"/>
      <c r="I4" s="13"/>
      <c r="J4" s="12"/>
      <c r="K4" s="11" t="s">
        <v>16</v>
      </c>
      <c r="L4" s="11" t="s">
        <v>23</v>
      </c>
      <c r="M4" s="11" t="s">
        <v>24</v>
      </c>
      <c r="N4" s="11" t="s">
        <v>25</v>
      </c>
      <c r="O4" s="13"/>
      <c r="P4" s="13"/>
    </row>
    <row r="5" spans="1:18" ht="12.75" x14ac:dyDescent="0.2">
      <c r="A5" s="13"/>
      <c r="B5" s="14"/>
      <c r="C5" s="14"/>
      <c r="D5" s="14"/>
      <c r="E5" s="14"/>
      <c r="F5" s="14"/>
      <c r="G5" s="14"/>
      <c r="H5" s="14"/>
      <c r="I5" s="14"/>
      <c r="J5" s="14"/>
      <c r="K5" s="15" t="s">
        <v>35</v>
      </c>
      <c r="L5" s="7" t="s">
        <v>65</v>
      </c>
      <c r="M5" s="6" t="s">
        <v>66</v>
      </c>
      <c r="N5" s="6" t="s">
        <v>67</v>
      </c>
      <c r="O5" s="12"/>
      <c r="P5" s="13"/>
    </row>
    <row r="6" spans="1:18" ht="12.75" x14ac:dyDescent="0.2">
      <c r="A6" s="13"/>
      <c r="B6" s="14"/>
      <c r="C6" s="16"/>
      <c r="D6" s="16"/>
      <c r="E6" s="16"/>
      <c r="F6" s="16"/>
      <c r="G6" s="16"/>
      <c r="H6" s="16"/>
      <c r="I6" s="16"/>
      <c r="J6" s="16"/>
      <c r="K6" s="17" t="s">
        <v>36</v>
      </c>
      <c r="L6" s="7" t="s">
        <v>68</v>
      </c>
      <c r="M6" s="8">
        <v>2</v>
      </c>
      <c r="N6" s="8">
        <v>4</v>
      </c>
      <c r="O6" s="13"/>
      <c r="P6" s="13"/>
    </row>
    <row r="7" spans="1:18" ht="12.75" x14ac:dyDescent="0.2">
      <c r="A7" s="13"/>
      <c r="B7" s="14"/>
      <c r="C7" s="16"/>
      <c r="D7" s="18"/>
      <c r="E7" s="18"/>
      <c r="F7" s="18"/>
      <c r="G7" s="18"/>
      <c r="H7" s="18"/>
      <c r="I7" s="18"/>
      <c r="J7" s="18"/>
      <c r="K7" s="19" t="s">
        <v>37</v>
      </c>
      <c r="L7" s="8"/>
      <c r="M7" s="8"/>
      <c r="N7" s="8"/>
      <c r="O7" s="13"/>
      <c r="P7" s="13"/>
    </row>
    <row r="8" spans="1:18" ht="12.75" x14ac:dyDescent="0.2">
      <c r="A8" s="13"/>
      <c r="B8" s="14"/>
      <c r="C8" s="16"/>
      <c r="D8" s="18"/>
      <c r="E8" s="20"/>
      <c r="F8" s="20"/>
      <c r="G8" s="20"/>
      <c r="H8" s="20"/>
      <c r="I8" s="20"/>
      <c r="J8" s="20"/>
      <c r="K8" s="21" t="s">
        <v>39</v>
      </c>
      <c r="L8" s="7" t="s">
        <v>69</v>
      </c>
      <c r="M8" s="9" t="s">
        <v>70</v>
      </c>
      <c r="N8" s="8" t="s">
        <v>71</v>
      </c>
      <c r="O8" s="13"/>
      <c r="P8" s="13"/>
    </row>
    <row r="9" spans="1:18" ht="12.75" x14ac:dyDescent="0.2">
      <c r="A9" s="13"/>
      <c r="B9" s="14"/>
      <c r="C9" s="16"/>
      <c r="D9" s="18"/>
      <c r="E9" s="22"/>
      <c r="F9" s="23"/>
      <c r="G9" s="23"/>
      <c r="H9" s="23"/>
      <c r="I9" s="23"/>
      <c r="J9" s="23"/>
      <c r="K9" s="24" t="s">
        <v>40</v>
      </c>
      <c r="L9" s="8"/>
      <c r="M9" s="8"/>
      <c r="N9" s="8"/>
      <c r="O9" s="13"/>
      <c r="P9" s="13"/>
    </row>
    <row r="10" spans="1:18" ht="12.75" x14ac:dyDescent="0.2">
      <c r="A10" s="13"/>
      <c r="B10" s="14"/>
      <c r="C10" s="16"/>
      <c r="D10" s="18"/>
      <c r="E10" s="22"/>
      <c r="F10" s="23"/>
      <c r="G10" s="25"/>
      <c r="H10" s="25"/>
      <c r="I10" s="25"/>
      <c r="J10" s="25"/>
      <c r="K10" s="26" t="s">
        <v>41</v>
      </c>
      <c r="L10" s="8"/>
      <c r="M10" s="8"/>
      <c r="N10" s="8"/>
      <c r="O10" s="13"/>
      <c r="P10" s="13"/>
    </row>
    <row r="11" spans="1:18" ht="12.75" x14ac:dyDescent="0.2">
      <c r="A11" s="13"/>
      <c r="B11" s="14"/>
      <c r="C11" s="16"/>
      <c r="D11" s="18"/>
      <c r="E11" s="22"/>
      <c r="F11" s="23"/>
      <c r="G11" s="25"/>
      <c r="H11" s="27"/>
      <c r="I11" s="27"/>
      <c r="J11" s="27"/>
      <c r="K11" s="28" t="s">
        <v>43</v>
      </c>
      <c r="L11" s="8"/>
      <c r="M11" s="8"/>
      <c r="N11" s="8"/>
      <c r="O11" s="13"/>
      <c r="P11" s="13"/>
    </row>
    <row r="12" spans="1:18" ht="12.75" x14ac:dyDescent="0.2">
      <c r="A12" s="13"/>
      <c r="B12" s="14"/>
      <c r="C12" s="16"/>
      <c r="D12" s="18"/>
      <c r="E12" s="22"/>
      <c r="F12" s="23"/>
      <c r="G12" s="25"/>
      <c r="H12" s="27"/>
      <c r="I12" s="13"/>
      <c r="J12" s="12" t="s">
        <v>44</v>
      </c>
      <c r="K12" s="12"/>
      <c r="L12" s="13"/>
      <c r="M12" s="13"/>
      <c r="N12" s="13"/>
      <c r="O12" s="13"/>
      <c r="P12" s="13"/>
    </row>
    <row r="13" spans="1:18" ht="12.75" x14ac:dyDescent="0.2">
      <c r="A13" s="12"/>
      <c r="B13" s="14"/>
      <c r="C13" s="16"/>
      <c r="D13" s="18"/>
      <c r="E13" s="22"/>
      <c r="F13" s="23"/>
      <c r="G13" s="25"/>
      <c r="H13" s="27"/>
      <c r="I13" s="13"/>
      <c r="J13" s="11" t="s">
        <v>45</v>
      </c>
      <c r="K13" s="45" t="s">
        <v>73</v>
      </c>
      <c r="L13" s="46"/>
      <c r="M13" s="45" t="s">
        <v>72</v>
      </c>
      <c r="N13" s="46"/>
      <c r="O13" s="45" t="s">
        <v>78</v>
      </c>
      <c r="P13" s="46"/>
    </row>
    <row r="14" spans="1:18" ht="12.75" x14ac:dyDescent="0.2">
      <c r="A14" s="12" t="s">
        <v>47</v>
      </c>
      <c r="B14" s="14"/>
      <c r="C14" s="16"/>
      <c r="D14" s="18"/>
      <c r="E14" s="22"/>
      <c r="F14" s="23"/>
      <c r="G14" s="25"/>
      <c r="H14" s="27"/>
      <c r="I14" s="13"/>
      <c r="J14" s="11" t="s">
        <v>48</v>
      </c>
      <c r="K14" s="11">
        <v>1</v>
      </c>
      <c r="L14" s="11">
        <v>2</v>
      </c>
      <c r="M14" s="11">
        <v>1</v>
      </c>
      <c r="N14" s="11">
        <v>2</v>
      </c>
      <c r="O14" s="11">
        <v>1</v>
      </c>
      <c r="P14" s="11">
        <v>2</v>
      </c>
      <c r="Q14" s="1" t="s">
        <v>49</v>
      </c>
      <c r="R14" s="5"/>
    </row>
    <row r="15" spans="1:18" ht="12.75" x14ac:dyDescent="0.2">
      <c r="A15" s="11" t="s">
        <v>22</v>
      </c>
      <c r="B15" s="15">
        <v>1</v>
      </c>
      <c r="C15" s="17">
        <v>2</v>
      </c>
      <c r="D15" s="19">
        <v>3</v>
      </c>
      <c r="E15" s="29">
        <v>4</v>
      </c>
      <c r="F15" s="24">
        <v>5</v>
      </c>
      <c r="G15" s="26">
        <v>6</v>
      </c>
      <c r="H15" s="28">
        <v>7</v>
      </c>
      <c r="I15" s="11"/>
      <c r="J15" s="11" t="s">
        <v>50</v>
      </c>
      <c r="K15" s="11">
        <v>1</v>
      </c>
      <c r="L15" s="11">
        <v>2</v>
      </c>
      <c r="M15" s="11">
        <v>3</v>
      </c>
      <c r="N15" s="11">
        <v>4</v>
      </c>
      <c r="O15" s="11">
        <v>5</v>
      </c>
      <c r="P15" s="11">
        <v>6</v>
      </c>
    </row>
    <row r="16" spans="1:18" ht="12.75" x14ac:dyDescent="0.2">
      <c r="A16" s="11">
        <v>1</v>
      </c>
      <c r="B16" s="15">
        <v>1</v>
      </c>
      <c r="C16" s="17">
        <v>1</v>
      </c>
      <c r="D16" s="19">
        <v>1</v>
      </c>
      <c r="E16" s="29">
        <v>1</v>
      </c>
      <c r="F16" s="24">
        <v>1</v>
      </c>
      <c r="G16" s="26">
        <v>1</v>
      </c>
      <c r="H16" s="28">
        <v>1</v>
      </c>
      <c r="I16" s="11"/>
      <c r="J16" s="11"/>
      <c r="K16" s="30">
        <v>2.19</v>
      </c>
      <c r="L16" s="31">
        <v>1.06</v>
      </c>
      <c r="M16" s="31">
        <v>1.83</v>
      </c>
      <c r="N16" s="31">
        <v>1.53</v>
      </c>
      <c r="O16" s="31">
        <v>2.78</v>
      </c>
      <c r="P16" s="31">
        <v>1.37</v>
      </c>
    </row>
    <row r="17" spans="1:16" ht="12.75" x14ac:dyDescent="0.2">
      <c r="A17" s="11">
        <v>2</v>
      </c>
      <c r="B17" s="15">
        <v>1</v>
      </c>
      <c r="C17" s="17">
        <v>1</v>
      </c>
      <c r="D17" s="19">
        <v>1</v>
      </c>
      <c r="E17" s="29">
        <v>2</v>
      </c>
      <c r="F17" s="24">
        <v>2</v>
      </c>
      <c r="G17" s="26">
        <v>2</v>
      </c>
      <c r="H17" s="28">
        <v>2</v>
      </c>
      <c r="I17" s="11"/>
      <c r="J17" s="11"/>
      <c r="K17" s="30">
        <v>0.99</v>
      </c>
      <c r="L17" s="31">
        <v>0.88</v>
      </c>
      <c r="M17" s="31">
        <v>1.7</v>
      </c>
      <c r="N17" s="31">
        <v>0.8</v>
      </c>
      <c r="O17" s="31">
        <v>1.54</v>
      </c>
      <c r="P17" s="31">
        <v>1.2</v>
      </c>
    </row>
    <row r="18" spans="1:16" ht="12.75" x14ac:dyDescent="0.2">
      <c r="A18" s="11">
        <v>3</v>
      </c>
      <c r="B18" s="15">
        <v>1</v>
      </c>
      <c r="C18" s="17">
        <v>2</v>
      </c>
      <c r="D18" s="19">
        <v>2</v>
      </c>
      <c r="E18" s="29">
        <v>1</v>
      </c>
      <c r="F18" s="24">
        <v>1</v>
      </c>
      <c r="G18" s="26">
        <v>2</v>
      </c>
      <c r="H18" s="28">
        <v>2</v>
      </c>
      <c r="I18" s="11"/>
      <c r="J18" s="11"/>
      <c r="K18" s="30">
        <v>1.2</v>
      </c>
      <c r="L18" s="31">
        <v>0.73</v>
      </c>
      <c r="M18" s="31">
        <v>1.52</v>
      </c>
      <c r="N18" s="31">
        <v>0.06</v>
      </c>
      <c r="O18" s="31">
        <v>1.28</v>
      </c>
      <c r="P18" s="31">
        <v>1.85</v>
      </c>
    </row>
    <row r="19" spans="1:16" ht="12.75" x14ac:dyDescent="0.2">
      <c r="A19" s="11">
        <v>4</v>
      </c>
      <c r="B19" s="15">
        <v>1</v>
      </c>
      <c r="C19" s="17">
        <v>2</v>
      </c>
      <c r="D19" s="19">
        <v>2</v>
      </c>
      <c r="E19" s="29">
        <v>2</v>
      </c>
      <c r="F19" s="24">
        <v>2</v>
      </c>
      <c r="G19" s="26">
        <v>1</v>
      </c>
      <c r="H19" s="28">
        <v>1</v>
      </c>
      <c r="I19" s="11"/>
      <c r="J19" s="11"/>
      <c r="K19" s="30">
        <v>1.67</v>
      </c>
      <c r="L19" s="31">
        <v>1.23</v>
      </c>
      <c r="M19" s="31">
        <v>2</v>
      </c>
      <c r="N19" s="31">
        <v>0.85</v>
      </c>
      <c r="O19" s="31">
        <v>1.48</v>
      </c>
      <c r="P19" s="31">
        <v>0.78</v>
      </c>
    </row>
    <row r="20" spans="1:16" ht="12.75" x14ac:dyDescent="0.2">
      <c r="A20" s="11">
        <v>5</v>
      </c>
      <c r="B20" s="15">
        <v>2</v>
      </c>
      <c r="C20" s="17">
        <v>1</v>
      </c>
      <c r="D20" s="19">
        <v>2</v>
      </c>
      <c r="E20" s="29">
        <v>1</v>
      </c>
      <c r="F20" s="24">
        <v>2</v>
      </c>
      <c r="G20" s="26">
        <v>1</v>
      </c>
      <c r="H20" s="28">
        <v>2</v>
      </c>
      <c r="I20" s="11"/>
      <c r="J20" s="11"/>
      <c r="K20" s="30">
        <v>1.58</v>
      </c>
      <c r="L20" s="31">
        <v>0.83</v>
      </c>
      <c r="M20" s="31">
        <v>1.6</v>
      </c>
      <c r="N20" s="31">
        <v>1.05</v>
      </c>
      <c r="O20" s="31">
        <v>1.58</v>
      </c>
      <c r="P20" s="31">
        <v>1.04</v>
      </c>
    </row>
    <row r="21" spans="1:16" ht="12.75" x14ac:dyDescent="0.2">
      <c r="A21" s="11">
        <v>6</v>
      </c>
      <c r="B21" s="15">
        <v>2</v>
      </c>
      <c r="C21" s="17">
        <v>1</v>
      </c>
      <c r="D21" s="19">
        <v>2</v>
      </c>
      <c r="E21" s="29">
        <v>2</v>
      </c>
      <c r="F21" s="24">
        <v>1</v>
      </c>
      <c r="G21" s="26">
        <v>2</v>
      </c>
      <c r="H21" s="28">
        <v>1</v>
      </c>
      <c r="I21" s="11"/>
      <c r="J21" s="11"/>
      <c r="K21" s="30">
        <v>1.43</v>
      </c>
      <c r="L21" s="31">
        <v>0.98</v>
      </c>
      <c r="M21" s="31">
        <v>1.46</v>
      </c>
      <c r="N21" s="31">
        <v>1.1000000000000001</v>
      </c>
      <c r="O21" s="31">
        <v>1.47</v>
      </c>
      <c r="P21" s="31">
        <v>1.1100000000000001</v>
      </c>
    </row>
    <row r="22" spans="1:16" ht="12.75" x14ac:dyDescent="0.2">
      <c r="A22" s="11">
        <v>7</v>
      </c>
      <c r="B22" s="15">
        <v>2</v>
      </c>
      <c r="C22" s="17">
        <v>2</v>
      </c>
      <c r="D22" s="19">
        <v>1</v>
      </c>
      <c r="E22" s="29">
        <v>1</v>
      </c>
      <c r="F22" s="24">
        <v>2</v>
      </c>
      <c r="G22" s="26">
        <v>2</v>
      </c>
      <c r="H22" s="28">
        <v>1</v>
      </c>
      <c r="I22" s="11"/>
      <c r="J22" s="11"/>
      <c r="K22" s="30">
        <v>1.73</v>
      </c>
      <c r="L22" s="31">
        <v>0.72</v>
      </c>
      <c r="M22" s="31">
        <v>1.82</v>
      </c>
      <c r="N22" s="31">
        <v>1.1599999999999999</v>
      </c>
      <c r="O22" s="31">
        <v>1.97</v>
      </c>
      <c r="P22" s="31">
        <v>1.27</v>
      </c>
    </row>
    <row r="23" spans="1:16" ht="12.75" x14ac:dyDescent="0.2">
      <c r="A23" s="11">
        <v>8</v>
      </c>
      <c r="B23" s="15">
        <v>2</v>
      </c>
      <c r="C23" s="17">
        <v>2</v>
      </c>
      <c r="D23" s="19">
        <v>1</v>
      </c>
      <c r="E23" s="29">
        <v>2</v>
      </c>
      <c r="F23" s="24">
        <v>1</v>
      </c>
      <c r="G23" s="26">
        <v>1</v>
      </c>
      <c r="H23" s="28">
        <v>2</v>
      </c>
      <c r="I23" s="11"/>
      <c r="J23" s="11"/>
      <c r="K23" s="30">
        <v>1.66</v>
      </c>
      <c r="L23" s="31">
        <v>1.41</v>
      </c>
      <c r="M23" s="31">
        <v>1.22</v>
      </c>
      <c r="N23" s="31">
        <v>1.71</v>
      </c>
      <c r="O23" s="31">
        <v>1.45</v>
      </c>
      <c r="P23" s="31">
        <v>1.04</v>
      </c>
    </row>
    <row r="24" spans="1:16" ht="39.7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32" t="s">
        <v>52</v>
      </c>
      <c r="K24" s="10" t="s">
        <v>74</v>
      </c>
      <c r="L24" s="10" t="s">
        <v>75</v>
      </c>
      <c r="M24" s="10" t="s">
        <v>77</v>
      </c>
      <c r="N24" s="10" t="s">
        <v>76</v>
      </c>
      <c r="O24" s="10" t="s">
        <v>79</v>
      </c>
      <c r="P24" s="10" t="s">
        <v>80</v>
      </c>
    </row>
    <row r="26" spans="1:16" ht="12.75" x14ac:dyDescent="0.2">
      <c r="K26" s="1" t="s">
        <v>53</v>
      </c>
    </row>
  </sheetData>
  <mergeCells count="3">
    <mergeCell ref="K13:L13"/>
    <mergeCell ref="M13:N13"/>
    <mergeCell ref="O13:P13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abSelected="1" workbookViewId="0">
      <selection activeCell="Z20" sqref="Z20"/>
    </sheetView>
  </sheetViews>
  <sheetFormatPr defaultColWidth="14.42578125" defaultRowHeight="15.75" customHeight="1" x14ac:dyDescent="0.2"/>
  <cols>
    <col min="1" max="1" width="6.28515625" customWidth="1"/>
    <col min="2" max="8" width="5" customWidth="1"/>
    <col min="9" max="9" width="7.140625" customWidth="1"/>
    <col min="10" max="10" width="8.7109375" customWidth="1"/>
    <col min="11" max="11" width="10.28515625" customWidth="1"/>
    <col min="12" max="12" width="9.140625" customWidth="1"/>
    <col min="13" max="13" width="3.42578125" customWidth="1"/>
    <col min="14" max="14" width="5.42578125" customWidth="1"/>
    <col min="15" max="15" width="7.42578125" customWidth="1"/>
    <col min="16" max="16" width="6.7109375" customWidth="1"/>
    <col min="17" max="17" width="5.28515625" customWidth="1"/>
    <col min="18" max="18" width="9.85546875" customWidth="1"/>
    <col min="19" max="19" width="7.28515625" customWidth="1"/>
    <col min="20" max="20" width="8" customWidth="1"/>
    <col min="21" max="21" width="9.42578125" customWidth="1"/>
    <col min="22" max="22" width="8.28515625" customWidth="1"/>
    <col min="23" max="23" width="10.140625" customWidth="1"/>
    <col min="28" max="28" width="22.140625" bestFit="1" customWidth="1"/>
  </cols>
  <sheetData>
    <row r="1" spans="1:23" ht="15.75" customHeight="1" x14ac:dyDescent="0.2">
      <c r="B1" s="1"/>
      <c r="D1" s="1"/>
      <c r="E1" s="1"/>
      <c r="F1" s="1"/>
      <c r="G1" s="1"/>
      <c r="H1" s="1"/>
      <c r="I1" s="1" t="s">
        <v>9</v>
      </c>
      <c r="J1" s="1"/>
      <c r="R1" s="1" t="s">
        <v>11</v>
      </c>
    </row>
    <row r="2" spans="1:23" ht="15.75" customHeight="1" x14ac:dyDescent="0.2">
      <c r="B2" s="1"/>
      <c r="C2" s="1"/>
      <c r="D2" s="1"/>
      <c r="E2" s="1"/>
      <c r="F2" s="1"/>
      <c r="G2" s="1"/>
      <c r="H2" s="1"/>
      <c r="I2" s="1" t="s">
        <v>13</v>
      </c>
      <c r="J2" s="1"/>
      <c r="R2" s="1" t="s">
        <v>15</v>
      </c>
    </row>
    <row r="3" spans="1:23" ht="15.75" customHeight="1" x14ac:dyDescent="0.2">
      <c r="B3" s="1"/>
      <c r="C3" s="1"/>
      <c r="D3" s="1"/>
      <c r="E3" s="1"/>
      <c r="F3" s="1"/>
      <c r="G3" s="1"/>
      <c r="H3" s="1"/>
      <c r="J3" s="1"/>
    </row>
    <row r="4" spans="1:23" ht="15.75" customHeight="1" x14ac:dyDescent="0.2">
      <c r="B4" s="1" t="s">
        <v>17</v>
      </c>
      <c r="C4" s="1"/>
      <c r="D4" s="1"/>
      <c r="E4" s="1"/>
      <c r="F4" s="1"/>
      <c r="G4" s="1"/>
      <c r="H4" s="1"/>
      <c r="J4" s="1" t="s">
        <v>18</v>
      </c>
      <c r="L4" s="1" t="s">
        <v>19</v>
      </c>
      <c r="M4" s="1"/>
      <c r="N4" s="1" t="s">
        <v>20</v>
      </c>
      <c r="O4" s="1"/>
      <c r="R4" s="1" t="s">
        <v>21</v>
      </c>
    </row>
    <row r="5" spans="1:23" ht="15.75" customHeight="1" x14ac:dyDescent="0.2">
      <c r="A5" s="2" t="s">
        <v>22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 t="s">
        <v>26</v>
      </c>
      <c r="J5" s="3"/>
      <c r="K5" s="2" t="s">
        <v>27</v>
      </c>
      <c r="L5" s="2" t="s">
        <v>28</v>
      </c>
      <c r="N5" s="2" t="s">
        <v>16</v>
      </c>
      <c r="O5" s="2" t="s">
        <v>29</v>
      </c>
      <c r="P5" s="2" t="s">
        <v>30</v>
      </c>
      <c r="R5" s="2" t="s">
        <v>31</v>
      </c>
      <c r="S5" s="2" t="s">
        <v>29</v>
      </c>
      <c r="T5" s="2" t="s">
        <v>30</v>
      </c>
      <c r="U5" s="2" t="s">
        <v>32</v>
      </c>
      <c r="V5" s="2" t="s">
        <v>33</v>
      </c>
      <c r="W5" s="2" t="s">
        <v>34</v>
      </c>
    </row>
    <row r="6" spans="1:23" ht="15.75" customHeight="1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31">
        <v>1.37</v>
      </c>
      <c r="J6" s="3"/>
      <c r="K6" s="3">
        <f>I6-$I$14</f>
        <v>0.16250000000000009</v>
      </c>
      <c r="L6" s="2">
        <f t="shared" ref="L6:L13" si="0">K6^2</f>
        <v>2.640625000000003E-2</v>
      </c>
      <c r="N6" s="2" t="s">
        <v>35</v>
      </c>
      <c r="O6" s="3">
        <f>N18</f>
        <v>6.8450000000000039E-2</v>
      </c>
      <c r="P6" s="2">
        <v>1</v>
      </c>
      <c r="R6" s="4" t="s">
        <v>38</v>
      </c>
      <c r="S6" s="2">
        <f t="shared" ref="S6:T6" si="1">O6</f>
        <v>6.8450000000000039E-2</v>
      </c>
      <c r="T6" s="2">
        <f t="shared" si="1"/>
        <v>1</v>
      </c>
      <c r="U6" s="2">
        <f t="shared" ref="U6:U13" si="2">S6/T6</f>
        <v>6.8450000000000039E-2</v>
      </c>
      <c r="V6" s="2">
        <f t="shared" ref="V6:V12" si="3">U6/$U$13</f>
        <v>0.42019643953345659</v>
      </c>
      <c r="W6" s="3">
        <f>FDIST(V6,T6,$T$13)</f>
        <v>0.58332170804634487</v>
      </c>
    </row>
    <row r="7" spans="1:23" ht="15.75" customHeight="1" x14ac:dyDescent="0.2">
      <c r="A7" s="2">
        <v>2</v>
      </c>
      <c r="B7" s="2">
        <v>1</v>
      </c>
      <c r="C7" s="2">
        <v>1</v>
      </c>
      <c r="D7" s="2">
        <v>1</v>
      </c>
      <c r="E7" s="2">
        <v>2</v>
      </c>
      <c r="F7" s="2">
        <v>2</v>
      </c>
      <c r="G7" s="2">
        <v>2</v>
      </c>
      <c r="H7" s="2">
        <v>2</v>
      </c>
      <c r="I7" s="31">
        <v>1.2</v>
      </c>
      <c r="J7" s="3"/>
      <c r="K7" s="3">
        <f t="shared" ref="K7:K13" si="4">I7-$I$14</f>
        <v>-7.5000000000000622E-3</v>
      </c>
      <c r="L7" s="2">
        <f t="shared" si="0"/>
        <v>5.6250000000000934E-5</v>
      </c>
      <c r="N7" s="2" t="s">
        <v>36</v>
      </c>
      <c r="O7" s="3">
        <f>N27</f>
        <v>6.0499999999999374E-3</v>
      </c>
      <c r="P7" s="2">
        <v>1</v>
      </c>
      <c r="R7" s="4" t="s">
        <v>42</v>
      </c>
      <c r="S7" s="2">
        <f t="shared" ref="S7:T7" si="5">O7</f>
        <v>6.0499999999999374E-3</v>
      </c>
      <c r="T7" s="2">
        <f t="shared" si="5"/>
        <v>1</v>
      </c>
      <c r="U7" s="2">
        <f t="shared" si="2"/>
        <v>6.0499999999999374E-3</v>
      </c>
      <c r="V7" s="2">
        <f t="shared" si="3"/>
        <v>3.7139349294045061E-2</v>
      </c>
      <c r="W7" s="3">
        <f t="shared" ref="W7:W12" si="6">FDIST(V7,T7,$T$13)</f>
        <v>0.86497730367852088</v>
      </c>
    </row>
    <row r="8" spans="1:23" ht="15.75" customHeight="1" x14ac:dyDescent="0.2">
      <c r="A8" s="2">
        <v>3</v>
      </c>
      <c r="B8" s="2">
        <v>1</v>
      </c>
      <c r="C8" s="2">
        <v>2</v>
      </c>
      <c r="D8" s="2">
        <v>2</v>
      </c>
      <c r="E8" s="2">
        <v>1</v>
      </c>
      <c r="F8" s="2">
        <v>1</v>
      </c>
      <c r="G8" s="2">
        <v>2</v>
      </c>
      <c r="H8" s="2">
        <v>2</v>
      </c>
      <c r="I8" s="31">
        <v>1.85</v>
      </c>
      <c r="J8" s="3"/>
      <c r="K8" s="3">
        <f t="shared" si="4"/>
        <v>0.64250000000000007</v>
      </c>
      <c r="L8" s="2">
        <f t="shared" si="0"/>
        <v>0.4128062500000001</v>
      </c>
      <c r="N8" s="2" t="s">
        <v>37</v>
      </c>
      <c r="O8" s="3">
        <f>N36</f>
        <v>1.2500000000000356E-3</v>
      </c>
      <c r="P8" s="2">
        <v>1</v>
      </c>
      <c r="R8" s="4" t="s">
        <v>46</v>
      </c>
      <c r="S8" s="2">
        <f t="shared" ref="S8:T8" si="7">O8</f>
        <v>1.2500000000000356E-3</v>
      </c>
      <c r="T8" s="2">
        <f t="shared" si="7"/>
        <v>1</v>
      </c>
      <c r="U8" s="2">
        <f t="shared" si="2"/>
        <v>1.2500000000000356E-3</v>
      </c>
      <c r="V8" s="2">
        <f t="shared" si="3"/>
        <v>7.6734192756294436E-3</v>
      </c>
      <c r="W8" s="3">
        <f t="shared" si="6"/>
        <v>0.9381773054713467</v>
      </c>
    </row>
    <row r="9" spans="1:23" ht="15.75" customHeight="1" x14ac:dyDescent="0.2">
      <c r="A9" s="2">
        <v>4</v>
      </c>
      <c r="B9" s="2">
        <v>1</v>
      </c>
      <c r="C9" s="2">
        <v>2</v>
      </c>
      <c r="D9" s="2">
        <v>2</v>
      </c>
      <c r="E9" s="2">
        <v>2</v>
      </c>
      <c r="F9" s="2">
        <v>2</v>
      </c>
      <c r="G9" s="2">
        <v>1</v>
      </c>
      <c r="H9" s="2">
        <v>1</v>
      </c>
      <c r="I9" s="31">
        <v>0.78</v>
      </c>
      <c r="J9" s="3"/>
      <c r="K9" s="3">
        <f t="shared" si="4"/>
        <v>-0.42749999999999999</v>
      </c>
      <c r="L9" s="2">
        <f t="shared" si="0"/>
        <v>0.18275624999999998</v>
      </c>
      <c r="N9" s="2" t="s">
        <v>39</v>
      </c>
      <c r="O9" s="3">
        <f>N45</f>
        <v>0.2449999999999995</v>
      </c>
      <c r="P9" s="2">
        <v>1</v>
      </c>
      <c r="R9" s="4" t="s">
        <v>81</v>
      </c>
      <c r="S9" s="2">
        <f t="shared" ref="S9:T9" si="8">O9</f>
        <v>0.2449999999999995</v>
      </c>
      <c r="T9" s="2">
        <f t="shared" si="8"/>
        <v>1</v>
      </c>
      <c r="U9" s="2">
        <f t="shared" si="2"/>
        <v>0.2449999999999995</v>
      </c>
      <c r="V9" s="2">
        <f t="shared" si="3"/>
        <v>1.5039901780233249</v>
      </c>
      <c r="W9" s="3">
        <f t="shared" si="6"/>
        <v>0.34484952540748759</v>
      </c>
    </row>
    <row r="10" spans="1:23" ht="15.75" customHeight="1" x14ac:dyDescent="0.2">
      <c r="A10" s="2">
        <v>5</v>
      </c>
      <c r="B10" s="2">
        <v>2</v>
      </c>
      <c r="C10" s="2">
        <v>1</v>
      </c>
      <c r="D10" s="2">
        <v>2</v>
      </c>
      <c r="E10" s="2">
        <v>1</v>
      </c>
      <c r="F10" s="2">
        <v>2</v>
      </c>
      <c r="G10" s="2">
        <v>1</v>
      </c>
      <c r="H10" s="2">
        <v>2</v>
      </c>
      <c r="I10" s="31">
        <v>1.04</v>
      </c>
      <c r="J10" s="3"/>
      <c r="K10" s="3">
        <f t="shared" si="4"/>
        <v>-0.16749999999999998</v>
      </c>
      <c r="L10" s="2">
        <f t="shared" si="0"/>
        <v>2.8056249999999994E-2</v>
      </c>
      <c r="N10" s="2" t="s">
        <v>40</v>
      </c>
      <c r="O10" s="3">
        <f>N54</f>
        <v>0.14580000000000001</v>
      </c>
      <c r="P10" s="2">
        <v>1</v>
      </c>
      <c r="R10" s="4" t="s">
        <v>51</v>
      </c>
      <c r="S10" s="2">
        <f t="shared" ref="S10:T10" si="9">O10</f>
        <v>0.14580000000000001</v>
      </c>
      <c r="T10" s="2">
        <f t="shared" si="9"/>
        <v>1</v>
      </c>
      <c r="U10" s="2">
        <f t="shared" si="2"/>
        <v>0.14580000000000001</v>
      </c>
      <c r="V10" s="2">
        <f t="shared" si="3"/>
        <v>0.89502762430939287</v>
      </c>
      <c r="W10" s="3">
        <f t="shared" si="6"/>
        <v>0.4439781431063059</v>
      </c>
    </row>
    <row r="11" spans="1:23" ht="15.75" customHeight="1" x14ac:dyDescent="0.2">
      <c r="A11" s="2">
        <v>6</v>
      </c>
      <c r="B11" s="2">
        <v>2</v>
      </c>
      <c r="C11" s="2">
        <v>1</v>
      </c>
      <c r="D11" s="2">
        <v>2</v>
      </c>
      <c r="E11" s="2">
        <v>2</v>
      </c>
      <c r="F11" s="2">
        <v>1</v>
      </c>
      <c r="G11" s="2">
        <v>2</v>
      </c>
      <c r="H11" s="2">
        <v>1</v>
      </c>
      <c r="I11" s="31">
        <v>1.1100000000000001</v>
      </c>
      <c r="J11" s="3"/>
      <c r="K11" s="3">
        <f t="shared" si="4"/>
        <v>-9.749999999999992E-2</v>
      </c>
      <c r="L11" s="2">
        <f t="shared" si="0"/>
        <v>9.5062499999999852E-3</v>
      </c>
      <c r="N11" s="2" t="s">
        <v>41</v>
      </c>
      <c r="O11" s="3">
        <f>N63</f>
        <v>0.1799999999999998</v>
      </c>
      <c r="P11" s="2">
        <v>1</v>
      </c>
      <c r="R11" s="4" t="s">
        <v>82</v>
      </c>
      <c r="S11" s="2">
        <f t="shared" ref="S11:T11" si="10">O11</f>
        <v>0.1799999999999998</v>
      </c>
      <c r="T11" s="2">
        <f t="shared" si="10"/>
        <v>1</v>
      </c>
      <c r="U11" s="2">
        <f t="shared" si="2"/>
        <v>0.1799999999999998</v>
      </c>
      <c r="V11" s="2">
        <f t="shared" si="3"/>
        <v>1.1049723756906071</v>
      </c>
      <c r="W11" s="3">
        <f t="shared" si="6"/>
        <v>0.40345001372810652</v>
      </c>
    </row>
    <row r="12" spans="1:23" ht="15.75" customHeight="1" x14ac:dyDescent="0.2">
      <c r="A12" s="2">
        <v>7</v>
      </c>
      <c r="B12" s="2">
        <v>2</v>
      </c>
      <c r="C12" s="2">
        <v>2</v>
      </c>
      <c r="D12" s="2">
        <v>1</v>
      </c>
      <c r="E12" s="2">
        <v>1</v>
      </c>
      <c r="F12" s="2">
        <v>2</v>
      </c>
      <c r="G12" s="2">
        <v>2</v>
      </c>
      <c r="H12" s="2">
        <v>1</v>
      </c>
      <c r="I12" s="31">
        <v>1.27</v>
      </c>
      <c r="J12" s="3"/>
      <c r="K12" s="3">
        <f t="shared" si="4"/>
        <v>6.25E-2</v>
      </c>
      <c r="L12" s="2">
        <f t="shared" si="0"/>
        <v>3.90625E-3</v>
      </c>
      <c r="N12" s="2" t="s">
        <v>43</v>
      </c>
      <c r="O12" s="3">
        <f>N72</f>
        <v>4.4999999999999679E-2</v>
      </c>
      <c r="P12" s="2">
        <v>1</v>
      </c>
      <c r="R12" s="4" t="s">
        <v>83</v>
      </c>
      <c r="S12" s="2">
        <f t="shared" ref="S12:T12" si="11">O12</f>
        <v>4.4999999999999679E-2</v>
      </c>
      <c r="T12" s="2">
        <f t="shared" si="11"/>
        <v>1</v>
      </c>
      <c r="U12" s="2">
        <f t="shared" si="2"/>
        <v>4.4999999999999679E-2</v>
      </c>
      <c r="V12" s="2">
        <f t="shared" si="3"/>
        <v>0.27624309392265012</v>
      </c>
      <c r="W12" s="3">
        <f t="shared" si="6"/>
        <v>0.65163349285419214</v>
      </c>
    </row>
    <row r="13" spans="1:23" ht="15.75" customHeight="1" x14ac:dyDescent="0.2">
      <c r="A13" s="2">
        <v>8</v>
      </c>
      <c r="B13" s="2">
        <v>2</v>
      </c>
      <c r="C13" s="2">
        <v>2</v>
      </c>
      <c r="D13" s="2">
        <v>1</v>
      </c>
      <c r="E13" s="2">
        <v>2</v>
      </c>
      <c r="F13" s="2">
        <v>1</v>
      </c>
      <c r="G13" s="2">
        <v>1</v>
      </c>
      <c r="H13" s="2">
        <v>2</v>
      </c>
      <c r="I13" s="31">
        <v>1.04</v>
      </c>
      <c r="J13" s="3"/>
      <c r="K13" s="3">
        <f t="shared" si="4"/>
        <v>-0.16749999999999998</v>
      </c>
      <c r="L13" s="2">
        <f t="shared" si="0"/>
        <v>2.8056249999999994E-2</v>
      </c>
      <c r="N13" s="2" t="s">
        <v>54</v>
      </c>
      <c r="O13" s="3">
        <f t="shared" ref="O13:P13" si="12">SUM(O6:O12)</f>
        <v>0.69154999999999911</v>
      </c>
      <c r="P13" s="3">
        <f t="shared" si="12"/>
        <v>7</v>
      </c>
      <c r="R13" s="2" t="s">
        <v>55</v>
      </c>
      <c r="S13" s="3">
        <f>SUMIF(R6:R12,"e",S6:S12)</f>
        <v>0.32579999999999981</v>
      </c>
      <c r="T13" s="3">
        <f>SUMIF(R6:R12,"e",T6:T12)</f>
        <v>2</v>
      </c>
      <c r="U13" s="2">
        <f t="shared" si="2"/>
        <v>0.16289999999999991</v>
      </c>
      <c r="V13" s="2"/>
      <c r="W13" s="3"/>
    </row>
    <row r="14" spans="1:23" ht="15.75" customHeight="1" x14ac:dyDescent="0.2">
      <c r="A14" s="1"/>
      <c r="I14">
        <f>AVERAGE(I6:I13)</f>
        <v>1.2075</v>
      </c>
      <c r="L14">
        <f>SUM(L6:L13)</f>
        <v>0.69155000000000011</v>
      </c>
      <c r="S14">
        <v>0.42499999999999999</v>
      </c>
      <c r="T14">
        <v>9</v>
      </c>
    </row>
    <row r="16" spans="1:23" ht="15.75" customHeight="1" x14ac:dyDescent="0.2">
      <c r="B16" s="1" t="s">
        <v>56</v>
      </c>
    </row>
    <row r="17" spans="1:29" ht="15.75" customHeight="1" x14ac:dyDescent="0.2">
      <c r="A17" s="1" t="s">
        <v>57</v>
      </c>
    </row>
    <row r="18" spans="1:29" ht="15.75" customHeight="1" x14ac:dyDescent="0.2">
      <c r="A18" s="1">
        <v>1</v>
      </c>
      <c r="I18">
        <f t="shared" ref="I18:I25" si="13">LOOKUP(A18,$A$6:$A$13,$I$6:$I$13)</f>
        <v>1.37</v>
      </c>
      <c r="J18">
        <f>AVERAGE(I$18:I$21)</f>
        <v>1.3</v>
      </c>
      <c r="K18">
        <f>J18-$I$14</f>
        <v>9.2500000000000027E-2</v>
      </c>
      <c r="L18" s="1">
        <f>K18^2</f>
        <v>8.5562500000000048E-3</v>
      </c>
      <c r="M18" s="1" t="s">
        <v>58</v>
      </c>
      <c r="N18">
        <f>L18*8</f>
        <v>6.8450000000000039E-2</v>
      </c>
      <c r="Q18" s="36"/>
      <c r="R18" s="44" t="s">
        <v>29</v>
      </c>
      <c r="S18" s="44" t="s">
        <v>30</v>
      </c>
      <c r="T18" s="44" t="s">
        <v>32</v>
      </c>
      <c r="U18" s="35" t="s">
        <v>33</v>
      </c>
      <c r="V18" s="35" t="s">
        <v>34</v>
      </c>
      <c r="AC18" s="13"/>
    </row>
    <row r="19" spans="1:29" ht="15.75" customHeight="1" x14ac:dyDescent="0.2">
      <c r="A19" s="1">
        <v>2</v>
      </c>
      <c r="I19">
        <f t="shared" si="13"/>
        <v>1.2</v>
      </c>
      <c r="L19" s="1"/>
      <c r="Q19" s="44" t="s">
        <v>38</v>
      </c>
      <c r="R19" s="38">
        <v>6.8450000000000039E-2</v>
      </c>
      <c r="S19" s="44">
        <v>1</v>
      </c>
      <c r="T19" s="38">
        <f xml:space="preserve"> R19/S19</f>
        <v>6.8450000000000039E-2</v>
      </c>
      <c r="U19" s="38">
        <f xml:space="preserve"> T19/T22</f>
        <v>0.44462487820721014</v>
      </c>
      <c r="V19" s="38">
        <f>FDIST(U19,S19,$S$22)</f>
        <v>0.54139175976648091</v>
      </c>
      <c r="AC19" s="13"/>
    </row>
    <row r="20" spans="1:29" ht="15.75" customHeight="1" x14ac:dyDescent="0.2">
      <c r="A20" s="1">
        <v>3</v>
      </c>
      <c r="I20">
        <f t="shared" si="13"/>
        <v>1.85</v>
      </c>
      <c r="L20" s="1"/>
      <c r="Q20" s="44" t="s">
        <v>42</v>
      </c>
      <c r="R20" s="38">
        <v>6.0499999999999374E-3</v>
      </c>
      <c r="S20" s="44">
        <v>1</v>
      </c>
      <c r="T20" s="38">
        <f t="shared" ref="T20:T22" si="14" xml:space="preserve"> R20/S20</f>
        <v>6.0499999999999374E-3</v>
      </c>
      <c r="U20" s="38">
        <f xml:space="preserve"> T20/T22</f>
        <v>3.9298473530366571E-2</v>
      </c>
      <c r="V20" s="38">
        <f>FDIST(U20,S20,$S$22)</f>
        <v>0.85252601480591417</v>
      </c>
      <c r="AC20" s="13"/>
    </row>
    <row r="21" spans="1:29" ht="15.75" customHeight="1" x14ac:dyDescent="0.2">
      <c r="A21" s="1">
        <v>4</v>
      </c>
      <c r="I21">
        <f t="shared" si="13"/>
        <v>0.78</v>
      </c>
      <c r="L21" s="1"/>
      <c r="Q21" s="44" t="s">
        <v>46</v>
      </c>
      <c r="R21" s="38">
        <v>1.2500000000000356E-3</v>
      </c>
      <c r="S21" s="44">
        <v>2</v>
      </c>
      <c r="T21" s="38">
        <f t="shared" si="14"/>
        <v>6.2500000000001779E-4</v>
      </c>
      <c r="U21" s="38">
        <f xml:space="preserve"> T21/T22</f>
        <v>4.0597596622281096E-3</v>
      </c>
      <c r="V21" s="38">
        <f>FDIST(U21,S21,$S$22)</f>
        <v>0.99595256820307498</v>
      </c>
      <c r="AC21" s="13"/>
    </row>
    <row r="22" spans="1:29" ht="15.75" customHeight="1" x14ac:dyDescent="0.2">
      <c r="A22" s="1">
        <v>5</v>
      </c>
      <c r="I22">
        <f t="shared" si="13"/>
        <v>1.04</v>
      </c>
      <c r="J22">
        <f>AVERAGE(I22:I25)</f>
        <v>1.1150000000000002</v>
      </c>
      <c r="K22">
        <f>J22-$I$14</f>
        <v>-9.2499999999999805E-2</v>
      </c>
      <c r="L22" s="1">
        <f>K22^2</f>
        <v>8.5562499999999632E-3</v>
      </c>
      <c r="Q22" s="43" t="s">
        <v>88</v>
      </c>
      <c r="R22" s="44">
        <v>0.61580000000000035</v>
      </c>
      <c r="S22" s="44">
        <v>4</v>
      </c>
      <c r="T22" s="38">
        <f t="shared" si="14"/>
        <v>0.15395000000000009</v>
      </c>
      <c r="U22" s="35"/>
      <c r="V22" s="35"/>
      <c r="AC22" s="13"/>
    </row>
    <row r="23" spans="1:29" ht="15.75" customHeight="1" x14ac:dyDescent="0.2">
      <c r="A23" s="1">
        <v>6</v>
      </c>
      <c r="I23">
        <f t="shared" si="13"/>
        <v>1.1100000000000001</v>
      </c>
      <c r="L23" s="1"/>
      <c r="Q23" s="13"/>
      <c r="R23" s="13"/>
      <c r="S23" s="13"/>
      <c r="T23" s="13"/>
      <c r="U23" s="13"/>
      <c r="V23" s="13"/>
      <c r="AC23" s="13"/>
    </row>
    <row r="24" spans="1:29" ht="15.75" customHeight="1" x14ac:dyDescent="0.2">
      <c r="A24" s="1">
        <v>7</v>
      </c>
      <c r="I24">
        <f t="shared" si="13"/>
        <v>1.27</v>
      </c>
      <c r="L24" s="1"/>
      <c r="Q24" s="43" t="s">
        <v>84</v>
      </c>
      <c r="R24" s="44"/>
      <c r="S24" s="43" t="s">
        <v>89</v>
      </c>
      <c r="T24" s="44"/>
      <c r="U24" s="35"/>
      <c r="V24" s="35"/>
      <c r="AC24" s="13"/>
    </row>
    <row r="25" spans="1:29" ht="15.75" customHeight="1" x14ac:dyDescent="0.2">
      <c r="A25" s="1">
        <v>8</v>
      </c>
      <c r="I25">
        <f t="shared" si="13"/>
        <v>1.04</v>
      </c>
      <c r="L25" s="1"/>
      <c r="Q25" s="43" t="s">
        <v>85</v>
      </c>
      <c r="R25" s="44"/>
      <c r="S25" s="43" t="s">
        <v>90</v>
      </c>
      <c r="T25" s="44"/>
      <c r="U25" s="35"/>
      <c r="V25" s="35"/>
      <c r="AC25" s="13"/>
    </row>
    <row r="26" spans="1:29" ht="15.75" customHeight="1" x14ac:dyDescent="0.2">
      <c r="A26" s="1" t="s">
        <v>59</v>
      </c>
      <c r="Q26" s="43" t="s">
        <v>86</v>
      </c>
      <c r="R26" s="44"/>
      <c r="S26" s="43" t="s">
        <v>91</v>
      </c>
      <c r="T26" s="44"/>
      <c r="U26" s="35"/>
      <c r="V26" s="35"/>
      <c r="AC26" s="13"/>
    </row>
    <row r="27" spans="1:29" ht="15.75" customHeight="1" x14ac:dyDescent="0.2">
      <c r="A27" s="1">
        <v>1</v>
      </c>
      <c r="I27">
        <f t="shared" ref="I27:I34" si="15">LOOKUP(A27,$A$6:$A$13,$I$6:$I$13)</f>
        <v>1.37</v>
      </c>
      <c r="J27">
        <f>AVERAGE(I27:I30)</f>
        <v>1.1800000000000002</v>
      </c>
      <c r="K27">
        <f>J27-$I$14</f>
        <v>-2.7499999999999858E-2</v>
      </c>
      <c r="L27" s="1">
        <f>K27^2</f>
        <v>7.5624999999999217E-4</v>
      </c>
      <c r="M27" s="1" t="s">
        <v>58</v>
      </c>
      <c r="N27">
        <f>L27*8</f>
        <v>6.0499999999999374E-3</v>
      </c>
      <c r="Q27" s="43" t="s">
        <v>87</v>
      </c>
      <c r="R27" s="44"/>
      <c r="S27" s="43" t="s">
        <v>92</v>
      </c>
      <c r="T27" s="39"/>
      <c r="U27" s="39"/>
      <c r="V27" s="39"/>
    </row>
    <row r="28" spans="1:29" ht="15.75" customHeight="1" x14ac:dyDescent="0.2">
      <c r="A28" s="1">
        <v>2</v>
      </c>
      <c r="I28">
        <f t="shared" si="15"/>
        <v>1.2</v>
      </c>
      <c r="L28" s="1"/>
    </row>
    <row r="29" spans="1:29" ht="15.75" customHeight="1" x14ac:dyDescent="0.2">
      <c r="A29" s="1">
        <v>5</v>
      </c>
      <c r="I29">
        <f t="shared" si="15"/>
        <v>1.04</v>
      </c>
      <c r="L29" s="1"/>
      <c r="Q29" s="36"/>
      <c r="R29" s="44" t="s">
        <v>29</v>
      </c>
      <c r="S29" s="44" t="s">
        <v>30</v>
      </c>
      <c r="T29" s="44" t="s">
        <v>32</v>
      </c>
      <c r="U29" s="44" t="s">
        <v>33</v>
      </c>
      <c r="V29" s="44" t="s">
        <v>34</v>
      </c>
    </row>
    <row r="30" spans="1:29" ht="15.75" customHeight="1" x14ac:dyDescent="0.2">
      <c r="A30" s="1">
        <v>6</v>
      </c>
      <c r="I30">
        <f t="shared" si="15"/>
        <v>1.1100000000000001</v>
      </c>
      <c r="L30" s="1"/>
      <c r="Q30" s="44" t="s">
        <v>38</v>
      </c>
      <c r="R30" s="38">
        <v>6.8450000000000039E-2</v>
      </c>
      <c r="S30" s="44">
        <v>1</v>
      </c>
      <c r="T30" s="38">
        <f xml:space="preserve"> R30/S30</f>
        <v>6.8450000000000039E-2</v>
      </c>
      <c r="U30" s="38">
        <f xml:space="preserve"> T30/T33</f>
        <v>0.66682903068680011</v>
      </c>
      <c r="V30" s="38">
        <f>FDIST(U30,S30,$S$22)</f>
        <v>0.46000003574638004</v>
      </c>
    </row>
    <row r="31" spans="1:29" ht="15.75" customHeight="1" x14ac:dyDescent="0.2">
      <c r="A31" s="1">
        <v>3</v>
      </c>
      <c r="I31">
        <f t="shared" si="15"/>
        <v>1.85</v>
      </c>
      <c r="J31">
        <f>AVERAGE(I31:I34)</f>
        <v>1.2349999999999999</v>
      </c>
      <c r="K31">
        <f>J31-$I$14</f>
        <v>2.7499999999999858E-2</v>
      </c>
      <c r="L31" s="1">
        <f>K31^2</f>
        <v>7.5624999999999217E-4</v>
      </c>
      <c r="Q31" s="44" t="s">
        <v>42</v>
      </c>
      <c r="R31" s="38">
        <v>6.0499999999999374E-3</v>
      </c>
      <c r="S31" s="44">
        <v>1</v>
      </c>
      <c r="T31" s="38">
        <f t="shared" ref="T31:T33" si="16" xml:space="preserve"> R31/S31</f>
        <v>6.0499999999999374E-3</v>
      </c>
      <c r="U31" s="38">
        <f xml:space="preserve"> T31/T33</f>
        <v>5.8938139308328662E-2</v>
      </c>
      <c r="V31" s="38">
        <f>FDIST(U31,S31,$S$22)</f>
        <v>0.82012281590678382</v>
      </c>
    </row>
    <row r="32" spans="1:29" ht="15.75" customHeight="1" x14ac:dyDescent="0.2">
      <c r="A32" s="1">
        <v>4</v>
      </c>
      <c r="I32">
        <f t="shared" si="15"/>
        <v>0.78</v>
      </c>
      <c r="L32" s="1"/>
      <c r="Q32" s="44" t="s">
        <v>46</v>
      </c>
      <c r="R32" s="38">
        <v>1.2500000000000356E-3</v>
      </c>
      <c r="S32" s="44">
        <v>2</v>
      </c>
      <c r="T32" s="38">
        <f t="shared" si="16"/>
        <v>6.2500000000001779E-4</v>
      </c>
      <c r="U32" s="38">
        <f xml:space="preserve"> T32/T33</f>
        <v>6.088650754992867E-3</v>
      </c>
      <c r="V32" s="38">
        <f>FDIST(U32,S32,$S$22)</f>
        <v>0.99393904056570759</v>
      </c>
    </row>
    <row r="33" spans="1:24" ht="15.75" customHeight="1" x14ac:dyDescent="0.2">
      <c r="A33" s="1">
        <v>7</v>
      </c>
      <c r="I33">
        <f t="shared" si="15"/>
        <v>1.27</v>
      </c>
      <c r="L33" s="1"/>
      <c r="Q33" s="43" t="s">
        <v>87</v>
      </c>
      <c r="R33" s="44">
        <v>0.6159</v>
      </c>
      <c r="S33" s="44">
        <v>6</v>
      </c>
      <c r="T33" s="38">
        <f t="shared" si="16"/>
        <v>0.10265000000000001</v>
      </c>
      <c r="U33" s="44"/>
      <c r="V33" s="44"/>
    </row>
    <row r="34" spans="1:24" ht="15.75" customHeight="1" x14ac:dyDescent="0.2">
      <c r="A34" s="1">
        <v>8</v>
      </c>
      <c r="I34">
        <f t="shared" si="15"/>
        <v>1.04</v>
      </c>
      <c r="L34" s="1"/>
    </row>
    <row r="35" spans="1:24" ht="15.75" customHeight="1" x14ac:dyDescent="0.2">
      <c r="A35" s="1" t="s">
        <v>60</v>
      </c>
    </row>
    <row r="36" spans="1:24" ht="15.75" customHeight="1" x14ac:dyDescent="0.2">
      <c r="A36" s="1">
        <v>1</v>
      </c>
      <c r="I36">
        <f t="shared" ref="I36:I43" si="17">LOOKUP(A36,$A$6:$A$13,$I$6:$I$13)</f>
        <v>1.37</v>
      </c>
      <c r="J36">
        <f>AVERAGE(I36:I39)</f>
        <v>1.2200000000000002</v>
      </c>
      <c r="K36">
        <f>J36-$I$14</f>
        <v>1.2500000000000178E-2</v>
      </c>
      <c r="L36" s="1">
        <f>K36^2</f>
        <v>1.5625000000000445E-4</v>
      </c>
      <c r="M36" s="1" t="s">
        <v>58</v>
      </c>
      <c r="N36">
        <f>L36*8</f>
        <v>1.2500000000000356E-3</v>
      </c>
    </row>
    <row r="37" spans="1:24" ht="15.75" customHeight="1" x14ac:dyDescent="0.2">
      <c r="A37" s="1">
        <v>2</v>
      </c>
      <c r="I37">
        <f t="shared" si="17"/>
        <v>1.2</v>
      </c>
      <c r="L37" s="1"/>
      <c r="Q37" s="44"/>
      <c r="R37" s="44" t="s">
        <v>22</v>
      </c>
      <c r="S37" s="44">
        <v>1</v>
      </c>
      <c r="T37" s="44">
        <v>2</v>
      </c>
      <c r="U37" s="44" t="s">
        <v>26</v>
      </c>
      <c r="V37" s="36" t="s">
        <v>93</v>
      </c>
      <c r="W37" s="41" t="s">
        <v>98</v>
      </c>
      <c r="X37" s="37" t="s">
        <v>28</v>
      </c>
    </row>
    <row r="38" spans="1:24" ht="15.75" customHeight="1" x14ac:dyDescent="0.2">
      <c r="A38" s="1">
        <v>7</v>
      </c>
      <c r="I38">
        <f t="shared" si="17"/>
        <v>1.27</v>
      </c>
      <c r="L38" s="1"/>
      <c r="Q38" s="48" t="s">
        <v>94</v>
      </c>
      <c r="R38" s="44">
        <v>1</v>
      </c>
      <c r="S38" s="44">
        <v>1</v>
      </c>
      <c r="T38" s="44">
        <v>1</v>
      </c>
      <c r="U38" s="44">
        <v>1.37</v>
      </c>
      <c r="V38" s="50">
        <f>(U38+U39)/2</f>
        <v>1.2850000000000001</v>
      </c>
      <c r="W38" s="42">
        <f>(U38-V38)</f>
        <v>8.4999999999999964E-2</v>
      </c>
      <c r="X38" s="38">
        <f>W38^2</f>
        <v>7.2249999999999936E-3</v>
      </c>
    </row>
    <row r="39" spans="1:24" ht="12.75" x14ac:dyDescent="0.2">
      <c r="A39" s="1">
        <v>8</v>
      </c>
      <c r="I39">
        <f t="shared" si="17"/>
        <v>1.04</v>
      </c>
      <c r="L39" s="1"/>
      <c r="Q39" s="49"/>
      <c r="R39" s="44">
        <v>2</v>
      </c>
      <c r="S39" s="44">
        <v>1</v>
      </c>
      <c r="T39" s="44">
        <v>1</v>
      </c>
      <c r="U39" s="44">
        <v>1.2</v>
      </c>
      <c r="V39" s="51"/>
      <c r="W39" s="42">
        <v>-8.5000000000000006E-2</v>
      </c>
      <c r="X39" s="38">
        <f>W39^2</f>
        <v>7.2250000000000014E-3</v>
      </c>
    </row>
    <row r="40" spans="1:24" ht="12.75" x14ac:dyDescent="0.2">
      <c r="A40" s="1">
        <v>3</v>
      </c>
      <c r="I40">
        <f t="shared" si="17"/>
        <v>1.85</v>
      </c>
      <c r="J40">
        <f>AVERAGE(I40:I43)</f>
        <v>1.1950000000000001</v>
      </c>
      <c r="K40">
        <f>J40-$I$14</f>
        <v>-1.2499999999999956E-2</v>
      </c>
      <c r="L40" s="1">
        <f>K40^2</f>
        <v>1.5624999999999889E-4</v>
      </c>
      <c r="Q40" s="48" t="s">
        <v>95</v>
      </c>
      <c r="R40" s="44">
        <v>3</v>
      </c>
      <c r="S40" s="44">
        <v>1</v>
      </c>
      <c r="T40" s="44">
        <v>2</v>
      </c>
      <c r="U40" s="35">
        <v>1.85</v>
      </c>
      <c r="V40" s="47">
        <f>(U40+U41)/2</f>
        <v>1.3149999999999999</v>
      </c>
      <c r="W40" s="40">
        <f>(U40-V40)</f>
        <v>0.53500000000000014</v>
      </c>
      <c r="X40" s="38">
        <f>W40^2</f>
        <v>0.28622500000000017</v>
      </c>
    </row>
    <row r="41" spans="1:24" ht="12.75" x14ac:dyDescent="0.2">
      <c r="A41" s="1">
        <v>4</v>
      </c>
      <c r="I41">
        <f t="shared" si="17"/>
        <v>0.78</v>
      </c>
      <c r="L41" s="1"/>
      <c r="Q41" s="49"/>
      <c r="R41" s="44">
        <v>4</v>
      </c>
      <c r="S41" s="44">
        <v>1</v>
      </c>
      <c r="T41" s="44">
        <v>2</v>
      </c>
      <c r="U41" s="35">
        <v>0.78</v>
      </c>
      <c r="V41" s="47"/>
      <c r="W41" s="40">
        <v>-0.53500000000000003</v>
      </c>
      <c r="X41" s="38">
        <f>W41^2</f>
        <v>0.28622500000000001</v>
      </c>
    </row>
    <row r="42" spans="1:24" ht="12.75" x14ac:dyDescent="0.2">
      <c r="A42" s="1">
        <v>5</v>
      </c>
      <c r="I42">
        <f t="shared" si="17"/>
        <v>1.04</v>
      </c>
      <c r="L42" s="1"/>
      <c r="Q42" s="48" t="s">
        <v>96</v>
      </c>
      <c r="R42" s="44">
        <v>5</v>
      </c>
      <c r="S42" s="44">
        <v>2</v>
      </c>
      <c r="T42" s="44">
        <v>1</v>
      </c>
      <c r="U42" s="35">
        <v>1.04</v>
      </c>
      <c r="V42" s="47">
        <f>(U42+U43)/2</f>
        <v>1.0750000000000002</v>
      </c>
      <c r="W42" s="40">
        <f>(U42-V42)</f>
        <v>-3.5000000000000142E-2</v>
      </c>
      <c r="X42" s="38">
        <f>W42^2</f>
        <v>1.2250000000000099E-3</v>
      </c>
    </row>
    <row r="43" spans="1:24" ht="12.75" x14ac:dyDescent="0.2">
      <c r="A43" s="1">
        <v>6</v>
      </c>
      <c r="I43">
        <f t="shared" si="17"/>
        <v>1.1100000000000001</v>
      </c>
      <c r="L43" s="1"/>
      <c r="Q43" s="49"/>
      <c r="R43" s="44">
        <v>6</v>
      </c>
      <c r="S43" s="44">
        <v>2</v>
      </c>
      <c r="T43" s="44">
        <v>1</v>
      </c>
      <c r="U43" s="35">
        <v>1.1100000000000001</v>
      </c>
      <c r="V43" s="47"/>
      <c r="W43" s="40">
        <v>3.50000000000001E-2</v>
      </c>
      <c r="X43" s="38">
        <f>W43^2</f>
        <v>1.2250000000000071E-3</v>
      </c>
    </row>
    <row r="44" spans="1:24" ht="12.75" x14ac:dyDescent="0.2">
      <c r="A44" s="1" t="s">
        <v>61</v>
      </c>
      <c r="Q44" s="48" t="s">
        <v>97</v>
      </c>
      <c r="R44" s="44">
        <v>7</v>
      </c>
      <c r="S44" s="44">
        <v>2</v>
      </c>
      <c r="T44" s="44">
        <v>2</v>
      </c>
      <c r="U44" s="35">
        <v>1.27</v>
      </c>
      <c r="V44" s="47">
        <f>(U44+U45)/2</f>
        <v>1.155</v>
      </c>
      <c r="W44" s="40">
        <f>(U44-V44)</f>
        <v>0.11499999999999999</v>
      </c>
      <c r="X44" s="38">
        <f>W44^2</f>
        <v>1.3224999999999997E-2</v>
      </c>
    </row>
    <row r="45" spans="1:24" ht="12.75" x14ac:dyDescent="0.2">
      <c r="A45" s="1">
        <v>1</v>
      </c>
      <c r="I45">
        <f t="shared" ref="I45:I52" si="18">LOOKUP(A45,$A$6:$A$13,$I$6:$I$13)</f>
        <v>1.37</v>
      </c>
      <c r="J45">
        <f>AVERAGE(I45:I48)</f>
        <v>1.3824999999999998</v>
      </c>
      <c r="K45">
        <f>J45-$I$14</f>
        <v>0.17499999999999982</v>
      </c>
      <c r="L45" s="1">
        <f>K45^2</f>
        <v>3.0624999999999937E-2</v>
      </c>
      <c r="M45" s="1" t="s">
        <v>58</v>
      </c>
      <c r="N45">
        <f>L45*8</f>
        <v>0.2449999999999995</v>
      </c>
      <c r="Q45" s="49"/>
      <c r="R45" s="44">
        <v>8</v>
      </c>
      <c r="S45" s="44">
        <v>2</v>
      </c>
      <c r="T45" s="44">
        <v>2</v>
      </c>
      <c r="U45" s="35">
        <v>1.04</v>
      </c>
      <c r="V45" s="47"/>
      <c r="W45" s="40">
        <v>-0.115</v>
      </c>
      <c r="X45" s="38">
        <f>W45^2</f>
        <v>1.3225000000000001E-2</v>
      </c>
    </row>
    <row r="46" spans="1:24" ht="12.75" x14ac:dyDescent="0.2">
      <c r="A46" s="1">
        <v>3</v>
      </c>
      <c r="I46">
        <f t="shared" si="18"/>
        <v>1.85</v>
      </c>
      <c r="L46" s="1"/>
      <c r="Q46" s="13"/>
      <c r="R46" s="13"/>
      <c r="S46" s="13"/>
      <c r="T46" s="13"/>
      <c r="U46" s="13"/>
      <c r="V46" s="13"/>
      <c r="W46" s="34"/>
      <c r="X46" s="33">
        <f>SUM(X38:X45)</f>
        <v>0.61580000000000035</v>
      </c>
    </row>
    <row r="47" spans="1:24" ht="12.75" x14ac:dyDescent="0.2">
      <c r="A47" s="1">
        <v>5</v>
      </c>
      <c r="I47">
        <f t="shared" si="18"/>
        <v>1.04</v>
      </c>
      <c r="L47" s="1"/>
    </row>
    <row r="48" spans="1:24" ht="12.75" x14ac:dyDescent="0.2">
      <c r="A48" s="1">
        <v>7</v>
      </c>
      <c r="I48">
        <f t="shared" si="18"/>
        <v>1.27</v>
      </c>
      <c r="L48" s="1"/>
    </row>
    <row r="49" spans="1:14" ht="12.75" x14ac:dyDescent="0.2">
      <c r="A49" s="1">
        <v>2</v>
      </c>
      <c r="I49">
        <f t="shared" si="18"/>
        <v>1.2</v>
      </c>
      <c r="J49">
        <f>AVERAGE(I49:I52)</f>
        <v>1.0325</v>
      </c>
      <c r="K49">
        <f>J49-$I$14</f>
        <v>-0.17500000000000004</v>
      </c>
      <c r="L49" s="1">
        <f>K49^2</f>
        <v>3.0625000000000017E-2</v>
      </c>
    </row>
    <row r="50" spans="1:14" ht="12.75" x14ac:dyDescent="0.2">
      <c r="A50" s="1">
        <v>4</v>
      </c>
      <c r="I50">
        <f t="shared" si="18"/>
        <v>0.78</v>
      </c>
      <c r="L50" s="1"/>
    </row>
    <row r="51" spans="1:14" ht="12.75" x14ac:dyDescent="0.2">
      <c r="A51" s="1">
        <v>6</v>
      </c>
      <c r="I51">
        <f t="shared" si="18"/>
        <v>1.1100000000000001</v>
      </c>
      <c r="L51" s="1"/>
    </row>
    <row r="52" spans="1:14" ht="12.75" x14ac:dyDescent="0.2">
      <c r="A52" s="1">
        <v>8</v>
      </c>
      <c r="I52">
        <f t="shared" si="18"/>
        <v>1.04</v>
      </c>
      <c r="L52" s="1"/>
    </row>
    <row r="53" spans="1:14" ht="12.75" x14ac:dyDescent="0.2">
      <c r="A53" s="1" t="s">
        <v>62</v>
      </c>
    </row>
    <row r="54" spans="1:14" ht="12.75" x14ac:dyDescent="0.2">
      <c r="A54" s="1">
        <v>1</v>
      </c>
      <c r="I54">
        <f t="shared" ref="I54:I61" si="19">LOOKUP(A54,$A$6:$A$13,$I$6:$I$13)</f>
        <v>1.37</v>
      </c>
      <c r="J54">
        <f>AVERAGE(I54:I57)</f>
        <v>1.3425</v>
      </c>
      <c r="K54">
        <f>J54-$I$14</f>
        <v>0.13500000000000001</v>
      </c>
      <c r="L54" s="1">
        <f>K54^2</f>
        <v>1.8225000000000002E-2</v>
      </c>
      <c r="M54" s="1" t="s">
        <v>58</v>
      </c>
      <c r="N54">
        <f>L54*8</f>
        <v>0.14580000000000001</v>
      </c>
    </row>
    <row r="55" spans="1:14" ht="12.75" x14ac:dyDescent="0.2">
      <c r="A55" s="1">
        <v>3</v>
      </c>
      <c r="I55">
        <f t="shared" si="19"/>
        <v>1.85</v>
      </c>
      <c r="L55" s="1"/>
    </row>
    <row r="56" spans="1:14" ht="12.75" x14ac:dyDescent="0.2">
      <c r="A56" s="1">
        <v>6</v>
      </c>
      <c r="I56">
        <f t="shared" si="19"/>
        <v>1.1100000000000001</v>
      </c>
      <c r="L56" s="1"/>
    </row>
    <row r="57" spans="1:14" ht="12.75" x14ac:dyDescent="0.2">
      <c r="A57" s="1">
        <v>8</v>
      </c>
      <c r="I57">
        <f t="shared" si="19"/>
        <v>1.04</v>
      </c>
      <c r="L57" s="1"/>
    </row>
    <row r="58" spans="1:14" ht="12.75" x14ac:dyDescent="0.2">
      <c r="A58" s="1">
        <v>2</v>
      </c>
      <c r="I58">
        <f t="shared" si="19"/>
        <v>1.2</v>
      </c>
      <c r="J58">
        <f>AVERAGE(I58:I61)</f>
        <v>1.0725</v>
      </c>
      <c r="K58">
        <f>J58-$I$14</f>
        <v>-0.13500000000000001</v>
      </c>
      <c r="L58" s="1">
        <f>K58^2</f>
        <v>1.8225000000000002E-2</v>
      </c>
    </row>
    <row r="59" spans="1:14" ht="12.75" x14ac:dyDescent="0.2">
      <c r="A59" s="1">
        <v>4</v>
      </c>
      <c r="I59">
        <f t="shared" si="19"/>
        <v>0.78</v>
      </c>
      <c r="L59" s="1"/>
    </row>
    <row r="60" spans="1:14" ht="12.75" x14ac:dyDescent="0.2">
      <c r="A60" s="1">
        <v>5</v>
      </c>
      <c r="I60">
        <f t="shared" si="19"/>
        <v>1.04</v>
      </c>
      <c r="L60" s="1"/>
    </row>
    <row r="61" spans="1:14" ht="12.75" x14ac:dyDescent="0.2">
      <c r="A61" s="1">
        <v>7</v>
      </c>
      <c r="I61">
        <f t="shared" si="19"/>
        <v>1.27</v>
      </c>
      <c r="L61" s="1"/>
    </row>
    <row r="62" spans="1:14" ht="12.75" x14ac:dyDescent="0.2">
      <c r="A62" s="1" t="s">
        <v>63</v>
      </c>
    </row>
    <row r="63" spans="1:14" ht="12.75" x14ac:dyDescent="0.2">
      <c r="A63" s="1">
        <v>1</v>
      </c>
      <c r="I63">
        <f t="shared" ref="I63:I70" si="20">LOOKUP(A63,$A$6:$A$13,$I$6:$I$13)</f>
        <v>1.37</v>
      </c>
      <c r="J63">
        <f>AVERAGE(I63:I66)</f>
        <v>1.0575000000000001</v>
      </c>
      <c r="K63">
        <f>J63-$I$14</f>
        <v>-0.14999999999999991</v>
      </c>
      <c r="L63" s="1">
        <f>K63^2</f>
        <v>2.2499999999999975E-2</v>
      </c>
      <c r="M63" s="1" t="s">
        <v>58</v>
      </c>
      <c r="N63">
        <f>L63*8</f>
        <v>0.1799999999999998</v>
      </c>
    </row>
    <row r="64" spans="1:14" ht="12.75" x14ac:dyDescent="0.2">
      <c r="A64" s="1">
        <v>4</v>
      </c>
      <c r="I64">
        <f t="shared" si="20"/>
        <v>0.78</v>
      </c>
      <c r="L64" s="1"/>
    </row>
    <row r="65" spans="1:14" ht="12.75" x14ac:dyDescent="0.2">
      <c r="A65" s="1">
        <v>5</v>
      </c>
      <c r="I65">
        <f t="shared" si="20"/>
        <v>1.04</v>
      </c>
      <c r="L65" s="1"/>
    </row>
    <row r="66" spans="1:14" ht="12.75" x14ac:dyDescent="0.2">
      <c r="A66" s="1">
        <v>8</v>
      </c>
      <c r="I66">
        <f t="shared" si="20"/>
        <v>1.04</v>
      </c>
      <c r="L66" s="1"/>
    </row>
    <row r="67" spans="1:14" ht="12.75" x14ac:dyDescent="0.2">
      <c r="A67" s="1">
        <v>2</v>
      </c>
      <c r="I67">
        <f t="shared" si="20"/>
        <v>1.2</v>
      </c>
      <c r="J67">
        <f>AVERAGE(I67:I70)</f>
        <v>1.3574999999999999</v>
      </c>
      <c r="K67">
        <f>J67-$I$14</f>
        <v>0.14999999999999991</v>
      </c>
      <c r="L67" s="1">
        <f>K67^2</f>
        <v>2.2499999999999975E-2</v>
      </c>
    </row>
    <row r="68" spans="1:14" ht="12.75" x14ac:dyDescent="0.2">
      <c r="A68" s="1">
        <v>3</v>
      </c>
      <c r="I68">
        <f t="shared" si="20"/>
        <v>1.85</v>
      </c>
      <c r="L68" s="1"/>
    </row>
    <row r="69" spans="1:14" ht="12.75" x14ac:dyDescent="0.2">
      <c r="A69" s="1">
        <v>6</v>
      </c>
      <c r="I69">
        <f t="shared" si="20"/>
        <v>1.1100000000000001</v>
      </c>
      <c r="L69" s="1"/>
    </row>
    <row r="70" spans="1:14" ht="12.75" x14ac:dyDescent="0.2">
      <c r="A70" s="1">
        <v>7</v>
      </c>
      <c r="I70">
        <f t="shared" si="20"/>
        <v>1.27</v>
      </c>
      <c r="L70" s="1"/>
    </row>
    <row r="71" spans="1:14" ht="12.75" x14ac:dyDescent="0.2">
      <c r="A71" s="1" t="s">
        <v>64</v>
      </c>
    </row>
    <row r="72" spans="1:14" ht="12.75" x14ac:dyDescent="0.2">
      <c r="A72" s="1">
        <v>1</v>
      </c>
      <c r="I72">
        <f t="shared" ref="I72:I79" si="21">LOOKUP(A72,$A$6:$A$13,$I$6:$I$13)</f>
        <v>1.37</v>
      </c>
      <c r="J72">
        <f>AVERAGE(I72:I75)</f>
        <v>1.1325000000000003</v>
      </c>
      <c r="K72">
        <f>J72-$I$14</f>
        <v>-7.4999999999999734E-2</v>
      </c>
      <c r="L72" s="1">
        <f>K72^2</f>
        <v>5.6249999999999599E-3</v>
      </c>
      <c r="M72" s="1" t="s">
        <v>58</v>
      </c>
      <c r="N72">
        <f>L72*8</f>
        <v>4.4999999999999679E-2</v>
      </c>
    </row>
    <row r="73" spans="1:14" ht="12.75" x14ac:dyDescent="0.2">
      <c r="A73" s="1">
        <v>4</v>
      </c>
      <c r="I73">
        <f t="shared" si="21"/>
        <v>0.78</v>
      </c>
      <c r="L73" s="1"/>
    </row>
    <row r="74" spans="1:14" ht="12.75" x14ac:dyDescent="0.2">
      <c r="A74" s="1">
        <v>6</v>
      </c>
      <c r="I74">
        <f t="shared" si="21"/>
        <v>1.1100000000000001</v>
      </c>
      <c r="L74" s="1"/>
    </row>
    <row r="75" spans="1:14" ht="12.75" x14ac:dyDescent="0.2">
      <c r="A75" s="1">
        <v>7</v>
      </c>
      <c r="I75">
        <f t="shared" si="21"/>
        <v>1.27</v>
      </c>
      <c r="L75" s="1"/>
    </row>
    <row r="76" spans="1:14" ht="12.75" x14ac:dyDescent="0.2">
      <c r="A76" s="1">
        <v>2</v>
      </c>
      <c r="I76">
        <f t="shared" si="21"/>
        <v>1.2</v>
      </c>
      <c r="J76">
        <f>AVERAGE(I76:I79)</f>
        <v>1.2825</v>
      </c>
      <c r="K76">
        <f>J76-$I$14</f>
        <v>7.4999999999999956E-2</v>
      </c>
      <c r="L76" s="1">
        <f>K76^2</f>
        <v>5.6249999999999937E-3</v>
      </c>
    </row>
    <row r="77" spans="1:14" ht="12.75" x14ac:dyDescent="0.2">
      <c r="A77" s="1">
        <v>3</v>
      </c>
      <c r="I77">
        <f t="shared" si="21"/>
        <v>1.85</v>
      </c>
      <c r="L77" s="1"/>
    </row>
    <row r="78" spans="1:14" ht="12.75" x14ac:dyDescent="0.2">
      <c r="A78" s="1">
        <v>5</v>
      </c>
      <c r="I78">
        <f t="shared" si="21"/>
        <v>1.04</v>
      </c>
      <c r="L78" s="1"/>
    </row>
    <row r="79" spans="1:14" ht="12.75" x14ac:dyDescent="0.2">
      <c r="A79" s="1">
        <v>8</v>
      </c>
      <c r="I79">
        <f t="shared" si="21"/>
        <v>1.04</v>
      </c>
      <c r="L79" s="1"/>
    </row>
    <row r="81" spans="13:13" ht="12.75" x14ac:dyDescent="0.2">
      <c r="M81" s="1"/>
    </row>
  </sheetData>
  <mergeCells count="3">
    <mergeCell ref="V40:V41"/>
    <mergeCell ref="V42:V43"/>
    <mergeCell ref="V44:V45"/>
  </mergeCells>
  <phoneticPr fontId="3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1"/>
  <sheetViews>
    <sheetView workbookViewId="0"/>
  </sheetViews>
  <sheetFormatPr defaultColWidth="14.42578125" defaultRowHeight="15.75" customHeight="1" x14ac:dyDescent="0.2"/>
  <sheetData>
    <row r="4" spans="3:3" ht="15.75" customHeight="1" x14ac:dyDescent="0.2">
      <c r="C4" s="1" t="s">
        <v>0</v>
      </c>
    </row>
    <row r="5" spans="3:3" ht="15.75" customHeight="1" x14ac:dyDescent="0.2">
      <c r="C5" s="1" t="s">
        <v>1</v>
      </c>
    </row>
    <row r="6" spans="3:3" ht="15.75" customHeight="1" x14ac:dyDescent="0.2">
      <c r="C6" s="1" t="s">
        <v>2</v>
      </c>
    </row>
    <row r="7" spans="3:3" ht="15.75" customHeight="1" x14ac:dyDescent="0.2">
      <c r="C7" s="1" t="s">
        <v>3</v>
      </c>
    </row>
    <row r="8" spans="3:3" ht="15.75" customHeight="1" x14ac:dyDescent="0.2">
      <c r="C8" s="1" t="s">
        <v>4</v>
      </c>
    </row>
    <row r="9" spans="3:3" ht="15.75" customHeight="1" x14ac:dyDescent="0.2">
      <c r="C9" s="1" t="s">
        <v>5</v>
      </c>
    </row>
    <row r="10" spans="3:3" ht="15.75" customHeight="1" x14ac:dyDescent="0.2">
      <c r="C10" s="1" t="s">
        <v>6</v>
      </c>
    </row>
    <row r="11" spans="3:3" ht="15.75" customHeight="1" x14ac:dyDescent="0.2">
      <c r="C11" s="1" t="s">
        <v>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データシート（グループ）</vt:lpstr>
      <vt:lpstr>解析シート（各自）</vt:lpstr>
      <vt:lpstr>工事中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MEI</cp:lastModifiedBy>
  <dcterms:modified xsi:type="dcterms:W3CDTF">2017-07-27T06:06:35Z</dcterms:modified>
</cp:coreProperties>
</file>