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45" yWindow="45" windowWidth="14355" windowHeight="14175"/>
  </bookViews>
  <sheets>
    <sheet name="シート1" sheetId="1" r:id="rId1"/>
  </sheets>
  <calcPr calcId="145621"/>
</workbook>
</file>

<file path=xl/calcChain.xml><?xml version="1.0" encoding="utf-8"?>
<calcChain xmlns="http://schemas.openxmlformats.org/spreadsheetml/2006/main">
  <c r="I79" i="1" l="1"/>
  <c r="I78" i="1"/>
  <c r="I77" i="1"/>
  <c r="I76" i="1"/>
  <c r="I75" i="1"/>
  <c r="I74" i="1"/>
  <c r="I73" i="1"/>
  <c r="I72" i="1"/>
  <c r="I70" i="1"/>
  <c r="I69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7" i="1"/>
  <c r="I25" i="1"/>
  <c r="I24" i="1"/>
  <c r="I23" i="1"/>
  <c r="I22" i="1"/>
  <c r="I21" i="1"/>
  <c r="I20" i="1"/>
  <c r="I19" i="1"/>
  <c r="I18" i="1"/>
  <c r="I14" i="1"/>
  <c r="K13" i="1" s="1"/>
  <c r="L13" i="1" s="1"/>
  <c r="T13" i="1"/>
  <c r="P13" i="1"/>
  <c r="T12" i="1"/>
  <c r="T11" i="1"/>
  <c r="T10" i="1"/>
  <c r="T9" i="1"/>
  <c r="T8" i="1"/>
  <c r="T7" i="1"/>
  <c r="T6" i="1"/>
  <c r="J36" i="1" l="1"/>
  <c r="K36" i="1"/>
  <c r="L36" i="1" s="1"/>
  <c r="N36" i="1" s="1"/>
  <c r="O8" i="1" s="1"/>
  <c r="S8" i="1" s="1"/>
  <c r="U8" i="1" s="1"/>
  <c r="J22" i="1"/>
  <c r="K22" i="1" s="1"/>
  <c r="L22" i="1" s="1"/>
  <c r="J40" i="1"/>
  <c r="J58" i="1"/>
  <c r="J76" i="1"/>
  <c r="K76" i="1" s="1"/>
  <c r="L76" i="1" s="1"/>
  <c r="K8" i="1"/>
  <c r="L8" i="1" s="1"/>
  <c r="K40" i="1"/>
  <c r="L40" i="1" s="1"/>
  <c r="K58" i="1"/>
  <c r="L58" i="1" s="1"/>
  <c r="K6" i="1"/>
  <c r="L6" i="1" s="1"/>
  <c r="J72" i="1"/>
  <c r="K72" i="1" s="1"/>
  <c r="L72" i="1" s="1"/>
  <c r="N72" i="1" s="1"/>
  <c r="O12" i="1" s="1"/>
  <c r="S12" i="1" s="1"/>
  <c r="U12" i="1" s="1"/>
  <c r="K12" i="1"/>
  <c r="L12" i="1" s="1"/>
  <c r="K10" i="1"/>
  <c r="L10" i="1" s="1"/>
  <c r="J54" i="1"/>
  <c r="K54" i="1" s="1"/>
  <c r="L54" i="1" s="1"/>
  <c r="N54" i="1" s="1"/>
  <c r="O10" i="1" s="1"/>
  <c r="S10" i="1" s="1"/>
  <c r="U10" i="1" s="1"/>
  <c r="J49" i="1"/>
  <c r="K49" i="1" s="1"/>
  <c r="L49" i="1" s="1"/>
  <c r="K7" i="1"/>
  <c r="L7" i="1" s="1"/>
  <c r="K9" i="1"/>
  <c r="L9" i="1" s="1"/>
  <c r="K11" i="1"/>
  <c r="L11" i="1" s="1"/>
  <c r="J63" i="1"/>
  <c r="K63" i="1" s="1"/>
  <c r="L63" i="1" s="1"/>
  <c r="N63" i="1" s="1"/>
  <c r="O11" i="1" s="1"/>
  <c r="S11" i="1" s="1"/>
  <c r="U11" i="1" s="1"/>
  <c r="J67" i="1"/>
  <c r="K67" i="1" s="1"/>
  <c r="L67" i="1" s="1"/>
  <c r="J45" i="1"/>
  <c r="K45" i="1" s="1"/>
  <c r="L45" i="1" s="1"/>
  <c r="N45" i="1" s="1"/>
  <c r="O9" i="1" s="1"/>
  <c r="S9" i="1" s="1"/>
  <c r="U9" i="1" s="1"/>
  <c r="J18" i="1"/>
  <c r="K18" i="1" s="1"/>
  <c r="L18" i="1" s="1"/>
  <c r="N18" i="1" s="1"/>
  <c r="O6" i="1" s="1"/>
  <c r="S6" i="1" s="1"/>
  <c r="U6" i="1" s="1"/>
  <c r="J27" i="1"/>
  <c r="K27" i="1" s="1"/>
  <c r="L27" i="1" s="1"/>
  <c r="N27" i="1" s="1"/>
  <c r="O7" i="1" s="1"/>
  <c r="S7" i="1" s="1"/>
  <c r="U7" i="1" s="1"/>
  <c r="J31" i="1"/>
  <c r="K31" i="1" s="1"/>
  <c r="L31" i="1" s="1"/>
  <c r="S13" i="1"/>
  <c r="U13" i="1" s="1"/>
  <c r="V8" i="1" s="1"/>
  <c r="W8" i="1" s="1"/>
  <c r="L14" i="1" l="1"/>
  <c r="O13" i="1"/>
  <c r="V9" i="1"/>
  <c r="W9" i="1" s="1"/>
  <c r="V10" i="1"/>
  <c r="W10" i="1" s="1"/>
  <c r="V7" i="1"/>
  <c r="W7" i="1" s="1"/>
  <c r="V6" i="1"/>
  <c r="W6" i="1" s="1"/>
  <c r="V12" i="1"/>
  <c r="W12" i="1" s="1"/>
  <c r="V11" i="1"/>
  <c r="W11" i="1" s="1"/>
</calcChain>
</file>

<file path=xl/sharedStrings.xml><?xml version="1.0" encoding="utf-8"?>
<sst xmlns="http://schemas.openxmlformats.org/spreadsheetml/2006/main" count="52" uniqueCount="43">
  <si>
    <t>下記の実験結果に数値をいれると一番右のｐ値まで自動的に計算される</t>
  </si>
  <si>
    <t>割り付けにeを入れるとｐ値が変化する</t>
  </si>
  <si>
    <t>一番下のeの総和は触らないこと</t>
  </si>
  <si>
    <t>L8直交表</t>
  </si>
  <si>
    <t>総偏差平方和の計算</t>
  </si>
  <si>
    <t>ｄ</t>
  </si>
  <si>
    <t>計算用フィールドのまとめ</t>
  </si>
  <si>
    <t>分散分析表</t>
  </si>
  <si>
    <t>No.</t>
  </si>
  <si>
    <t>実験結果</t>
  </si>
  <si>
    <t>偏差</t>
  </si>
  <si>
    <t>偏差平方</t>
  </si>
  <si>
    <t>列</t>
  </si>
  <si>
    <t>平方和</t>
  </si>
  <si>
    <t>自由度</t>
  </si>
  <si>
    <t>割り付け</t>
  </si>
  <si>
    <t>平均平方</t>
  </si>
  <si>
    <t>F値</t>
  </si>
  <si>
    <t>p値</t>
  </si>
  <si>
    <t>１</t>
  </si>
  <si>
    <t>A</t>
  </si>
  <si>
    <t>２</t>
  </si>
  <si>
    <t>B</t>
  </si>
  <si>
    <t>３</t>
  </si>
  <si>
    <t>AXB</t>
  </si>
  <si>
    <t>４</t>
  </si>
  <si>
    <t>e</t>
  </si>
  <si>
    <t>５</t>
  </si>
  <si>
    <t>C</t>
  </si>
  <si>
    <t>６</t>
  </si>
  <si>
    <t>７</t>
  </si>
  <si>
    <t>D</t>
  </si>
  <si>
    <t>合計</t>
  </si>
  <si>
    <t>eの総和</t>
  </si>
  <si>
    <t>計算用フィールド</t>
  </si>
  <si>
    <t>＃１</t>
  </si>
  <si>
    <t>総和</t>
  </si>
  <si>
    <t>＃２</t>
  </si>
  <si>
    <t>＃３</t>
  </si>
  <si>
    <t>＃４</t>
  </si>
  <si>
    <t>＃5</t>
  </si>
  <si>
    <t>＃6</t>
  </si>
  <si>
    <t>＃7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</si>
</sst>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176" fontId="1" fillId="2" borderId="1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workbookViewId="0">
      <selection activeCell="U21" sqref="U21"/>
    </sheetView>
  </sheetViews>
  <sheetFormatPr defaultColWidth="14.42578125" defaultRowHeight="15.75" customHeight="1" x14ac:dyDescent="0.2"/>
  <cols>
    <col min="1" max="1" width="6.28515625" customWidth="1"/>
    <col min="2" max="8" width="5" customWidth="1"/>
    <col min="9" max="9" width="7.140625" customWidth="1"/>
    <col min="10" max="10" width="8.7109375" customWidth="1"/>
    <col min="11" max="11" width="10.28515625" customWidth="1"/>
    <col min="12" max="12" width="9.140625" customWidth="1"/>
    <col min="13" max="13" width="3.42578125" customWidth="1"/>
    <col min="14" max="14" width="5.42578125" customWidth="1"/>
    <col min="15" max="15" width="7.42578125" customWidth="1"/>
    <col min="16" max="16" width="6.7109375" customWidth="1"/>
    <col min="17" max="17" width="4.42578125" customWidth="1"/>
    <col min="18" max="18" width="9.85546875" customWidth="1"/>
    <col min="19" max="19" width="7.28515625" customWidth="1"/>
    <col min="20" max="20" width="8" customWidth="1"/>
    <col min="21" max="21" width="9.42578125" customWidth="1"/>
    <col min="22" max="22" width="7.42578125" customWidth="1"/>
    <col min="23" max="23" width="10.140625" customWidth="1"/>
  </cols>
  <sheetData>
    <row r="1" spans="1:23" ht="15.75" customHeight="1" x14ac:dyDescent="0.2">
      <c r="B1" s="1"/>
      <c r="C1" s="1"/>
      <c r="D1" s="1"/>
      <c r="E1" s="1"/>
      <c r="F1" s="1"/>
      <c r="G1" s="1"/>
      <c r="H1" s="1"/>
      <c r="I1" s="1" t="s">
        <v>0</v>
      </c>
      <c r="J1" s="1"/>
      <c r="R1" s="1" t="s">
        <v>1</v>
      </c>
    </row>
    <row r="2" spans="1:23" ht="15.75" customHeight="1" x14ac:dyDescent="0.2">
      <c r="B2" s="1"/>
      <c r="C2" s="1"/>
      <c r="D2" s="1"/>
      <c r="E2" s="1"/>
      <c r="F2" s="1"/>
      <c r="G2" s="1"/>
      <c r="H2" s="1"/>
      <c r="J2" s="1"/>
      <c r="R2" s="1" t="s">
        <v>2</v>
      </c>
    </row>
    <row r="3" spans="1:23" ht="15.75" customHeight="1" x14ac:dyDescent="0.2">
      <c r="B3" s="1"/>
      <c r="C3" s="1"/>
      <c r="D3" s="1"/>
      <c r="E3" s="1"/>
      <c r="F3" s="1"/>
      <c r="G3" s="1"/>
      <c r="H3" s="1"/>
      <c r="J3" s="1"/>
    </row>
    <row r="4" spans="1:23" ht="15.75" customHeight="1" x14ac:dyDescent="0.2">
      <c r="B4" s="1" t="s">
        <v>3</v>
      </c>
      <c r="C4" s="1"/>
      <c r="D4" s="1"/>
      <c r="E4" s="1"/>
      <c r="F4" s="1"/>
      <c r="G4" s="1"/>
      <c r="H4" s="1"/>
      <c r="J4" s="1" t="s">
        <v>4</v>
      </c>
      <c r="L4" s="1" t="s">
        <v>5</v>
      </c>
      <c r="M4" s="1"/>
      <c r="N4" s="1" t="s">
        <v>6</v>
      </c>
      <c r="O4" s="1"/>
      <c r="R4" s="1" t="s">
        <v>7</v>
      </c>
    </row>
    <row r="5" spans="1:23" ht="15.75" customHeight="1" x14ac:dyDescent="0.2">
      <c r="A5" s="2" t="s">
        <v>8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 t="s">
        <v>9</v>
      </c>
      <c r="J5" s="3"/>
      <c r="K5" s="2" t="s">
        <v>10</v>
      </c>
      <c r="L5" s="2" t="s">
        <v>11</v>
      </c>
      <c r="N5" s="2" t="s">
        <v>12</v>
      </c>
      <c r="O5" s="2" t="s">
        <v>13</v>
      </c>
      <c r="P5" s="2" t="s">
        <v>14</v>
      </c>
      <c r="R5" s="2" t="s">
        <v>15</v>
      </c>
      <c r="S5" s="2" t="s">
        <v>13</v>
      </c>
      <c r="T5" s="2" t="s">
        <v>14</v>
      </c>
      <c r="U5" s="2" t="s">
        <v>16</v>
      </c>
      <c r="V5" s="2" t="s">
        <v>17</v>
      </c>
      <c r="W5" s="2" t="s">
        <v>18</v>
      </c>
    </row>
    <row r="6" spans="1:23" ht="15.75" customHeight="1" x14ac:dyDescent="0.2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5">
        <v>1.37</v>
      </c>
      <c r="J6" s="3"/>
      <c r="K6" s="3">
        <f t="shared" ref="K6:K13" si="0">I6-$I$14</f>
        <v>0.16250000000000009</v>
      </c>
      <c r="L6" s="2">
        <f t="shared" ref="L6:L13" si="1">K6^2</f>
        <v>2.640625000000003E-2</v>
      </c>
      <c r="N6" s="2" t="s">
        <v>19</v>
      </c>
      <c r="O6" s="3">
        <f>N18</f>
        <v>6.8450000000000039E-2</v>
      </c>
      <c r="P6" s="2">
        <v>1</v>
      </c>
      <c r="R6" s="4" t="s">
        <v>20</v>
      </c>
      <c r="S6" s="2">
        <f t="shared" ref="S6:T6" si="2">O6</f>
        <v>6.8450000000000039E-2</v>
      </c>
      <c r="T6" s="2">
        <f t="shared" si="2"/>
        <v>1</v>
      </c>
      <c r="U6" s="2">
        <f t="shared" ref="U6:U13" si="3">S6/T6</f>
        <v>6.8450000000000039E-2</v>
      </c>
      <c r="V6" s="2">
        <f t="shared" ref="V6:V12" si="4">U6/$U$13</f>
        <v>0.32211764705882429</v>
      </c>
      <c r="W6" s="3">
        <f t="shared" ref="W6:W12" si="5">FDIST(V6,T6,$T$13)</f>
        <v>0.62755242616191143</v>
      </c>
    </row>
    <row r="7" spans="1:23" ht="15.75" customHeight="1" x14ac:dyDescent="0.2">
      <c r="A7" s="2">
        <v>2</v>
      </c>
      <c r="B7" s="2">
        <v>1</v>
      </c>
      <c r="C7" s="2">
        <v>1</v>
      </c>
      <c r="D7" s="2">
        <v>1</v>
      </c>
      <c r="E7" s="2">
        <v>2</v>
      </c>
      <c r="F7" s="2">
        <v>2</v>
      </c>
      <c r="G7" s="2">
        <v>2</v>
      </c>
      <c r="H7" s="2">
        <v>2</v>
      </c>
      <c r="I7" s="5">
        <v>1.2</v>
      </c>
      <c r="J7" s="3"/>
      <c r="K7" s="3">
        <f t="shared" si="0"/>
        <v>-7.5000000000000622E-3</v>
      </c>
      <c r="L7" s="2">
        <f t="shared" si="1"/>
        <v>5.6250000000000934E-5</v>
      </c>
      <c r="N7" s="2" t="s">
        <v>21</v>
      </c>
      <c r="O7" s="3">
        <f>N27</f>
        <v>6.0499999999999374E-3</v>
      </c>
      <c r="P7" s="2">
        <v>1</v>
      </c>
      <c r="R7" s="4" t="s">
        <v>22</v>
      </c>
      <c r="S7" s="2">
        <f t="shared" ref="S7:T7" si="6">O7</f>
        <v>6.0499999999999374E-3</v>
      </c>
      <c r="T7" s="2">
        <f t="shared" si="6"/>
        <v>1</v>
      </c>
      <c r="U7" s="2">
        <f t="shared" si="3"/>
        <v>6.0499999999999374E-3</v>
      </c>
      <c r="V7" s="2">
        <f t="shared" si="4"/>
        <v>2.8470588235293873E-2</v>
      </c>
      <c r="W7" s="3">
        <f t="shared" si="5"/>
        <v>0.88152850671072858</v>
      </c>
    </row>
    <row r="8" spans="1:23" ht="15.75" customHeight="1" x14ac:dyDescent="0.2">
      <c r="A8" s="2">
        <v>3</v>
      </c>
      <c r="B8" s="2">
        <v>1</v>
      </c>
      <c r="C8" s="2">
        <v>2</v>
      </c>
      <c r="D8" s="2">
        <v>2</v>
      </c>
      <c r="E8" s="2">
        <v>1</v>
      </c>
      <c r="F8" s="2">
        <v>1</v>
      </c>
      <c r="G8" s="2">
        <v>2</v>
      </c>
      <c r="H8" s="2">
        <v>2</v>
      </c>
      <c r="I8" s="5">
        <v>1.85</v>
      </c>
      <c r="J8" s="3"/>
      <c r="K8" s="3">
        <f t="shared" si="0"/>
        <v>0.64250000000000007</v>
      </c>
      <c r="L8" s="2">
        <f t="shared" si="1"/>
        <v>0.4128062500000001</v>
      </c>
      <c r="N8" s="2" t="s">
        <v>23</v>
      </c>
      <c r="O8" s="3">
        <f>N36</f>
        <v>1.2500000000000356E-3</v>
      </c>
      <c r="P8" s="2">
        <v>1</v>
      </c>
      <c r="R8" s="4" t="s">
        <v>24</v>
      </c>
      <c r="S8" s="2">
        <f t="shared" ref="S8:T8" si="7">O8</f>
        <v>1.2500000000000356E-3</v>
      </c>
      <c r="T8" s="2">
        <f t="shared" si="7"/>
        <v>1</v>
      </c>
      <c r="U8" s="2">
        <f t="shared" si="3"/>
        <v>1.2500000000000356E-3</v>
      </c>
      <c r="V8" s="2">
        <f t="shared" si="4"/>
        <v>5.8823529411766483E-3</v>
      </c>
      <c r="W8" s="3">
        <f t="shared" si="5"/>
        <v>0.94584696389261103</v>
      </c>
    </row>
    <row r="9" spans="1:23" ht="15.75" customHeight="1" x14ac:dyDescent="0.2">
      <c r="A9" s="2">
        <v>4</v>
      </c>
      <c r="B9" s="2">
        <v>1</v>
      </c>
      <c r="C9" s="2">
        <v>2</v>
      </c>
      <c r="D9" s="2">
        <v>2</v>
      </c>
      <c r="E9" s="2">
        <v>2</v>
      </c>
      <c r="F9" s="2">
        <v>2</v>
      </c>
      <c r="G9" s="2">
        <v>1</v>
      </c>
      <c r="H9" s="2">
        <v>1</v>
      </c>
      <c r="I9" s="5">
        <v>0.78</v>
      </c>
      <c r="J9" s="3"/>
      <c r="K9" s="3">
        <f t="shared" si="0"/>
        <v>-0.42749999999999999</v>
      </c>
      <c r="L9" s="2">
        <f t="shared" si="1"/>
        <v>0.18275624999999998</v>
      </c>
      <c r="N9" s="2" t="s">
        <v>25</v>
      </c>
      <c r="O9" s="3">
        <f>N45</f>
        <v>0.2449999999999995</v>
      </c>
      <c r="P9" s="2">
        <v>1</v>
      </c>
      <c r="R9" s="4" t="s">
        <v>26</v>
      </c>
      <c r="S9" s="2">
        <f t="shared" ref="S9:T9" si="8">O9</f>
        <v>0.2449999999999995</v>
      </c>
      <c r="T9" s="2">
        <f t="shared" si="8"/>
        <v>1</v>
      </c>
      <c r="U9" s="2">
        <f t="shared" si="3"/>
        <v>0.2449999999999995</v>
      </c>
      <c r="V9" s="2">
        <f t="shared" si="4"/>
        <v>1.1529411764705879</v>
      </c>
      <c r="W9" s="3">
        <f t="shared" si="5"/>
        <v>0.39529210209304799</v>
      </c>
    </row>
    <row r="10" spans="1:23" ht="15.75" customHeight="1" x14ac:dyDescent="0.2">
      <c r="A10" s="2">
        <v>5</v>
      </c>
      <c r="B10" s="2">
        <v>2</v>
      </c>
      <c r="C10" s="2">
        <v>1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5">
        <v>1.04</v>
      </c>
      <c r="J10" s="3"/>
      <c r="K10" s="3">
        <f t="shared" si="0"/>
        <v>-0.16749999999999998</v>
      </c>
      <c r="L10" s="2">
        <f t="shared" si="1"/>
        <v>2.8056249999999994E-2</v>
      </c>
      <c r="N10" s="2" t="s">
        <v>27</v>
      </c>
      <c r="O10" s="3">
        <f>N54</f>
        <v>0.14580000000000001</v>
      </c>
      <c r="P10" s="2">
        <v>1</v>
      </c>
      <c r="R10" s="4" t="s">
        <v>28</v>
      </c>
      <c r="S10" s="2">
        <f t="shared" ref="S10:T10" si="9">O10</f>
        <v>0.14580000000000001</v>
      </c>
      <c r="T10" s="2">
        <f t="shared" si="9"/>
        <v>1</v>
      </c>
      <c r="U10" s="2">
        <f t="shared" si="3"/>
        <v>0.14580000000000001</v>
      </c>
      <c r="V10" s="2">
        <f t="shared" si="4"/>
        <v>0.68611764705882472</v>
      </c>
      <c r="W10" s="3">
        <f t="shared" si="5"/>
        <v>0.49459820531434695</v>
      </c>
    </row>
    <row r="11" spans="1:23" ht="15.75" customHeight="1" x14ac:dyDescent="0.2">
      <c r="A11" s="2">
        <v>6</v>
      </c>
      <c r="B11" s="2">
        <v>2</v>
      </c>
      <c r="C11" s="2">
        <v>1</v>
      </c>
      <c r="D11" s="2">
        <v>2</v>
      </c>
      <c r="E11" s="2">
        <v>2</v>
      </c>
      <c r="F11" s="2">
        <v>1</v>
      </c>
      <c r="G11" s="2">
        <v>2</v>
      </c>
      <c r="H11" s="2">
        <v>1</v>
      </c>
      <c r="I11" s="5">
        <v>1.1100000000000001</v>
      </c>
      <c r="J11" s="3"/>
      <c r="K11" s="3">
        <f t="shared" si="0"/>
        <v>-9.749999999999992E-2</v>
      </c>
      <c r="L11" s="2">
        <f t="shared" si="1"/>
        <v>9.5062499999999852E-3</v>
      </c>
      <c r="N11" s="2" t="s">
        <v>29</v>
      </c>
      <c r="O11" s="3">
        <f>N63</f>
        <v>0.1799999999999998</v>
      </c>
      <c r="P11" s="2">
        <v>1</v>
      </c>
      <c r="R11" s="4" t="s">
        <v>26</v>
      </c>
      <c r="S11" s="2">
        <f t="shared" ref="S11:T11" si="10">O11</f>
        <v>0.1799999999999998</v>
      </c>
      <c r="T11" s="2">
        <f t="shared" si="10"/>
        <v>1</v>
      </c>
      <c r="U11" s="2">
        <f t="shared" si="3"/>
        <v>0.1799999999999998</v>
      </c>
      <c r="V11" s="2">
        <f t="shared" si="4"/>
        <v>0.84705882352941231</v>
      </c>
      <c r="W11" s="3">
        <f t="shared" si="5"/>
        <v>0.45454545454545436</v>
      </c>
    </row>
    <row r="12" spans="1:23" ht="15.75" customHeight="1" x14ac:dyDescent="0.2">
      <c r="A12" s="2">
        <v>7</v>
      </c>
      <c r="B12" s="2">
        <v>2</v>
      </c>
      <c r="C12" s="2">
        <v>2</v>
      </c>
      <c r="D12" s="2">
        <v>1</v>
      </c>
      <c r="E12" s="2">
        <v>1</v>
      </c>
      <c r="F12" s="2">
        <v>2</v>
      </c>
      <c r="G12" s="2">
        <v>2</v>
      </c>
      <c r="H12" s="2">
        <v>1</v>
      </c>
      <c r="I12" s="5">
        <v>1.27</v>
      </c>
      <c r="J12" s="3"/>
      <c r="K12" s="3">
        <f t="shared" si="0"/>
        <v>6.25E-2</v>
      </c>
      <c r="L12" s="2">
        <f t="shared" si="1"/>
        <v>3.90625E-3</v>
      </c>
      <c r="N12" s="2" t="s">
        <v>30</v>
      </c>
      <c r="O12" s="3">
        <f>N72</f>
        <v>4.4999999999999679E-2</v>
      </c>
      <c r="P12" s="2">
        <v>1</v>
      </c>
      <c r="R12" s="4" t="s">
        <v>31</v>
      </c>
      <c r="S12" s="2">
        <f t="shared" ref="S12:T12" si="11">O12</f>
        <v>4.4999999999999679E-2</v>
      </c>
      <c r="T12" s="2">
        <f t="shared" si="11"/>
        <v>1</v>
      </c>
      <c r="U12" s="2">
        <f t="shared" si="3"/>
        <v>4.4999999999999679E-2</v>
      </c>
      <c r="V12" s="2">
        <f t="shared" si="4"/>
        <v>0.2117647058823518</v>
      </c>
      <c r="W12" s="3">
        <f t="shared" si="5"/>
        <v>0.69057362612236273</v>
      </c>
    </row>
    <row r="13" spans="1:23" ht="15.75" customHeight="1" x14ac:dyDescent="0.2">
      <c r="A13" s="2">
        <v>8</v>
      </c>
      <c r="B13" s="2">
        <v>2</v>
      </c>
      <c r="C13" s="2">
        <v>2</v>
      </c>
      <c r="D13" s="2">
        <v>1</v>
      </c>
      <c r="E13" s="2">
        <v>2</v>
      </c>
      <c r="F13" s="2">
        <v>1</v>
      </c>
      <c r="G13" s="2">
        <v>1</v>
      </c>
      <c r="H13" s="2">
        <v>2</v>
      </c>
      <c r="I13" s="5">
        <v>1.04</v>
      </c>
      <c r="J13" s="3"/>
      <c r="K13" s="3">
        <f t="shared" si="0"/>
        <v>-0.16749999999999998</v>
      </c>
      <c r="L13" s="2">
        <f t="shared" si="1"/>
        <v>2.8056249999999994E-2</v>
      </c>
      <c r="N13" s="2" t="s">
        <v>32</v>
      </c>
      <c r="O13" s="3">
        <f t="shared" ref="O13:P13" si="12">SUM(O6:O12)</f>
        <v>0.69154999999999911</v>
      </c>
      <c r="P13" s="3">
        <f t="shared" si="12"/>
        <v>7</v>
      </c>
      <c r="R13" s="2" t="s">
        <v>33</v>
      </c>
      <c r="S13" s="3">
        <f>SUMIF(R6:R12,"e",S6:S12)</f>
        <v>0.42499999999999927</v>
      </c>
      <c r="T13" s="3">
        <f>SUMIF(R6:R12,"e",T6:T12)</f>
        <v>2</v>
      </c>
      <c r="U13" s="2">
        <f t="shared" si="3"/>
        <v>0.21249999999999963</v>
      </c>
      <c r="V13" s="2"/>
      <c r="W13" s="3"/>
    </row>
    <row r="14" spans="1:23" ht="15.75" customHeight="1" x14ac:dyDescent="0.2">
      <c r="A14" s="1"/>
      <c r="I14">
        <f>AVERAGE(I6:I13)</f>
        <v>1.2075</v>
      </c>
      <c r="L14">
        <f>SUM(L6:L13)</f>
        <v>0.69155000000000011</v>
      </c>
    </row>
    <row r="16" spans="1:23" ht="15.75" customHeight="1" x14ac:dyDescent="0.2">
      <c r="B16" s="1" t="s">
        <v>34</v>
      </c>
    </row>
    <row r="17" spans="1:14" ht="15.75" customHeight="1" x14ac:dyDescent="0.2">
      <c r="A17" s="1" t="s">
        <v>35</v>
      </c>
    </row>
    <row r="18" spans="1:14" ht="15.75" customHeight="1" x14ac:dyDescent="0.2">
      <c r="A18" s="1">
        <v>1</v>
      </c>
      <c r="I18">
        <f t="shared" ref="I18:I25" si="13">LOOKUP(A18,$A$6:$A$13,$I$6:$I$13)</f>
        <v>1.37</v>
      </c>
      <c r="J18">
        <f>AVERAGE(I$18:I$21)</f>
        <v>1.3</v>
      </c>
      <c r="K18">
        <f>J18-$I$14</f>
        <v>9.2500000000000027E-2</v>
      </c>
      <c r="L18" s="1">
        <f>K18^2</f>
        <v>8.5562500000000048E-3</v>
      </c>
      <c r="M18" s="1" t="s">
        <v>36</v>
      </c>
      <c r="N18">
        <f>L18*8</f>
        <v>6.8450000000000039E-2</v>
      </c>
    </row>
    <row r="19" spans="1:14" ht="15.75" customHeight="1" x14ac:dyDescent="0.2">
      <c r="A19" s="1">
        <v>2</v>
      </c>
      <c r="I19">
        <f t="shared" si="13"/>
        <v>1.2</v>
      </c>
      <c r="L19" s="1"/>
    </row>
    <row r="20" spans="1:14" ht="15.75" customHeight="1" x14ac:dyDescent="0.2">
      <c r="A20" s="1">
        <v>3</v>
      </c>
      <c r="I20">
        <f t="shared" si="13"/>
        <v>1.85</v>
      </c>
      <c r="L20" s="1"/>
    </row>
    <row r="21" spans="1:14" ht="15.75" customHeight="1" x14ac:dyDescent="0.2">
      <c r="A21" s="1">
        <v>4</v>
      </c>
      <c r="I21">
        <f t="shared" si="13"/>
        <v>0.78</v>
      </c>
      <c r="L21" s="1"/>
    </row>
    <row r="22" spans="1:14" ht="15.75" customHeight="1" x14ac:dyDescent="0.2">
      <c r="A22" s="1">
        <v>5</v>
      </c>
      <c r="I22">
        <f t="shared" si="13"/>
        <v>1.04</v>
      </c>
      <c r="J22">
        <f>AVERAGE(I22:I25)</f>
        <v>1.1150000000000002</v>
      </c>
      <c r="K22">
        <f>J22-$I$14</f>
        <v>-9.2499999999999805E-2</v>
      </c>
      <c r="L22" s="1">
        <f>K22^2</f>
        <v>8.5562499999999632E-3</v>
      </c>
    </row>
    <row r="23" spans="1:14" ht="15.75" customHeight="1" x14ac:dyDescent="0.2">
      <c r="A23" s="1">
        <v>6</v>
      </c>
      <c r="I23">
        <f t="shared" si="13"/>
        <v>1.1100000000000001</v>
      </c>
      <c r="L23" s="1"/>
    </row>
    <row r="24" spans="1:14" ht="15.75" customHeight="1" x14ac:dyDescent="0.2">
      <c r="A24" s="1">
        <v>7</v>
      </c>
      <c r="I24">
        <f t="shared" si="13"/>
        <v>1.27</v>
      </c>
      <c r="L24" s="1"/>
    </row>
    <row r="25" spans="1:14" ht="15.75" customHeight="1" x14ac:dyDescent="0.2">
      <c r="A25" s="1">
        <v>8</v>
      </c>
      <c r="I25">
        <f t="shared" si="13"/>
        <v>1.04</v>
      </c>
      <c r="L25" s="1"/>
    </row>
    <row r="26" spans="1:14" ht="15.75" customHeight="1" x14ac:dyDescent="0.2">
      <c r="A26" s="1" t="s">
        <v>37</v>
      </c>
    </row>
    <row r="27" spans="1:14" ht="15.75" customHeight="1" x14ac:dyDescent="0.2">
      <c r="A27" s="1">
        <v>1</v>
      </c>
      <c r="I27">
        <f t="shared" ref="I27:I34" si="14">LOOKUP(A27,$A$6:$A$13,$I$6:$I$13)</f>
        <v>1.37</v>
      </c>
      <c r="J27">
        <f>AVERAGE(I27:I30)</f>
        <v>1.1800000000000002</v>
      </c>
      <c r="K27">
        <f>J27-$I$14</f>
        <v>-2.7499999999999858E-2</v>
      </c>
      <c r="L27" s="1">
        <f>K27^2</f>
        <v>7.5624999999999217E-4</v>
      </c>
      <c r="M27" s="1" t="s">
        <v>36</v>
      </c>
      <c r="N27">
        <f>L27*8</f>
        <v>6.0499999999999374E-3</v>
      </c>
    </row>
    <row r="28" spans="1:14" ht="15.75" customHeight="1" x14ac:dyDescent="0.2">
      <c r="A28" s="1">
        <v>2</v>
      </c>
      <c r="I28">
        <f t="shared" si="14"/>
        <v>1.2</v>
      </c>
      <c r="L28" s="1"/>
    </row>
    <row r="29" spans="1:14" ht="15.75" customHeight="1" x14ac:dyDescent="0.2">
      <c r="A29" s="1">
        <v>5</v>
      </c>
      <c r="I29">
        <f t="shared" si="14"/>
        <v>1.04</v>
      </c>
      <c r="L29" s="1"/>
    </row>
    <row r="30" spans="1:14" ht="15.75" customHeight="1" x14ac:dyDescent="0.2">
      <c r="A30" s="1">
        <v>6</v>
      </c>
      <c r="I30">
        <f t="shared" si="14"/>
        <v>1.1100000000000001</v>
      </c>
      <c r="L30" s="1"/>
    </row>
    <row r="31" spans="1:14" ht="15.75" customHeight="1" x14ac:dyDescent="0.2">
      <c r="A31" s="1">
        <v>3</v>
      </c>
      <c r="I31">
        <f t="shared" si="14"/>
        <v>1.85</v>
      </c>
      <c r="J31">
        <f>AVERAGE(I31:I34)</f>
        <v>1.2349999999999999</v>
      </c>
      <c r="K31">
        <f>J31-$I$14</f>
        <v>2.7499999999999858E-2</v>
      </c>
      <c r="L31" s="1">
        <f>K31^2</f>
        <v>7.5624999999999217E-4</v>
      </c>
    </row>
    <row r="32" spans="1:14" ht="15.75" customHeight="1" x14ac:dyDescent="0.2">
      <c r="A32" s="1">
        <v>4</v>
      </c>
      <c r="I32">
        <f t="shared" si="14"/>
        <v>0.78</v>
      </c>
      <c r="L32" s="1"/>
    </row>
    <row r="33" spans="1:14" ht="15.75" customHeight="1" x14ac:dyDescent="0.2">
      <c r="A33" s="1">
        <v>7</v>
      </c>
      <c r="I33">
        <f t="shared" si="14"/>
        <v>1.27</v>
      </c>
      <c r="L33" s="1"/>
    </row>
    <row r="34" spans="1:14" ht="15.75" customHeight="1" x14ac:dyDescent="0.2">
      <c r="A34" s="1">
        <v>8</v>
      </c>
      <c r="I34">
        <f t="shared" si="14"/>
        <v>1.04</v>
      </c>
      <c r="L34" s="1"/>
    </row>
    <row r="35" spans="1:14" ht="15.75" customHeight="1" x14ac:dyDescent="0.2">
      <c r="A35" s="1" t="s">
        <v>38</v>
      </c>
    </row>
    <row r="36" spans="1:14" ht="15.75" customHeight="1" x14ac:dyDescent="0.2">
      <c r="A36" s="1">
        <v>1</v>
      </c>
      <c r="I36">
        <f t="shared" ref="I36:I43" si="15">LOOKUP(A36,$A$6:$A$13,$I$6:$I$13)</f>
        <v>1.37</v>
      </c>
      <c r="J36">
        <f>AVERAGE(I36:I39)</f>
        <v>1.2200000000000002</v>
      </c>
      <c r="K36">
        <f>J36-$I$14</f>
        <v>1.2500000000000178E-2</v>
      </c>
      <c r="L36" s="1">
        <f>K36^2</f>
        <v>1.5625000000000445E-4</v>
      </c>
      <c r="M36" s="1" t="s">
        <v>36</v>
      </c>
      <c r="N36">
        <f>L36*8</f>
        <v>1.2500000000000356E-3</v>
      </c>
    </row>
    <row r="37" spans="1:14" ht="15.75" customHeight="1" x14ac:dyDescent="0.2">
      <c r="A37" s="1">
        <v>2</v>
      </c>
      <c r="I37">
        <f t="shared" si="15"/>
        <v>1.2</v>
      </c>
      <c r="L37" s="1"/>
    </row>
    <row r="38" spans="1:14" ht="15.75" customHeight="1" x14ac:dyDescent="0.2">
      <c r="A38" s="1">
        <v>7</v>
      </c>
      <c r="I38">
        <f t="shared" si="15"/>
        <v>1.27</v>
      </c>
      <c r="L38" s="1"/>
    </row>
    <row r="39" spans="1:14" ht="12.75" x14ac:dyDescent="0.2">
      <c r="A39" s="1">
        <v>8</v>
      </c>
      <c r="I39">
        <f t="shared" si="15"/>
        <v>1.04</v>
      </c>
      <c r="L39" s="1"/>
    </row>
    <row r="40" spans="1:14" ht="12.75" x14ac:dyDescent="0.2">
      <c r="A40" s="1">
        <v>3</v>
      </c>
      <c r="I40">
        <f t="shared" si="15"/>
        <v>1.85</v>
      </c>
      <c r="J40">
        <f>AVERAGE(I40:I43)</f>
        <v>1.1950000000000001</v>
      </c>
      <c r="K40">
        <f>J40-$I$14</f>
        <v>-1.2499999999999956E-2</v>
      </c>
      <c r="L40" s="1">
        <f>K40^2</f>
        <v>1.5624999999999889E-4</v>
      </c>
    </row>
    <row r="41" spans="1:14" ht="12.75" x14ac:dyDescent="0.2">
      <c r="A41" s="1">
        <v>4</v>
      </c>
      <c r="I41">
        <f t="shared" si="15"/>
        <v>0.78</v>
      </c>
      <c r="L41" s="1"/>
    </row>
    <row r="42" spans="1:14" ht="12.75" x14ac:dyDescent="0.2">
      <c r="A42" s="1">
        <v>5</v>
      </c>
      <c r="I42">
        <f t="shared" si="15"/>
        <v>1.04</v>
      </c>
      <c r="L42" s="1"/>
    </row>
    <row r="43" spans="1:14" ht="12.75" x14ac:dyDescent="0.2">
      <c r="A43" s="1">
        <v>6</v>
      </c>
      <c r="I43">
        <f t="shared" si="15"/>
        <v>1.1100000000000001</v>
      </c>
      <c r="L43" s="1"/>
    </row>
    <row r="44" spans="1:14" ht="12.75" x14ac:dyDescent="0.2">
      <c r="A44" s="1" t="s">
        <v>39</v>
      </c>
    </row>
    <row r="45" spans="1:14" ht="12.75" x14ac:dyDescent="0.2">
      <c r="A45" s="1">
        <v>1</v>
      </c>
      <c r="I45">
        <f t="shared" ref="I45:I52" si="16">LOOKUP(A45,$A$6:$A$13,$I$6:$I$13)</f>
        <v>1.37</v>
      </c>
      <c r="J45">
        <f>AVERAGE(I45:I48)</f>
        <v>1.3824999999999998</v>
      </c>
      <c r="K45">
        <f>J45-$I$14</f>
        <v>0.17499999999999982</v>
      </c>
      <c r="L45" s="1">
        <f>K45^2</f>
        <v>3.0624999999999937E-2</v>
      </c>
      <c r="M45" s="1" t="s">
        <v>36</v>
      </c>
      <c r="N45">
        <f>L45*8</f>
        <v>0.2449999999999995</v>
      </c>
    </row>
    <row r="46" spans="1:14" ht="12.75" x14ac:dyDescent="0.2">
      <c r="A46" s="1">
        <v>3</v>
      </c>
      <c r="I46">
        <f t="shared" si="16"/>
        <v>1.85</v>
      </c>
      <c r="L46" s="1"/>
    </row>
    <row r="47" spans="1:14" ht="12.75" x14ac:dyDescent="0.2">
      <c r="A47" s="1">
        <v>5</v>
      </c>
      <c r="I47">
        <f t="shared" si="16"/>
        <v>1.04</v>
      </c>
      <c r="L47" s="1"/>
    </row>
    <row r="48" spans="1:14" ht="12.75" x14ac:dyDescent="0.2">
      <c r="A48" s="1">
        <v>7</v>
      </c>
      <c r="I48">
        <f t="shared" si="16"/>
        <v>1.27</v>
      </c>
      <c r="L48" s="1"/>
    </row>
    <row r="49" spans="1:14" ht="12.75" x14ac:dyDescent="0.2">
      <c r="A49" s="1">
        <v>2</v>
      </c>
      <c r="I49">
        <f t="shared" si="16"/>
        <v>1.2</v>
      </c>
      <c r="J49">
        <f>AVERAGE(I49:I52)</f>
        <v>1.0325</v>
      </c>
      <c r="K49">
        <f>J49-$I$14</f>
        <v>-0.17500000000000004</v>
      </c>
      <c r="L49" s="1">
        <f>K49^2</f>
        <v>3.0625000000000017E-2</v>
      </c>
    </row>
    <row r="50" spans="1:14" ht="12.75" x14ac:dyDescent="0.2">
      <c r="A50" s="1">
        <v>4</v>
      </c>
      <c r="I50">
        <f t="shared" si="16"/>
        <v>0.78</v>
      </c>
      <c r="L50" s="1"/>
    </row>
    <row r="51" spans="1:14" ht="12.75" x14ac:dyDescent="0.2">
      <c r="A51" s="1">
        <v>6</v>
      </c>
      <c r="I51">
        <f t="shared" si="16"/>
        <v>1.1100000000000001</v>
      </c>
      <c r="L51" s="1"/>
    </row>
    <row r="52" spans="1:14" ht="12.75" x14ac:dyDescent="0.2">
      <c r="A52" s="1">
        <v>8</v>
      </c>
      <c r="I52">
        <f t="shared" si="16"/>
        <v>1.04</v>
      </c>
      <c r="L52" s="1"/>
    </row>
    <row r="53" spans="1:14" ht="12.75" x14ac:dyDescent="0.2">
      <c r="A53" s="1" t="s">
        <v>40</v>
      </c>
    </row>
    <row r="54" spans="1:14" ht="12.75" x14ac:dyDescent="0.2">
      <c r="A54" s="1">
        <v>1</v>
      </c>
      <c r="I54">
        <f t="shared" ref="I54:I61" si="17">LOOKUP(A54,$A$6:$A$13,$I$6:$I$13)</f>
        <v>1.37</v>
      </c>
      <c r="J54">
        <f>AVERAGE(I54:I57)</f>
        <v>1.3425</v>
      </c>
      <c r="K54">
        <f>J54-$I$14</f>
        <v>0.13500000000000001</v>
      </c>
      <c r="L54" s="1">
        <f>K54^2</f>
        <v>1.8225000000000002E-2</v>
      </c>
      <c r="M54" s="1" t="s">
        <v>36</v>
      </c>
      <c r="N54">
        <f>L54*8</f>
        <v>0.14580000000000001</v>
      </c>
    </row>
    <row r="55" spans="1:14" ht="12.75" x14ac:dyDescent="0.2">
      <c r="A55" s="1">
        <v>3</v>
      </c>
      <c r="I55">
        <f t="shared" si="17"/>
        <v>1.85</v>
      </c>
      <c r="L55" s="1"/>
    </row>
    <row r="56" spans="1:14" ht="12.75" x14ac:dyDescent="0.2">
      <c r="A56" s="1">
        <v>6</v>
      </c>
      <c r="I56">
        <f t="shared" si="17"/>
        <v>1.1100000000000001</v>
      </c>
      <c r="L56" s="1"/>
    </row>
    <row r="57" spans="1:14" ht="12.75" x14ac:dyDescent="0.2">
      <c r="A57" s="1">
        <v>8</v>
      </c>
      <c r="I57">
        <f t="shared" si="17"/>
        <v>1.04</v>
      </c>
      <c r="L57" s="1"/>
    </row>
    <row r="58" spans="1:14" ht="12.75" x14ac:dyDescent="0.2">
      <c r="A58" s="1">
        <v>2</v>
      </c>
      <c r="I58">
        <f t="shared" si="17"/>
        <v>1.2</v>
      </c>
      <c r="J58">
        <f>AVERAGE(I58:I61)</f>
        <v>1.0725</v>
      </c>
      <c r="K58">
        <f>J58-$I$14</f>
        <v>-0.13500000000000001</v>
      </c>
      <c r="L58" s="1">
        <f>K58^2</f>
        <v>1.8225000000000002E-2</v>
      </c>
    </row>
    <row r="59" spans="1:14" ht="12.75" x14ac:dyDescent="0.2">
      <c r="A59" s="1">
        <v>4</v>
      </c>
      <c r="I59">
        <f t="shared" si="17"/>
        <v>0.78</v>
      </c>
      <c r="L59" s="1"/>
    </row>
    <row r="60" spans="1:14" ht="12.75" x14ac:dyDescent="0.2">
      <c r="A60" s="1">
        <v>5</v>
      </c>
      <c r="I60">
        <f t="shared" si="17"/>
        <v>1.04</v>
      </c>
      <c r="L60" s="1"/>
    </row>
    <row r="61" spans="1:14" ht="12.75" x14ac:dyDescent="0.2">
      <c r="A61" s="1">
        <v>7</v>
      </c>
      <c r="I61">
        <f t="shared" si="17"/>
        <v>1.27</v>
      </c>
      <c r="L61" s="1"/>
    </row>
    <row r="62" spans="1:14" ht="12.75" x14ac:dyDescent="0.2">
      <c r="A62" s="1" t="s">
        <v>41</v>
      </c>
    </row>
    <row r="63" spans="1:14" ht="12.75" x14ac:dyDescent="0.2">
      <c r="A63" s="1">
        <v>1</v>
      </c>
      <c r="I63">
        <f t="shared" ref="I63:I70" si="18">LOOKUP(A63,$A$6:$A$13,$I$6:$I$13)</f>
        <v>1.37</v>
      </c>
      <c r="J63">
        <f>AVERAGE(I63:I66)</f>
        <v>1.0575000000000001</v>
      </c>
      <c r="K63">
        <f>J63-$I$14</f>
        <v>-0.14999999999999991</v>
      </c>
      <c r="L63" s="1">
        <f>K63^2</f>
        <v>2.2499999999999975E-2</v>
      </c>
      <c r="M63" s="1" t="s">
        <v>36</v>
      </c>
      <c r="N63">
        <f>L63*8</f>
        <v>0.1799999999999998</v>
      </c>
    </row>
    <row r="64" spans="1:14" ht="12.75" x14ac:dyDescent="0.2">
      <c r="A64" s="1">
        <v>4</v>
      </c>
      <c r="I64">
        <f t="shared" si="18"/>
        <v>0.78</v>
      </c>
      <c r="L64" s="1"/>
    </row>
    <row r="65" spans="1:14" ht="12.75" x14ac:dyDescent="0.2">
      <c r="A65" s="1">
        <v>5</v>
      </c>
      <c r="I65">
        <f t="shared" si="18"/>
        <v>1.04</v>
      </c>
      <c r="L65" s="1"/>
    </row>
    <row r="66" spans="1:14" ht="12.75" x14ac:dyDescent="0.2">
      <c r="A66" s="1">
        <v>8</v>
      </c>
      <c r="I66">
        <f t="shared" si="18"/>
        <v>1.04</v>
      </c>
      <c r="L66" s="1"/>
    </row>
    <row r="67" spans="1:14" ht="12.75" x14ac:dyDescent="0.2">
      <c r="A67" s="1">
        <v>2</v>
      </c>
      <c r="I67">
        <f t="shared" si="18"/>
        <v>1.2</v>
      </c>
      <c r="J67">
        <f>AVERAGE(I67:I70)</f>
        <v>1.3574999999999999</v>
      </c>
      <c r="K67">
        <f>J67-$I$14</f>
        <v>0.14999999999999991</v>
      </c>
      <c r="L67" s="1">
        <f>K67^2</f>
        <v>2.2499999999999975E-2</v>
      </c>
    </row>
    <row r="68" spans="1:14" ht="12.75" x14ac:dyDescent="0.2">
      <c r="A68" s="1">
        <v>3</v>
      </c>
      <c r="I68">
        <f t="shared" si="18"/>
        <v>1.85</v>
      </c>
      <c r="L68" s="1"/>
    </row>
    <row r="69" spans="1:14" ht="12.75" x14ac:dyDescent="0.2">
      <c r="A69" s="1">
        <v>6</v>
      </c>
      <c r="I69">
        <f t="shared" si="18"/>
        <v>1.1100000000000001</v>
      </c>
      <c r="L69" s="1"/>
    </row>
    <row r="70" spans="1:14" ht="12.75" x14ac:dyDescent="0.2">
      <c r="A70" s="1">
        <v>7</v>
      </c>
      <c r="I70">
        <f t="shared" si="18"/>
        <v>1.27</v>
      </c>
      <c r="L70" s="1"/>
    </row>
    <row r="71" spans="1:14" ht="12.75" x14ac:dyDescent="0.2">
      <c r="A71" s="1" t="s">
        <v>42</v>
      </c>
    </row>
    <row r="72" spans="1:14" ht="12.75" x14ac:dyDescent="0.2">
      <c r="A72" s="1">
        <v>1</v>
      </c>
      <c r="I72">
        <f t="shared" ref="I72:I79" si="19">LOOKUP(A72,$A$6:$A$13,$I$6:$I$13)</f>
        <v>1.37</v>
      </c>
      <c r="J72">
        <f>AVERAGE(I72:I75)</f>
        <v>1.1325000000000003</v>
      </c>
      <c r="K72">
        <f>J72-$I$14</f>
        <v>-7.4999999999999734E-2</v>
      </c>
      <c r="L72" s="1">
        <f>K72^2</f>
        <v>5.6249999999999599E-3</v>
      </c>
      <c r="M72" s="1" t="s">
        <v>36</v>
      </c>
      <c r="N72">
        <f>L72*8</f>
        <v>4.4999999999999679E-2</v>
      </c>
    </row>
    <row r="73" spans="1:14" ht="12.75" x14ac:dyDescent="0.2">
      <c r="A73" s="1">
        <v>4</v>
      </c>
      <c r="I73">
        <f t="shared" si="19"/>
        <v>0.78</v>
      </c>
      <c r="L73" s="1"/>
    </row>
    <row r="74" spans="1:14" ht="12.75" x14ac:dyDescent="0.2">
      <c r="A74" s="1">
        <v>6</v>
      </c>
      <c r="I74">
        <f t="shared" si="19"/>
        <v>1.1100000000000001</v>
      </c>
      <c r="L74" s="1"/>
    </row>
    <row r="75" spans="1:14" ht="12.75" x14ac:dyDescent="0.2">
      <c r="A75" s="1">
        <v>7</v>
      </c>
      <c r="I75">
        <f t="shared" si="19"/>
        <v>1.27</v>
      </c>
      <c r="L75" s="1"/>
    </row>
    <row r="76" spans="1:14" ht="12.75" x14ac:dyDescent="0.2">
      <c r="A76" s="1">
        <v>2</v>
      </c>
      <c r="I76">
        <f t="shared" si="19"/>
        <v>1.2</v>
      </c>
      <c r="J76">
        <f>AVERAGE(I76:I79)</f>
        <v>1.2825</v>
      </c>
      <c r="K76">
        <f>J76-$I$14</f>
        <v>7.4999999999999956E-2</v>
      </c>
      <c r="L76" s="1">
        <f>K76^2</f>
        <v>5.6249999999999937E-3</v>
      </c>
    </row>
    <row r="77" spans="1:14" ht="12.75" x14ac:dyDescent="0.2">
      <c r="A77" s="1">
        <v>3</v>
      </c>
      <c r="I77">
        <f t="shared" si="19"/>
        <v>1.85</v>
      </c>
      <c r="L77" s="1"/>
    </row>
    <row r="78" spans="1:14" ht="12.75" x14ac:dyDescent="0.2">
      <c r="A78" s="1">
        <v>5</v>
      </c>
      <c r="I78">
        <f t="shared" si="19"/>
        <v>1.04</v>
      </c>
      <c r="L78" s="1"/>
    </row>
    <row r="79" spans="1:14" ht="12.75" x14ac:dyDescent="0.2">
      <c r="A79" s="1">
        <v>8</v>
      </c>
      <c r="I79">
        <f t="shared" si="19"/>
        <v>1.04</v>
      </c>
      <c r="L79" s="1"/>
    </row>
    <row r="81" spans="13:13" ht="12.75" x14ac:dyDescent="0.2">
      <c r="M81" s="1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MEI</cp:lastModifiedBy>
  <dcterms:modified xsi:type="dcterms:W3CDTF">2017-06-28T01:14:24Z</dcterms:modified>
</cp:coreProperties>
</file>