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ng\Documents\MATLAB\raw data\"/>
    </mc:Choice>
  </mc:AlternateContent>
  <bookViews>
    <workbookView xWindow="0" yWindow="0" windowWidth="20490" windowHeight="7155" firstSheet="2" activeTab="4"/>
  </bookViews>
  <sheets>
    <sheet name="GDM-Plasma-conc" sheetId="2" r:id="rId1"/>
    <sheet name="Healthy-control-conc" sheetId="3" r:id="rId2"/>
    <sheet name="Trans-4-OH Concs" sheetId="1" r:id="rId3"/>
    <sheet name="Analysis" sheetId="4" r:id="rId4"/>
    <sheet name="Sheet1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9" i="3" l="1"/>
  <c r="AH22" i="3"/>
  <c r="AH21" i="3"/>
  <c r="AH20" i="3"/>
  <c r="AH19" i="3"/>
  <c r="AH18" i="3"/>
  <c r="AH17" i="3"/>
  <c r="AH15" i="3"/>
  <c r="AH14" i="3"/>
  <c r="AH13" i="3"/>
  <c r="AH12" i="3"/>
  <c r="AH11" i="3"/>
  <c r="AH10" i="3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R15" i="2"/>
  <c r="AS15" i="2"/>
  <c r="AQ16" i="2"/>
  <c r="AR16" i="2"/>
  <c r="AS16" i="2"/>
  <c r="AQ17" i="2"/>
  <c r="AR17" i="2"/>
  <c r="AS17" i="2"/>
  <c r="AQ18" i="2"/>
  <c r="AR18" i="2"/>
  <c r="AS18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P27" i="2"/>
  <c r="AQ27" i="2"/>
  <c r="AR27" i="2"/>
  <c r="A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Q28" i="2"/>
  <c r="AR28" i="2"/>
  <c r="A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AJ29" i="2"/>
  <c r="AK29" i="2"/>
  <c r="AL29" i="2"/>
  <c r="AM29" i="2"/>
  <c r="AN29" i="2"/>
  <c r="AO29" i="2"/>
  <c r="AP29" i="2"/>
  <c r="AQ29" i="2"/>
  <c r="AR29" i="2"/>
  <c r="A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C9" i="3"/>
  <c r="AD9" i="3"/>
  <c r="AE9" i="3"/>
  <c r="AC10" i="3"/>
  <c r="AD10" i="3"/>
  <c r="AE10" i="3"/>
  <c r="AC11" i="3"/>
  <c r="AD11" i="3"/>
  <c r="AE11" i="3"/>
  <c r="AC12" i="3"/>
  <c r="AD12" i="3"/>
  <c r="AE12" i="3"/>
  <c r="AC13" i="3"/>
  <c r="AD13" i="3"/>
  <c r="AE13" i="3"/>
  <c r="AC14" i="3"/>
  <c r="AD14" i="3"/>
  <c r="AE14" i="3"/>
  <c r="AC15" i="3"/>
  <c r="AD15" i="3"/>
  <c r="AE15" i="3"/>
  <c r="AC17" i="3"/>
  <c r="AD17" i="3"/>
  <c r="AE17" i="3"/>
  <c r="AC18" i="3"/>
  <c r="AD18" i="3"/>
  <c r="AE18" i="3"/>
  <c r="AC19" i="3"/>
  <c r="AD19" i="3"/>
  <c r="AE19" i="3"/>
  <c r="AC20" i="3"/>
  <c r="AD20" i="3"/>
  <c r="AE20" i="3"/>
  <c r="AC21" i="3"/>
  <c r="AD21" i="3"/>
  <c r="AE21" i="3"/>
  <c r="AC22" i="3"/>
  <c r="AD22" i="3"/>
  <c r="AE22" i="3"/>
  <c r="G32" i="3"/>
  <c r="Q32" i="3"/>
  <c r="R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C35" i="3"/>
  <c r="D35" i="3"/>
  <c r="E35" i="3"/>
  <c r="F35" i="3"/>
  <c r="G35" i="3"/>
  <c r="H35" i="3"/>
  <c r="I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Z38" i="3"/>
  <c r="AA38" i="3"/>
  <c r="AB38" i="3"/>
  <c r="AC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2" i="3"/>
  <c r="D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C45" i="3"/>
  <c r="D45" i="3"/>
  <c r="E45" i="3"/>
  <c r="F45" i="3"/>
  <c r="G45" i="3"/>
  <c r="H45" i="3"/>
  <c r="I45" i="3"/>
  <c r="J45" i="3"/>
  <c r="K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C46" i="3"/>
  <c r="D46" i="3"/>
  <c r="E46" i="3"/>
  <c r="F46" i="3"/>
  <c r="G46" i="3"/>
  <c r="H46" i="3"/>
  <c r="I46" i="3"/>
  <c r="J46" i="3"/>
  <c r="K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C52" i="1"/>
  <c r="D52" i="1"/>
  <c r="E52" i="1"/>
  <c r="F52" i="1"/>
  <c r="G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D52" i="1"/>
  <c r="AE52" i="1"/>
  <c r="AF52" i="1"/>
  <c r="AG52" i="1"/>
  <c r="AH52" i="1"/>
  <c r="AI52" i="1"/>
  <c r="AJ52" i="1"/>
  <c r="AL52" i="1"/>
  <c r="AM52" i="1"/>
  <c r="AN52" i="1"/>
  <c r="C53" i="1"/>
  <c r="D53" i="1"/>
  <c r="E53" i="1"/>
  <c r="F53" i="1"/>
  <c r="G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D53" i="1"/>
  <c r="AE53" i="1"/>
  <c r="AF53" i="1"/>
  <c r="AG53" i="1"/>
  <c r="AH53" i="1"/>
  <c r="AI53" i="1"/>
  <c r="AJ53" i="1"/>
  <c r="AL53" i="1"/>
  <c r="AM53" i="1"/>
  <c r="AN53" i="1"/>
  <c r="C54" i="1"/>
  <c r="D54" i="1"/>
  <c r="E54" i="1"/>
  <c r="F54" i="1"/>
  <c r="G54" i="1"/>
  <c r="J54" i="1"/>
  <c r="L54" i="1"/>
  <c r="M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D54" i="1"/>
  <c r="AE54" i="1"/>
  <c r="AF54" i="1"/>
  <c r="AG54" i="1"/>
  <c r="AH54" i="1"/>
  <c r="AI54" i="1"/>
  <c r="AJ54" i="1"/>
  <c r="AL54" i="1"/>
  <c r="AM54" i="1"/>
  <c r="AN54" i="1"/>
  <c r="C55" i="1"/>
  <c r="D55" i="1"/>
  <c r="E55" i="1"/>
  <c r="F55" i="1"/>
  <c r="G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D55" i="1"/>
  <c r="AE55" i="1"/>
  <c r="AF55" i="1"/>
  <c r="AG55" i="1"/>
  <c r="AI55" i="1"/>
  <c r="AJ55" i="1"/>
  <c r="AL55" i="1"/>
  <c r="AM55" i="1"/>
  <c r="AN55" i="1"/>
  <c r="C56" i="1"/>
  <c r="D56" i="1"/>
  <c r="E56" i="1"/>
  <c r="F56" i="1"/>
  <c r="G56" i="1"/>
  <c r="H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D56" i="1"/>
  <c r="AE56" i="1"/>
  <c r="AF56" i="1"/>
  <c r="AH56" i="1"/>
  <c r="AI56" i="1"/>
  <c r="AJ56" i="1"/>
  <c r="AL56" i="1"/>
  <c r="AM56" i="1"/>
  <c r="AN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AB57" i="1"/>
  <c r="AD57" i="1"/>
  <c r="AE57" i="1"/>
  <c r="AF57" i="1"/>
  <c r="AG57" i="1"/>
  <c r="AH57" i="1"/>
  <c r="AI57" i="1"/>
  <c r="AJ57" i="1"/>
  <c r="AL57" i="1"/>
  <c r="AM57" i="1"/>
  <c r="AN57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R58" i="1"/>
  <c r="S58" i="1"/>
  <c r="T58" i="1"/>
  <c r="U58" i="1"/>
  <c r="V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L58" i="1"/>
  <c r="AM58" i="1"/>
  <c r="AN58" i="1"/>
  <c r="C59" i="1"/>
  <c r="D59" i="1"/>
  <c r="E59" i="1"/>
  <c r="F59" i="1"/>
  <c r="G59" i="1"/>
  <c r="H59" i="1"/>
  <c r="I59" i="1"/>
  <c r="J59" i="1"/>
  <c r="L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AB59" i="1"/>
  <c r="AD59" i="1"/>
  <c r="AE59" i="1"/>
  <c r="AF59" i="1"/>
  <c r="AG59" i="1"/>
  <c r="AH59" i="1"/>
  <c r="AI59" i="1"/>
  <c r="AJ59" i="1"/>
  <c r="AL59" i="1"/>
  <c r="AM59" i="1"/>
  <c r="AN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AB60" i="1"/>
  <c r="AD60" i="1"/>
  <c r="AE60" i="1"/>
  <c r="AF60" i="1"/>
  <c r="AG60" i="1"/>
  <c r="AH60" i="1"/>
  <c r="AI60" i="1"/>
  <c r="AJ60" i="1"/>
  <c r="AL60" i="1"/>
  <c r="AM60" i="1"/>
  <c r="AN60" i="1"/>
  <c r="C61" i="1"/>
  <c r="D61" i="1"/>
  <c r="E61" i="1"/>
  <c r="F61" i="1"/>
  <c r="G61" i="1"/>
  <c r="H61" i="1"/>
  <c r="I61" i="1"/>
  <c r="J61" i="1"/>
  <c r="K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AM61" i="1"/>
  <c r="AN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AM62" i="1"/>
  <c r="AN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AM63" i="1"/>
  <c r="AN63" i="1"/>
  <c r="C64" i="1"/>
  <c r="D64" i="1"/>
  <c r="E64" i="1"/>
  <c r="F64" i="1"/>
  <c r="G64" i="1"/>
  <c r="J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J64" i="1"/>
  <c r="AL64" i="1"/>
  <c r="AM64" i="1"/>
  <c r="AN64" i="1"/>
  <c r="C72" i="1"/>
  <c r="D72" i="1"/>
  <c r="F72" i="1"/>
  <c r="G72" i="1"/>
  <c r="H72" i="1"/>
  <c r="I72" i="1"/>
  <c r="J72" i="1"/>
  <c r="L72" i="1"/>
  <c r="M72" i="1"/>
  <c r="O72" i="1"/>
  <c r="P72" i="1"/>
  <c r="Q72" i="1"/>
  <c r="S72" i="1"/>
  <c r="T72" i="1"/>
  <c r="W72" i="1"/>
  <c r="X72" i="1"/>
  <c r="AA72" i="1"/>
  <c r="AB72" i="1"/>
  <c r="AC72" i="1"/>
  <c r="C73" i="1"/>
  <c r="D73" i="1"/>
  <c r="F73" i="1"/>
  <c r="G73" i="1"/>
  <c r="H73" i="1"/>
  <c r="L73" i="1"/>
  <c r="M73" i="1"/>
  <c r="O73" i="1"/>
  <c r="Q73" i="1"/>
  <c r="S73" i="1"/>
  <c r="T73" i="1"/>
  <c r="W73" i="1"/>
  <c r="X73" i="1"/>
  <c r="AA73" i="1"/>
  <c r="AB73" i="1"/>
  <c r="AC73" i="1"/>
  <c r="C74" i="1"/>
  <c r="D74" i="1"/>
  <c r="F74" i="1"/>
  <c r="G74" i="1"/>
  <c r="J74" i="1"/>
  <c r="K74" i="1"/>
  <c r="L74" i="1"/>
  <c r="M74" i="1"/>
  <c r="O74" i="1"/>
  <c r="Q74" i="1"/>
  <c r="S74" i="1"/>
  <c r="T74" i="1"/>
  <c r="W74" i="1"/>
  <c r="X74" i="1"/>
  <c r="AA74" i="1"/>
  <c r="AB74" i="1"/>
  <c r="AC74" i="1"/>
  <c r="C75" i="1"/>
  <c r="D75" i="1"/>
  <c r="F75" i="1"/>
  <c r="G75" i="1"/>
  <c r="H75" i="1"/>
  <c r="J75" i="1"/>
  <c r="K75" i="1"/>
  <c r="L75" i="1"/>
  <c r="M75" i="1"/>
  <c r="Q75" i="1"/>
  <c r="S75" i="1"/>
  <c r="T75" i="1"/>
  <c r="W75" i="1"/>
  <c r="X75" i="1"/>
  <c r="AA75" i="1"/>
  <c r="AB75" i="1"/>
  <c r="AC75" i="1"/>
  <c r="C76" i="1"/>
  <c r="D76" i="1"/>
  <c r="F76" i="1"/>
  <c r="G76" i="1"/>
  <c r="H76" i="1"/>
  <c r="J76" i="1"/>
  <c r="K76" i="1"/>
  <c r="L76" i="1"/>
  <c r="M76" i="1"/>
  <c r="Q76" i="1"/>
  <c r="S76" i="1"/>
  <c r="T76" i="1"/>
  <c r="W76" i="1"/>
  <c r="X76" i="1"/>
  <c r="AA76" i="1"/>
  <c r="AB76" i="1"/>
  <c r="AC76" i="1"/>
  <c r="C77" i="1"/>
  <c r="D77" i="1"/>
  <c r="F77" i="1"/>
  <c r="G77" i="1"/>
  <c r="H77" i="1"/>
  <c r="I77" i="1"/>
  <c r="J77" i="1"/>
  <c r="K77" i="1"/>
  <c r="L77" i="1"/>
  <c r="M77" i="1"/>
  <c r="O77" i="1"/>
  <c r="Q77" i="1"/>
  <c r="S77" i="1"/>
  <c r="T77" i="1"/>
  <c r="W77" i="1"/>
  <c r="X77" i="1"/>
  <c r="AA77" i="1"/>
  <c r="AB77" i="1"/>
  <c r="AC77" i="1"/>
  <c r="C78" i="1"/>
  <c r="D78" i="1"/>
  <c r="F78" i="1"/>
  <c r="G78" i="1"/>
  <c r="H78" i="1"/>
  <c r="J78" i="1"/>
  <c r="L78" i="1"/>
  <c r="M78" i="1"/>
  <c r="P78" i="1"/>
  <c r="Q78" i="1"/>
  <c r="S78" i="1"/>
  <c r="T78" i="1"/>
  <c r="W78" i="1"/>
  <c r="X78" i="1"/>
  <c r="AA78" i="1"/>
  <c r="AB78" i="1"/>
  <c r="AC78" i="1"/>
  <c r="C79" i="1"/>
  <c r="D79" i="1"/>
  <c r="F79" i="1"/>
  <c r="G79" i="1"/>
  <c r="H79" i="1"/>
  <c r="J79" i="1"/>
  <c r="K79" i="1"/>
  <c r="L79" i="1"/>
  <c r="M79" i="1"/>
  <c r="Q79" i="1"/>
  <c r="S79" i="1"/>
  <c r="T79" i="1"/>
  <c r="W79" i="1"/>
  <c r="X79" i="1"/>
  <c r="AA79" i="1"/>
  <c r="AB79" i="1"/>
  <c r="AC79" i="1"/>
  <c r="C80" i="1"/>
  <c r="D80" i="1"/>
  <c r="F80" i="1"/>
  <c r="G80" i="1"/>
  <c r="H80" i="1"/>
  <c r="I80" i="1"/>
  <c r="J80" i="1"/>
  <c r="K80" i="1"/>
  <c r="L80" i="1"/>
  <c r="M80" i="1"/>
  <c r="Q80" i="1"/>
  <c r="S80" i="1"/>
  <c r="T80" i="1"/>
  <c r="W80" i="1"/>
  <c r="X80" i="1"/>
  <c r="AA80" i="1"/>
  <c r="AB80" i="1"/>
  <c r="AC80" i="1"/>
  <c r="C81" i="1"/>
  <c r="D81" i="1"/>
  <c r="F81" i="1"/>
  <c r="G81" i="1"/>
  <c r="H81" i="1"/>
  <c r="I81" i="1"/>
  <c r="J81" i="1"/>
  <c r="K81" i="1"/>
  <c r="L81" i="1"/>
  <c r="M81" i="1"/>
  <c r="Q81" i="1"/>
  <c r="S81" i="1"/>
  <c r="T81" i="1"/>
  <c r="W81" i="1"/>
  <c r="X81" i="1"/>
  <c r="AA81" i="1"/>
  <c r="AB81" i="1"/>
  <c r="AC81" i="1"/>
  <c r="C82" i="1"/>
  <c r="D82" i="1"/>
  <c r="F82" i="1"/>
  <c r="G82" i="1"/>
  <c r="H82" i="1"/>
  <c r="I82" i="1"/>
  <c r="J82" i="1"/>
  <c r="K82" i="1"/>
  <c r="L82" i="1"/>
  <c r="M82" i="1"/>
  <c r="O82" i="1"/>
  <c r="P82" i="1"/>
  <c r="Q82" i="1"/>
  <c r="S82" i="1"/>
  <c r="T82" i="1"/>
  <c r="W82" i="1"/>
  <c r="X82" i="1"/>
  <c r="AA82" i="1"/>
  <c r="AB82" i="1"/>
  <c r="AC82" i="1"/>
  <c r="C83" i="1"/>
  <c r="D83" i="1"/>
  <c r="F83" i="1"/>
  <c r="G83" i="1"/>
  <c r="H83" i="1"/>
  <c r="I83" i="1"/>
  <c r="J83" i="1"/>
  <c r="K83" i="1"/>
  <c r="M83" i="1"/>
  <c r="O83" i="1"/>
  <c r="P83" i="1"/>
  <c r="Q83" i="1"/>
  <c r="S83" i="1"/>
  <c r="T83" i="1"/>
  <c r="W83" i="1"/>
  <c r="X83" i="1"/>
  <c r="AA83" i="1"/>
  <c r="AB83" i="1"/>
  <c r="AC83" i="1"/>
  <c r="C84" i="1"/>
  <c r="D84" i="1"/>
  <c r="F84" i="1"/>
  <c r="G84" i="1"/>
  <c r="H84" i="1"/>
  <c r="I84" i="1"/>
  <c r="J84" i="1"/>
  <c r="M84" i="1"/>
  <c r="O84" i="1"/>
  <c r="P84" i="1"/>
  <c r="Q84" i="1"/>
  <c r="S84" i="1"/>
  <c r="T84" i="1"/>
  <c r="W84" i="1"/>
  <c r="X84" i="1"/>
  <c r="AA84" i="1"/>
  <c r="AB84" i="1"/>
  <c r="AC84" i="1"/>
</calcChain>
</file>

<file path=xl/sharedStrings.xml><?xml version="1.0" encoding="utf-8"?>
<sst xmlns="http://schemas.openxmlformats.org/spreadsheetml/2006/main" count="367" uniqueCount="171">
  <si>
    <t>15ul injedction</t>
  </si>
  <si>
    <t>assuming 40% recovery</t>
  </si>
  <si>
    <t>0.16ng/100ul</t>
  </si>
  <si>
    <t>0.024ng on column or 24picograms on column</t>
  </si>
  <si>
    <t>all points BLQ</t>
  </si>
  <si>
    <t>S # 13</t>
  </si>
  <si>
    <t>S # 21</t>
  </si>
  <si>
    <t>S # 22</t>
  </si>
  <si>
    <t>S # 17</t>
  </si>
  <si>
    <t>S # 20</t>
  </si>
  <si>
    <t>S#24C</t>
  </si>
  <si>
    <t>S#18C</t>
  </si>
  <si>
    <t>S#20C</t>
  </si>
  <si>
    <t>S#17C</t>
  </si>
  <si>
    <t>S#41C</t>
  </si>
  <si>
    <t>S#19C</t>
  </si>
  <si>
    <t>S#42C-45C</t>
  </si>
  <si>
    <t>S # 27</t>
  </si>
  <si>
    <t>S # 28</t>
  </si>
  <si>
    <t>S # 29</t>
  </si>
  <si>
    <t>S # 30</t>
  </si>
  <si>
    <t>S # 35</t>
  </si>
  <si>
    <t>S # 36</t>
  </si>
  <si>
    <t>S # 37</t>
  </si>
  <si>
    <t>S # 38</t>
  </si>
  <si>
    <t>S # 39</t>
  </si>
  <si>
    <t>S # 14</t>
  </si>
  <si>
    <t>S # 15</t>
  </si>
  <si>
    <t>S # 31</t>
  </si>
  <si>
    <t>S # 32</t>
  </si>
  <si>
    <t>S # 33</t>
  </si>
  <si>
    <t>S # 34</t>
  </si>
  <si>
    <t>S # 23</t>
  </si>
  <si>
    <t>S # 24</t>
  </si>
  <si>
    <t>S # 25</t>
  </si>
  <si>
    <t>S # 26</t>
  </si>
  <si>
    <t>S#31C</t>
  </si>
  <si>
    <t>S#22C</t>
  </si>
  <si>
    <t>S #3</t>
  </si>
  <si>
    <t>S #5</t>
  </si>
  <si>
    <t>S #6</t>
  </si>
  <si>
    <t>S #7</t>
  </si>
  <si>
    <t>S #8</t>
  </si>
  <si>
    <t>S #9</t>
  </si>
  <si>
    <t>S #10</t>
  </si>
  <si>
    <t>S #2C</t>
  </si>
  <si>
    <t>S #4C</t>
  </si>
  <si>
    <t>S #11C</t>
  </si>
  <si>
    <t>S#21C</t>
  </si>
  <si>
    <t>S # 40</t>
  </si>
  <si>
    <t>S #1C</t>
  </si>
  <si>
    <t>S#32C</t>
  </si>
  <si>
    <t>S#25C</t>
  </si>
  <si>
    <t>Subjects 11, 12, 16, 18, 19 were not analyzed.  No Trans calibrators in the Std curves when these samples were generated.</t>
  </si>
  <si>
    <t>Level of Quantitation</t>
  </si>
  <si>
    <t xml:space="preserve">S # 1 </t>
  </si>
  <si>
    <t>Sub #25C   (mg)</t>
  </si>
  <si>
    <t>Trans-4-OH concentrations in pregnant diabetic subjects (ng/mL)</t>
  </si>
  <si>
    <t>Trans-4-OH  concentrations in T2 diabetic subjects (ng/mL)</t>
  </si>
  <si>
    <t>Dose normalized Trans-4-OH plasma concentrationin pregnant diabetic subjects (ng/mL)</t>
  </si>
  <si>
    <t>Dose normalized glyburide Trans-4-OH concentrations in t2 diabetic subjects (ng/mL)</t>
  </si>
  <si>
    <t>Sub #25C   (2.5 mg)</t>
  </si>
  <si>
    <t>Dose</t>
  </si>
  <si>
    <t>Sub # 18 (2.5 mg)</t>
  </si>
  <si>
    <t>Sub # 19 (2.5 mg)</t>
  </si>
  <si>
    <t>Sub # 16 (5 mg)</t>
  </si>
  <si>
    <t>Sub #12 (7.5 mg)</t>
  </si>
  <si>
    <t>Sub # 13 (2.5 mg)</t>
  </si>
  <si>
    <t>Sub # 14 (1.25 mg)</t>
  </si>
  <si>
    <t>Sub # 21 (5 mg)</t>
  </si>
  <si>
    <t>Sub #22 (7.5 mg)</t>
  </si>
  <si>
    <t>Sub #1   (5 mg)</t>
  </si>
  <si>
    <t xml:space="preserve">Mean </t>
  </si>
  <si>
    <t>SD</t>
  </si>
  <si>
    <t>%CV</t>
  </si>
  <si>
    <t>Time (h)</t>
  </si>
  <si>
    <t>Sub#11 (1.25 mg)</t>
  </si>
  <si>
    <t>Sub # 15   (5 mg)</t>
  </si>
  <si>
    <t>Dose normalized glyburide plasma concentration (ng/mL)</t>
  </si>
  <si>
    <t>Sub #23   (10 mg)</t>
  </si>
  <si>
    <t>Sub #24   (2.5 mg)</t>
  </si>
  <si>
    <t>Sub #25   (2.5 mg)</t>
  </si>
  <si>
    <t>Sub #26  (2.5 mg)</t>
  </si>
  <si>
    <t>Time Point</t>
  </si>
  <si>
    <t>Glyburide plasma concentrations in gestational diabetes subjects (ng/mL)</t>
  </si>
  <si>
    <t>Sub #31  (2.5 mg)</t>
  </si>
  <si>
    <t>Sub #32  (2.5 mg)</t>
  </si>
  <si>
    <t>Sub #33  (2.5 mg)</t>
  </si>
  <si>
    <t>Sub #34  (10 mg)</t>
  </si>
  <si>
    <t>Sub #28  (2.5 mg)</t>
  </si>
  <si>
    <t>Sub #29  (2.5 mg)</t>
  </si>
  <si>
    <t>Sub #27 (5 mg)</t>
  </si>
  <si>
    <t>Sub #30 (3.75 mg)</t>
  </si>
  <si>
    <t>Sub #35  (1.25 mg)</t>
  </si>
  <si>
    <t>Sub #36  (2.5 mg)</t>
  </si>
  <si>
    <t>Sub # 17 (2.5 mg)</t>
  </si>
  <si>
    <t>Sub #20 (1.25 mg)</t>
  </si>
  <si>
    <t>Sub #39  (2.5 mg)</t>
  </si>
  <si>
    <t>Sub #37  (1.25 mg)</t>
  </si>
  <si>
    <t>Sub #38  (1.25 mg)</t>
  </si>
  <si>
    <t>Sub #40  (1.25 mg)</t>
  </si>
  <si>
    <t>Sub #2   (1.25 mg)</t>
  </si>
  <si>
    <t>Sub #3   (2.5 mg)</t>
  </si>
  <si>
    <t>Sub #4   (7.5 mg)</t>
  </si>
  <si>
    <t>Sub #5   (7.5 mg)</t>
  </si>
  <si>
    <t>Sub #6   (1.25 mg)</t>
  </si>
  <si>
    <t>Sub #7   (1.25 mg)</t>
  </si>
  <si>
    <t>Sub #8   (2.5 mg)</t>
  </si>
  <si>
    <t>Sub #9   (2.5 mg)</t>
  </si>
  <si>
    <t>Sub #10   (2.5 mg)</t>
  </si>
  <si>
    <t>Glyburide plasma concentrations in non-pregnant diabetic subjects (ng/mL)</t>
  </si>
  <si>
    <t>CONTROL SUBJECTS</t>
  </si>
  <si>
    <t>Sub #11C   (2.5 mg)</t>
  </si>
  <si>
    <t>Sub #21C   (5 mg)</t>
  </si>
  <si>
    <t>Sub #31C   (2.5 mg)</t>
  </si>
  <si>
    <t>Sub #32C   (2.5 mg)</t>
  </si>
  <si>
    <t>Sub #22C   (10 mg)</t>
  </si>
  <si>
    <t>Dose normalized glyburide plasma concentrations in control diabetic subjects (ng/mL)</t>
  </si>
  <si>
    <t>Sub #1C   (10 mg)</t>
  </si>
  <si>
    <t>Sub #2C   (10 mg)</t>
  </si>
  <si>
    <t>Sub #4C   (2.5 mg)</t>
  </si>
  <si>
    <t>Sub #23C   (3.75 mg)</t>
  </si>
  <si>
    <t>Sub #3C   (1.25 mg)</t>
  </si>
  <si>
    <t>Sub #14C   (1.25 mg)</t>
  </si>
  <si>
    <t>Sub #16C   (7.5 mg)</t>
  </si>
  <si>
    <t>Sub #12C   (1.25 mg)</t>
  </si>
  <si>
    <t>Sub #13C   (1.25 mg)</t>
  </si>
  <si>
    <t>Sub #15C   (1.25 mg)</t>
  </si>
  <si>
    <t>Sub #17C   (2.5 mg)</t>
  </si>
  <si>
    <t>Sub #18C   (1.25 mg)</t>
  </si>
  <si>
    <t>Sub #19C   (1.25 mg)</t>
  </si>
  <si>
    <t>Sub #20C   (2.5 mg)</t>
  </si>
  <si>
    <t>Sub #41C   (2.5 mg)</t>
  </si>
  <si>
    <t>Sub #42C   (1.25 mg)</t>
  </si>
  <si>
    <t>Sub #43C   (1.25 mg)</t>
  </si>
  <si>
    <t>Sub #44C   (10 mg)</t>
  </si>
  <si>
    <t>Sub #45C   (1.25 mg)</t>
  </si>
  <si>
    <t>Sub #24C   (10 mg)</t>
  </si>
  <si>
    <t>S #23C</t>
  </si>
  <si>
    <t>S #4</t>
  </si>
  <si>
    <t>S #2</t>
  </si>
  <si>
    <t>S #14C</t>
  </si>
  <si>
    <t>S #16C</t>
  </si>
  <si>
    <t>S #12C</t>
  </si>
  <si>
    <t>S #15C</t>
  </si>
  <si>
    <t>S #13C</t>
  </si>
  <si>
    <t>S #3C</t>
  </si>
  <si>
    <t xml:space="preserve">LOQ = </t>
  </si>
  <si>
    <t>0.8ng/ml * 0.5ml sample aliquot</t>
  </si>
  <si>
    <t>=</t>
  </si>
  <si>
    <t>0.4ng/sample</t>
  </si>
  <si>
    <t>2,5 dose</t>
  </si>
  <si>
    <t>Mean</t>
  </si>
  <si>
    <t>Dose = 1.25 (N =10)</t>
  </si>
  <si>
    <t>Dose = 2.5 (N =18)</t>
  </si>
  <si>
    <t>Dose = 3.75</t>
  </si>
  <si>
    <t>Sub #30</t>
  </si>
  <si>
    <t>Dose = 5 (N =5)</t>
  </si>
  <si>
    <t>Dose = 7.5 (N =4)</t>
  </si>
  <si>
    <t>Dose = 10 (N =2)</t>
  </si>
  <si>
    <t>Dose = 2.5 (N =7)</t>
  </si>
  <si>
    <t>Sub #23C</t>
  </si>
  <si>
    <t>Dose = 5</t>
  </si>
  <si>
    <t>Sub #21C</t>
  </si>
  <si>
    <t>Dose = 7.5</t>
  </si>
  <si>
    <t>Sub #16C</t>
  </si>
  <si>
    <t>Dose = 10(N =5)</t>
  </si>
  <si>
    <t xml:space="preserve">GDM_Mean </t>
  </si>
  <si>
    <t xml:space="preserve">Control_Mean </t>
  </si>
  <si>
    <t>GDM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</si>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</sst>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0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0" xfId="0" applyFont="1" applyFill="1"/>
    <xf numFmtId="0" fontId="0" fillId="0" borderId="0" xfId="0" applyFill="1"/>
    <xf numFmtId="0" fontId="2" fillId="2" borderId="0" xfId="0" applyFont="1" applyFill="1"/>
    <xf numFmtId="0" fontId="1" fillId="2" borderId="0" xfId="0" applyFont="1" applyFill="1"/>
    <xf numFmtId="14" fontId="1" fillId="0" borderId="0" xfId="0" applyNumberFormat="1" applyFont="1" applyFill="1"/>
    <xf numFmtId="0" fontId="4" fillId="0" borderId="0" xfId="0" applyFont="1" applyFill="1"/>
    <xf numFmtId="0" fontId="5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 applyFill="1" applyAlignment="1">
      <alignment horizontal="center"/>
    </xf>
    <xf numFmtId="9" fontId="1" fillId="0" borderId="0" xfId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1" fontId="2" fillId="0" borderId="0" xfId="0" applyNumberFormat="1" applyFont="1" applyFill="1" applyAlignment="1">
      <alignment horizontal="center"/>
    </xf>
    <xf numFmtId="9" fontId="1" fillId="0" borderId="0" xfId="1" applyFill="1" applyAlignment="1">
      <alignment horizontal="center"/>
    </xf>
    <xf numFmtId="9" fontId="0" fillId="0" borderId="0" xfId="1" applyFont="1" applyFill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2" fontId="2" fillId="0" borderId="7" xfId="0" applyNumberFormat="1" applyFont="1" applyBorder="1" applyAlignment="1"/>
    <xf numFmtId="0" fontId="2" fillId="0" borderId="0" xfId="0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1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1" applyNumberFormat="1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0" fillId="0" borderId="0" xfId="0" applyFill="1" applyAlignment="1">
      <alignment horizontal="center"/>
    </xf>
    <xf numFmtId="0" fontId="2" fillId="0" borderId="17" xfId="0" applyFont="1" applyBorder="1" applyAlignment="1">
      <alignment horizontal="center"/>
    </xf>
    <xf numFmtId="166" fontId="2" fillId="0" borderId="18" xfId="0" applyNumberFormat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2" fontId="2" fillId="0" borderId="3" xfId="0" applyNumberFormat="1" applyFont="1" applyBorder="1" applyAlignment="1"/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/>
    <xf numFmtId="2" fontId="0" fillId="0" borderId="0" xfId="0" applyNumberFormat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/>
    <xf numFmtId="2" fontId="5" fillId="0" borderId="0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/>
    </xf>
    <xf numFmtId="2" fontId="5" fillId="0" borderId="0" xfId="0" applyNumberFormat="1" applyFont="1" applyBorder="1"/>
    <xf numFmtId="2" fontId="5" fillId="0" borderId="13" xfId="0" applyNumberFormat="1" applyFont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Border="1"/>
    <xf numFmtId="2" fontId="5" fillId="0" borderId="0" xfId="0" applyNumberFormat="1" applyFont="1" applyBorder="1" applyAlignment="1">
      <alignment horizontal="left"/>
    </xf>
    <xf numFmtId="2" fontId="5" fillId="0" borderId="13" xfId="0" applyNumberFormat="1" applyFont="1" applyBorder="1" applyAlignment="1">
      <alignment horizontal="left"/>
    </xf>
    <xf numFmtId="0" fontId="0" fillId="0" borderId="13" xfId="0" applyBorder="1"/>
    <xf numFmtId="0" fontId="6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2" fontId="2" fillId="0" borderId="13" xfId="0" applyNumberFormat="1" applyFont="1" applyBorder="1"/>
    <xf numFmtId="0" fontId="5" fillId="0" borderId="0" xfId="0" applyFont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5" fillId="0" borderId="0" xfId="0" applyNumberFormat="1" applyFont="1"/>
    <xf numFmtId="2" fontId="2" fillId="0" borderId="0" xfId="0" applyNumberFormat="1" applyFont="1"/>
    <xf numFmtId="0" fontId="5" fillId="0" borderId="0" xfId="0" applyFont="1" applyBorder="1"/>
    <xf numFmtId="0" fontId="5" fillId="0" borderId="13" xfId="0" applyFont="1" applyBorder="1" applyAlignment="1">
      <alignment horizontal="center" wrapText="1"/>
    </xf>
    <xf numFmtId="2" fontId="5" fillId="0" borderId="13" xfId="0" applyNumberFormat="1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2" fontId="0" fillId="0" borderId="3" xfId="0" applyNumberFormat="1" applyBorder="1"/>
    <xf numFmtId="2" fontId="0" fillId="0" borderId="0" xfId="0" applyNumberFormat="1"/>
    <xf numFmtId="2" fontId="5" fillId="0" borderId="0" xfId="0" applyNumberFormat="1" applyFont="1" applyBorder="1" applyAlignment="1">
      <alignment horizontal="center" wrapText="1"/>
    </xf>
    <xf numFmtId="2" fontId="5" fillId="0" borderId="13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5" fillId="0" borderId="13" xfId="0" applyNumberFormat="1" applyFont="1" applyFill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13" xfId="0" applyNumberFormat="1" applyBorder="1" applyAlignment="1">
      <alignment horizontal="left"/>
    </xf>
    <xf numFmtId="2" fontId="2" fillId="0" borderId="13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2" fontId="2" fillId="0" borderId="24" xfId="0" applyNumberFormat="1" applyFont="1" applyBorder="1"/>
    <xf numFmtId="2" fontId="2" fillId="0" borderId="6" xfId="0" applyNumberFormat="1" applyFont="1" applyBorder="1"/>
    <xf numFmtId="2" fontId="2" fillId="0" borderId="13" xfId="0" applyNumberFormat="1" applyFont="1" applyBorder="1"/>
    <xf numFmtId="0" fontId="2" fillId="0" borderId="6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0" fontId="2" fillId="5" borderId="13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 wrapText="1"/>
    </xf>
    <xf numFmtId="0" fontId="2" fillId="5" borderId="6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166" fontId="2" fillId="0" borderId="6" xfId="0" applyNumberFormat="1" applyFont="1" applyFill="1" applyBorder="1" applyAlignment="1">
      <alignment horizontal="center"/>
    </xf>
    <xf numFmtId="166" fontId="2" fillId="0" borderId="13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2" fontId="2" fillId="0" borderId="0" xfId="0" applyNumberFormat="1" applyFont="1" applyBorder="1"/>
    <xf numFmtId="2" fontId="2" fillId="0" borderId="10" xfId="0" applyNumberFormat="1" applyFont="1" applyBorder="1"/>
    <xf numFmtId="2" fontId="2" fillId="0" borderId="12" xfId="0" applyNumberFormat="1" applyFont="1" applyBorder="1"/>
    <xf numFmtId="0" fontId="2" fillId="0" borderId="0" xfId="0" applyFont="1" applyAlignment="1"/>
    <xf numFmtId="2" fontId="2" fillId="0" borderId="24" xfId="0" applyNumberFormat="1" applyFont="1" applyBorder="1" applyAlignment="1">
      <alignment horizontal="center"/>
    </xf>
    <xf numFmtId="0" fontId="2" fillId="0" borderId="24" xfId="0" applyFont="1" applyBorder="1" applyAlignment="1">
      <alignment wrapText="1"/>
    </xf>
    <xf numFmtId="0" fontId="0" fillId="0" borderId="24" xfId="0" applyBorder="1" applyAlignment="1"/>
    <xf numFmtId="0" fontId="2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'Healthy-control-conc'!$AG$9:$AG$22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</c:numCache>
            </c:numRef>
          </c:xVal>
          <c:yVal>
            <c:numRef>
              <c:f>'Healthy-control-conc'!$AH$9:$AH$22</c:f>
              <c:numCache>
                <c:formatCode>0.00</c:formatCode>
                <c:ptCount val="14"/>
                <c:pt idx="0">
                  <c:v>19.642014412630196</c:v>
                </c:pt>
                <c:pt idx="1">
                  <c:v>23.926514471467289</c:v>
                </c:pt>
                <c:pt idx="2">
                  <c:v>34.285444907843186</c:v>
                </c:pt>
                <c:pt idx="3">
                  <c:v>37.636959987975175</c:v>
                </c:pt>
                <c:pt idx="4">
                  <c:v>47.95324771649009</c:v>
                </c:pt>
                <c:pt idx="5">
                  <c:v>54.722409945845648</c:v>
                </c:pt>
                <c:pt idx="6">
                  <c:v>50.972208620318263</c:v>
                </c:pt>
                <c:pt idx="8">
                  <c:v>44.802278000265275</c:v>
                </c:pt>
                <c:pt idx="9">
                  <c:v>39.881876824755047</c:v>
                </c:pt>
                <c:pt idx="10">
                  <c:v>35.968253974990482</c:v>
                </c:pt>
                <c:pt idx="11">
                  <c:v>23.801268746411026</c:v>
                </c:pt>
                <c:pt idx="12">
                  <c:v>17.095465746340842</c:v>
                </c:pt>
                <c:pt idx="13">
                  <c:v>10.443989799842729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5496"/>
        <c:axId val="362559040"/>
      </c:scatterChart>
      <c:valAx>
        <c:axId val="35972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559040"/>
        <c:crosses val="autoZero"/>
        <c:crossBetween val="midCat"/>
      </c:valAx>
      <c:valAx>
        <c:axId val="362559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725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normalized</a:t>
            </a:r>
            <a:r>
              <a:rPr lang="en-US" b="1" baseline="0"/>
              <a:t> GLY concentration-time profile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8173555040413"/>
          <c:y val="0.1153082480516109"/>
          <c:w val="0.84793629326385156"/>
          <c:h val="0.77028005346589412"/>
        </c:manualLayout>
      </c:layout>
      <c:scatterChart>
        <c:scatterStyle val="lineMarker"/>
        <c:varyColors val="0"/>
        <c:ser>
          <c:idx val="2"/>
          <c:order val="0"/>
          <c:tx>
            <c:v>GDM_Mean_Gly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Sheet1!$D$4:$D$16</c:f>
                <c:numCache>
                  <c:formatCode>General</c:formatCode>
                  <c:ptCount val="13"/>
                  <c:pt idx="0">
                    <c:v>2.731459706753069</c:v>
                  </c:pt>
                  <c:pt idx="1">
                    <c:v>2.3510914176558759</c:v>
                  </c:pt>
                  <c:pt idx="2">
                    <c:v>2.566559158391422</c:v>
                  </c:pt>
                  <c:pt idx="3">
                    <c:v>6.3107067710557354</c:v>
                  </c:pt>
                  <c:pt idx="4">
                    <c:v>8.5225177016149889</c:v>
                  </c:pt>
                  <c:pt idx="5">
                    <c:v>8.0705044440603686</c:v>
                  </c:pt>
                  <c:pt idx="6">
                    <c:v>6.5940954731773864</c:v>
                  </c:pt>
                  <c:pt idx="7">
                    <c:v>4.4189334717538404</c:v>
                  </c:pt>
                  <c:pt idx="8">
                    <c:v>2.8868612132711933</c:v>
                  </c:pt>
                  <c:pt idx="9">
                    <c:v>2.8090220634410241</c:v>
                  </c:pt>
                  <c:pt idx="10">
                    <c:v>2.3720217209413721</c:v>
                  </c:pt>
                  <c:pt idx="11">
                    <c:v>1.6766963164823065</c:v>
                  </c:pt>
                  <c:pt idx="12">
                    <c:v>1.0033004025404839</c:v>
                  </c:pt>
                </c:numCache>
              </c:numRef>
            </c:plus>
            <c:minus>
              <c:numRef>
                <c:f>Sheet1!$D$4:$D$16</c:f>
                <c:numCache>
                  <c:formatCode>General</c:formatCode>
                  <c:ptCount val="13"/>
                  <c:pt idx="0">
                    <c:v>2.731459706753069</c:v>
                  </c:pt>
                  <c:pt idx="1">
                    <c:v>2.3510914176558759</c:v>
                  </c:pt>
                  <c:pt idx="2">
                    <c:v>2.566559158391422</c:v>
                  </c:pt>
                  <c:pt idx="3">
                    <c:v>6.3107067710557354</c:v>
                  </c:pt>
                  <c:pt idx="4">
                    <c:v>8.5225177016149889</c:v>
                  </c:pt>
                  <c:pt idx="5">
                    <c:v>8.0705044440603686</c:v>
                  </c:pt>
                  <c:pt idx="6">
                    <c:v>6.5940954731773864</c:v>
                  </c:pt>
                  <c:pt idx="7">
                    <c:v>4.4189334717538404</c:v>
                  </c:pt>
                  <c:pt idx="8">
                    <c:v>2.8868612132711933</c:v>
                  </c:pt>
                  <c:pt idx="9">
                    <c:v>2.8090220634410241</c:v>
                  </c:pt>
                  <c:pt idx="10">
                    <c:v>2.3720217209413721</c:v>
                  </c:pt>
                  <c:pt idx="11">
                    <c:v>1.6766963164823065</c:v>
                  </c:pt>
                  <c:pt idx="12">
                    <c:v>1.0033004025404839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Sheet1!$C$4:$C$16</c:f>
              <c:numCache>
                <c:formatCode>0.00</c:formatCode>
                <c:ptCount val="13"/>
                <c:pt idx="0">
                  <c:v>3.6944351993097051</c:v>
                </c:pt>
                <c:pt idx="1">
                  <c:v>3.7616337109354321</c:v>
                </c:pt>
                <c:pt idx="2">
                  <c:v>4.4239437456978177</c:v>
                </c:pt>
                <c:pt idx="3">
                  <c:v>9.103645237353966</c:v>
                </c:pt>
                <c:pt idx="4">
                  <c:v>12.988236142298913</c:v>
                </c:pt>
                <c:pt idx="5">
                  <c:v>13.695325270768176</c:v>
                </c:pt>
                <c:pt idx="6">
                  <c:v>11.845767613328944</c:v>
                </c:pt>
                <c:pt idx="7">
                  <c:v>8.9329734461936727</c:v>
                </c:pt>
                <c:pt idx="8">
                  <c:v>6.8712478927047709</c:v>
                </c:pt>
                <c:pt idx="9">
                  <c:v>6.1510744365230492</c:v>
                </c:pt>
                <c:pt idx="10">
                  <c:v>3.8766511512340722</c:v>
                </c:pt>
                <c:pt idx="11">
                  <c:v>2.6026417080597164</c:v>
                </c:pt>
                <c:pt idx="12">
                  <c:v>1.8562490910825944</c:v>
                </c:pt>
              </c:numCache>
            </c:numRef>
          </c:yVal>
          <c:smooth val="0"/>
        </c:ser>
        <c:ser>
          <c:idx val="0"/>
          <c:order val="1"/>
          <c:tx>
            <c:v>T2DM_Mean_Gly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Sheet1!$F$4:$F$16</c:f>
                <c:numCache>
                  <c:formatCode>General</c:formatCode>
                  <c:ptCount val="13"/>
                  <c:pt idx="0">
                    <c:v>6.6237351869390837</c:v>
                  </c:pt>
                  <c:pt idx="1">
                    <c:v>5.2674908809318888</c:v>
                  </c:pt>
                  <c:pt idx="2">
                    <c:v>9.4137276688175096</c:v>
                  </c:pt>
                  <c:pt idx="3">
                    <c:v>18.673318099492853</c:v>
                  </c:pt>
                  <c:pt idx="4">
                    <c:v>18.241482763010669</c:v>
                  </c:pt>
                  <c:pt idx="5">
                    <c:v>21.409224743210611</c:v>
                  </c:pt>
                  <c:pt idx="6">
                    <c:v>12.248175342695363</c:v>
                  </c:pt>
                  <c:pt idx="7">
                    <c:v>10.489471708428104</c:v>
                  </c:pt>
                  <c:pt idx="8">
                    <c:v>8.6533299491671123</c:v>
                  </c:pt>
                  <c:pt idx="9">
                    <c:v>13.604781255615666</c:v>
                  </c:pt>
                  <c:pt idx="10">
                    <c:v>6.2075054914939356</c:v>
                  </c:pt>
                  <c:pt idx="11">
                    <c:v>4.9409710921669427</c:v>
                  </c:pt>
                  <c:pt idx="12">
                    <c:v>5.5151354804934654</c:v>
                  </c:pt>
                </c:numCache>
              </c:numRef>
            </c:plus>
            <c:minus>
              <c:numRef>
                <c:f>Sheet1!$F$4:$F$16</c:f>
                <c:numCache>
                  <c:formatCode>General</c:formatCode>
                  <c:ptCount val="13"/>
                  <c:pt idx="0">
                    <c:v>6.6237351869390837</c:v>
                  </c:pt>
                  <c:pt idx="1">
                    <c:v>5.2674908809318888</c:v>
                  </c:pt>
                  <c:pt idx="2">
                    <c:v>9.4137276688175096</c:v>
                  </c:pt>
                  <c:pt idx="3">
                    <c:v>18.673318099492853</c:v>
                  </c:pt>
                  <c:pt idx="4">
                    <c:v>18.241482763010669</c:v>
                  </c:pt>
                  <c:pt idx="5">
                    <c:v>21.409224743210611</c:v>
                  </c:pt>
                  <c:pt idx="6">
                    <c:v>12.248175342695363</c:v>
                  </c:pt>
                  <c:pt idx="7">
                    <c:v>10.489471708428104</c:v>
                  </c:pt>
                  <c:pt idx="8">
                    <c:v>8.6533299491671123</c:v>
                  </c:pt>
                  <c:pt idx="9">
                    <c:v>13.604781255615666</c:v>
                  </c:pt>
                  <c:pt idx="10">
                    <c:v>6.2075054914939356</c:v>
                  </c:pt>
                  <c:pt idx="11">
                    <c:v>4.9409710921669427</c:v>
                  </c:pt>
                  <c:pt idx="12">
                    <c:v>5.5151354804934654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</c:numCache>
            </c:numRef>
          </c:xVal>
          <c:yVal>
            <c:numRef>
              <c:f>Sheet1!$E$4:$E$16</c:f>
              <c:numCache>
                <c:formatCode>0.00</c:formatCode>
                <c:ptCount val="13"/>
                <c:pt idx="0">
                  <c:v>7.2689418428243977</c:v>
                </c:pt>
                <c:pt idx="1">
                  <c:v>7.5490703946859128</c:v>
                </c:pt>
                <c:pt idx="2">
                  <c:v>11.046068686625762</c:v>
                </c:pt>
                <c:pt idx="3">
                  <c:v>18.953932275248032</c:v>
                </c:pt>
                <c:pt idx="4">
                  <c:v>20.046580156402907</c:v>
                </c:pt>
                <c:pt idx="5">
                  <c:v>22.933893245450697</c:v>
                </c:pt>
                <c:pt idx="6">
                  <c:v>17.068802870993469</c:v>
                </c:pt>
                <c:pt idx="7">
                  <c:v>15.597874362493469</c:v>
                </c:pt>
                <c:pt idx="8">
                  <c:v>14.045166268478331</c:v>
                </c:pt>
                <c:pt idx="9">
                  <c:v>16.642915928600004</c:v>
                </c:pt>
                <c:pt idx="10">
                  <c:v>10.194798431991604</c:v>
                </c:pt>
                <c:pt idx="11">
                  <c:v>7.0958833068592666</c:v>
                </c:pt>
                <c:pt idx="12">
                  <c:v>5.7944370682167969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59824"/>
        <c:axId val="362561000"/>
      </c:scatterChart>
      <c:valAx>
        <c:axId val="36255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(h)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1000"/>
        <c:crosses val="autoZero"/>
        <c:crossBetween val="midCat"/>
      </c:valAx>
      <c:valAx>
        <c:axId val="362561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GLY Concentration (ng / mL)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9356882473024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0851956602896"/>
          <c:y val="0.14087130016333557"/>
          <c:w val="0.24138844996143882"/>
          <c:h val="0.12517467384724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76200</xdr:colOff>
      <xdr:row>5</xdr:row>
      <xdr:rowOff>66040</xdr:rowOff>
    </xdr:from>
    <xdr:to>
      <xdr:col>42</xdr:col>
      <xdr:colOff>624840</xdr:colOff>
      <xdr:row>23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133350</xdr:rowOff>
    </xdr:from>
    <xdr:to>
      <xdr:col>9</xdr:col>
      <xdr:colOff>247650</xdr:colOff>
      <xdr:row>3</xdr:row>
      <xdr:rowOff>95250</xdr:rowOff>
    </xdr:to>
    <xdr:sp macro="" textlink="">
      <xdr:nvSpPr>
        <xdr:cNvPr id="3" name="TextBox 2"/>
        <xdr:cNvSpPr txBox="1"/>
      </xdr:nvSpPr>
      <xdr:spPr>
        <a:xfrm>
          <a:off x="1247775" y="295275"/>
          <a:ext cx="46196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Dose</a:t>
          </a:r>
          <a:r>
            <a:rPr lang="en-US" sz="1200" b="1" baseline="0"/>
            <a:t> normalized GLY plasma concentration in GDM subjects (ng/mL)</a:t>
          </a:r>
          <a:endParaRPr lang="en-US" sz="1200" b="1"/>
        </a:p>
      </xdr:txBody>
    </xdr:sp>
    <xdr:clientData/>
  </xdr:twoCellAnchor>
  <xdr:twoCellAnchor>
    <xdr:from>
      <xdr:col>1</xdr:col>
      <xdr:colOff>466724</xdr:colOff>
      <xdr:row>21</xdr:row>
      <xdr:rowOff>85725</xdr:rowOff>
    </xdr:from>
    <xdr:to>
      <xdr:col>10</xdr:col>
      <xdr:colOff>552449</xdr:colOff>
      <xdr:row>23</xdr:row>
      <xdr:rowOff>57150</xdr:rowOff>
    </xdr:to>
    <xdr:sp macro="" textlink="">
      <xdr:nvSpPr>
        <xdr:cNvPr id="4" name="TextBox 3"/>
        <xdr:cNvSpPr txBox="1"/>
      </xdr:nvSpPr>
      <xdr:spPr>
        <a:xfrm>
          <a:off x="1076324" y="3533775"/>
          <a:ext cx="57054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Dose</a:t>
          </a:r>
          <a:r>
            <a:rPr lang="en-US" sz="1200" b="1" baseline="0"/>
            <a:t> normalized GLY plasma concentration in non-pregnant diabetes subjects (ng/mL)</a:t>
          </a:r>
          <a:endParaRPr lang="en-US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90486</xdr:rowOff>
    </xdr:from>
    <xdr:to>
      <xdr:col>16</xdr:col>
      <xdr:colOff>66674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opLeftCell="A19" zoomScale="125" zoomScaleNormal="125" zoomScalePageLayoutView="125" workbookViewId="0">
      <selection activeCell="AR22" sqref="AR22:AR36"/>
    </sheetView>
  </sheetViews>
  <sheetFormatPr defaultColWidth="8.85546875" defaultRowHeight="12.75" x14ac:dyDescent="0.2"/>
  <sheetData>
    <row r="1" spans="1:45" ht="13.5" thickBot="1" x14ac:dyDescent="0.25">
      <c r="AH1" s="94"/>
    </row>
    <row r="2" spans="1:45" ht="13.5" thickBot="1" x14ac:dyDescent="0.25">
      <c r="Q2" s="151" t="s">
        <v>84</v>
      </c>
      <c r="R2" s="152"/>
      <c r="S2" s="152"/>
      <c r="T2" s="152"/>
      <c r="U2" s="152"/>
      <c r="V2" s="152"/>
      <c r="W2" s="152"/>
      <c r="X2" s="153"/>
      <c r="AF2" s="49"/>
      <c r="AH2" s="94"/>
      <c r="AM2" s="49"/>
      <c r="AN2" s="49"/>
      <c r="AO2" s="49"/>
    </row>
    <row r="3" spans="1:45" x14ac:dyDescent="0.2">
      <c r="AF3" s="49"/>
      <c r="AK3" s="49"/>
      <c r="AL3" s="49"/>
      <c r="AM3" s="49"/>
      <c r="AN3" s="49"/>
      <c r="AO3" s="49"/>
      <c r="AP3" s="49"/>
    </row>
    <row r="4" spans="1:45" x14ac:dyDescent="0.2">
      <c r="A4" s="141" t="s">
        <v>83</v>
      </c>
      <c r="B4" s="137" t="s">
        <v>75</v>
      </c>
      <c r="C4" s="133" t="s">
        <v>71</v>
      </c>
      <c r="D4" s="133" t="s">
        <v>101</v>
      </c>
      <c r="E4" s="133" t="s">
        <v>102</v>
      </c>
      <c r="F4" s="133" t="s">
        <v>103</v>
      </c>
      <c r="G4" s="133" t="s">
        <v>104</v>
      </c>
      <c r="H4" s="133" t="s">
        <v>105</v>
      </c>
      <c r="I4" s="133" t="s">
        <v>106</v>
      </c>
      <c r="J4" s="133" t="s">
        <v>107</v>
      </c>
      <c r="K4" s="133" t="s">
        <v>108</v>
      </c>
      <c r="L4" s="133" t="s">
        <v>109</v>
      </c>
      <c r="M4" s="149" t="s">
        <v>76</v>
      </c>
      <c r="N4" s="133" t="s">
        <v>66</v>
      </c>
      <c r="O4" s="133" t="s">
        <v>67</v>
      </c>
      <c r="P4" s="139" t="s">
        <v>68</v>
      </c>
      <c r="Q4" s="139" t="s">
        <v>77</v>
      </c>
      <c r="R4" s="139" t="s">
        <v>65</v>
      </c>
      <c r="S4" s="139" t="s">
        <v>95</v>
      </c>
      <c r="T4" s="139" t="s">
        <v>63</v>
      </c>
      <c r="U4" s="139" t="s">
        <v>64</v>
      </c>
      <c r="V4" s="133" t="s">
        <v>96</v>
      </c>
      <c r="W4" s="139" t="s">
        <v>69</v>
      </c>
      <c r="X4" s="133" t="s">
        <v>70</v>
      </c>
      <c r="Y4" s="133" t="s">
        <v>79</v>
      </c>
      <c r="Z4" s="133" t="s">
        <v>80</v>
      </c>
      <c r="AA4" s="133" t="s">
        <v>81</v>
      </c>
      <c r="AB4" s="133" t="s">
        <v>82</v>
      </c>
      <c r="AC4" s="133" t="s">
        <v>91</v>
      </c>
      <c r="AD4" s="133" t="s">
        <v>89</v>
      </c>
      <c r="AE4" s="133" t="s">
        <v>90</v>
      </c>
      <c r="AF4" s="133" t="s">
        <v>92</v>
      </c>
      <c r="AG4" s="133" t="s">
        <v>85</v>
      </c>
      <c r="AH4" s="133" t="s">
        <v>86</v>
      </c>
      <c r="AI4" s="133" t="s">
        <v>87</v>
      </c>
      <c r="AJ4" s="133" t="s">
        <v>88</v>
      </c>
      <c r="AK4" s="133" t="s">
        <v>93</v>
      </c>
      <c r="AL4" s="133" t="s">
        <v>94</v>
      </c>
      <c r="AM4" s="133" t="s">
        <v>98</v>
      </c>
      <c r="AN4" s="133" t="s">
        <v>99</v>
      </c>
      <c r="AO4" s="133" t="s">
        <v>97</v>
      </c>
      <c r="AP4" s="147" t="s">
        <v>100</v>
      </c>
      <c r="AQ4" s="137" t="s">
        <v>72</v>
      </c>
      <c r="AR4" s="137" t="s">
        <v>73</v>
      </c>
      <c r="AS4" s="131" t="s">
        <v>74</v>
      </c>
    </row>
    <row r="5" spans="1:45" ht="15.75" customHeight="1" thickBot="1" x14ac:dyDescent="0.25">
      <c r="A5" s="142"/>
      <c r="B5" s="138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50"/>
      <c r="N5" s="134"/>
      <c r="O5" s="134"/>
      <c r="P5" s="140"/>
      <c r="Q5" s="140"/>
      <c r="R5" s="140"/>
      <c r="S5" s="140"/>
      <c r="T5" s="140"/>
      <c r="U5" s="140"/>
      <c r="V5" s="134"/>
      <c r="W5" s="140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48"/>
      <c r="AQ5" s="138"/>
      <c r="AR5" s="138"/>
      <c r="AS5" s="132"/>
    </row>
    <row r="6" spans="1:45" ht="13.5" thickTop="1" x14ac:dyDescent="0.2">
      <c r="A6" s="29">
        <v>1</v>
      </c>
      <c r="B6" s="29">
        <v>0</v>
      </c>
      <c r="C6" s="78">
        <v>26.868917266466415</v>
      </c>
      <c r="D6" s="33">
        <v>4.9191446546570115</v>
      </c>
      <c r="E6" s="78">
        <v>10.649681793138859</v>
      </c>
      <c r="F6" s="78">
        <v>49.367789270302339</v>
      </c>
      <c r="G6" s="78">
        <v>13.019549098416876</v>
      </c>
      <c r="H6" s="33">
        <v>2.2193962546623589</v>
      </c>
      <c r="I6" s="33">
        <v>0.26993036801595216</v>
      </c>
      <c r="J6" s="78">
        <v>9.6579288489890285</v>
      </c>
      <c r="K6" s="78">
        <v>5.2604157542642236</v>
      </c>
      <c r="L6" s="78">
        <v>7.7393346600276205</v>
      </c>
      <c r="M6" s="76">
        <v>13.7</v>
      </c>
      <c r="N6" s="97">
        <v>11.35</v>
      </c>
      <c r="O6" s="98">
        <v>3.0765054058618664</v>
      </c>
      <c r="P6" s="99">
        <v>2.0085773545852308</v>
      </c>
      <c r="Q6" s="98">
        <v>6.3489108368707701</v>
      </c>
      <c r="R6" s="78">
        <v>37.857937777424617</v>
      </c>
      <c r="S6" s="98">
        <v>5.0901032088719269</v>
      </c>
      <c r="T6" s="78">
        <v>5.5657345686046673</v>
      </c>
      <c r="U6" s="78">
        <v>11.889196480412577</v>
      </c>
      <c r="V6" s="98">
        <v>5.7675140456900138</v>
      </c>
      <c r="W6" s="98">
        <v>51.126716445571986</v>
      </c>
      <c r="X6" s="98">
        <v>5.0800076033341943</v>
      </c>
      <c r="Y6" s="76">
        <v>5.8297755450221906</v>
      </c>
      <c r="Z6" s="100">
        <v>6.0413723056521116</v>
      </c>
      <c r="AA6" s="100">
        <v>10.537506331162014</v>
      </c>
      <c r="AB6" s="100">
        <v>7.8376747471944066</v>
      </c>
      <c r="AC6" s="33">
        <v>25.415868082079008</v>
      </c>
      <c r="AD6" s="100">
        <v>3.5978170709519404</v>
      </c>
      <c r="AE6" s="100">
        <v>22.88718560640325</v>
      </c>
      <c r="AF6" s="76">
        <v>14.278758538002267</v>
      </c>
      <c r="AG6" s="100">
        <v>3.0876454453103053</v>
      </c>
      <c r="AH6" s="100">
        <v>0.31084995648693997</v>
      </c>
      <c r="AI6" s="100">
        <v>10.097924716083169</v>
      </c>
      <c r="AJ6" s="100">
        <v>41.018422522554509</v>
      </c>
      <c r="AK6" s="78">
        <v>2.2924663004366139</v>
      </c>
      <c r="AL6" s="76">
        <v>8.8134858437990857</v>
      </c>
      <c r="AM6" s="76">
        <v>5.509524384884589</v>
      </c>
      <c r="AN6" s="76">
        <v>6.1938477864745272</v>
      </c>
      <c r="AO6" s="76">
        <v>23.938703916185432</v>
      </c>
      <c r="AP6" s="78">
        <v>3.14540261781924</v>
      </c>
      <c r="AQ6" s="101">
        <f xml:space="preserve"> AVERAGE(C6:AP6)</f>
        <v>12.241688085316749</v>
      </c>
      <c r="AR6" s="101">
        <f>STDEV(C6:AP6)</f>
        <v>12.900811658549861</v>
      </c>
      <c r="AS6" s="101">
        <f>(AR6/AQ6)*100</f>
        <v>105.38425394144535</v>
      </c>
    </row>
    <row r="7" spans="1:45" x14ac:dyDescent="0.2">
      <c r="A7" s="29">
        <v>2</v>
      </c>
      <c r="B7" s="29">
        <v>0.5</v>
      </c>
      <c r="C7" s="78">
        <v>18.54837887283497</v>
      </c>
      <c r="D7" s="33">
        <v>2.4394049919560721</v>
      </c>
      <c r="E7" s="78">
        <v>9.0500950386267967</v>
      </c>
      <c r="F7" s="78">
        <v>47.90731823879468</v>
      </c>
      <c r="G7" s="78">
        <v>25.580130175265001</v>
      </c>
      <c r="H7" s="33">
        <v>3.8590864298392749</v>
      </c>
      <c r="I7" s="33">
        <v>0.35734186835180726</v>
      </c>
      <c r="J7" s="78">
        <v>8.1153592898761762</v>
      </c>
      <c r="K7" s="78">
        <v>4.445627121797477</v>
      </c>
      <c r="L7" s="78">
        <v>7.9268856197927597</v>
      </c>
      <c r="M7" s="76">
        <v>12.52</v>
      </c>
      <c r="N7" s="97">
        <v>14.47</v>
      </c>
      <c r="O7" s="98">
        <v>3.8955266472093553</v>
      </c>
      <c r="P7" s="99">
        <v>2.365239081222275</v>
      </c>
      <c r="Q7" s="98">
        <v>5.0162046612271043</v>
      </c>
      <c r="R7" s="78">
        <v>33.05225028195138</v>
      </c>
      <c r="S7" s="98">
        <v>7.3134716153415713</v>
      </c>
      <c r="T7" s="78">
        <v>7.735825520374755</v>
      </c>
      <c r="U7" s="78">
        <v>12.191407805479368</v>
      </c>
      <c r="V7" s="98">
        <v>4.585401057983316</v>
      </c>
      <c r="W7" s="98">
        <v>45.216144389634124</v>
      </c>
      <c r="X7" s="98">
        <v>6.2681883116137751</v>
      </c>
      <c r="Y7" s="76">
        <v>14.487239409096599</v>
      </c>
      <c r="Z7" s="100">
        <v>5.6999938671070147</v>
      </c>
      <c r="AA7" s="100">
        <v>12.724034259107984</v>
      </c>
      <c r="AB7" s="100">
        <v>9.535926136503722</v>
      </c>
      <c r="AC7" s="33">
        <v>36.998245805396635</v>
      </c>
      <c r="AD7" s="100">
        <v>3.5600959935543086</v>
      </c>
      <c r="AE7" s="100">
        <v>17.756194983552163</v>
      </c>
      <c r="AF7" s="76">
        <v>13.994626160021991</v>
      </c>
      <c r="AG7" s="100">
        <v>7.7925325918578467</v>
      </c>
      <c r="AH7" s="100">
        <v>0.99155978340406015</v>
      </c>
      <c r="AI7" s="100">
        <v>12.318313568154837</v>
      </c>
      <c r="AJ7" s="100">
        <v>43.8785407288307</v>
      </c>
      <c r="AK7" s="78">
        <v>3.2963275683253142</v>
      </c>
      <c r="AL7" s="76">
        <v>8.538887301433709</v>
      </c>
      <c r="AM7" s="76">
        <v>5.4745826838132245</v>
      </c>
      <c r="AN7" s="76">
        <v>6.8120805235857418</v>
      </c>
      <c r="AO7" s="76">
        <v>21.72942458913834</v>
      </c>
      <c r="AP7" s="78">
        <v>3.3389637812502486</v>
      </c>
      <c r="AQ7" s="101">
        <f t="shared" ref="AQ7:AQ18" si="0" xml:space="preserve"> AVERAGE(C7:AP7)</f>
        <v>12.794671418832662</v>
      </c>
      <c r="AR7" s="101">
        <f t="shared" ref="AR7:AR18" si="1">STDEV(C7:AP7)</f>
        <v>12.442793715020498</v>
      </c>
      <c r="AS7" s="101">
        <f t="shared" ref="AS7:AS18" si="2">(AR7/AQ7)*100</f>
        <v>97.249810547739187</v>
      </c>
    </row>
    <row r="8" spans="1:45" x14ac:dyDescent="0.2">
      <c r="A8" s="29">
        <v>3</v>
      </c>
      <c r="B8" s="29">
        <v>1</v>
      </c>
      <c r="C8" s="78">
        <v>18.703988879663424</v>
      </c>
      <c r="D8" s="33">
        <v>4.7138988182171531</v>
      </c>
      <c r="E8" s="78">
        <v>14.746614136123675</v>
      </c>
      <c r="F8" s="78">
        <v>49.773276822876404</v>
      </c>
      <c r="G8" s="78">
        <v>30.323815674713646</v>
      </c>
      <c r="H8" s="33">
        <v>9.1258977915698036</v>
      </c>
      <c r="I8" s="33">
        <v>1.295069492390619</v>
      </c>
      <c r="J8" s="78">
        <v>7.67217515222411</v>
      </c>
      <c r="K8" s="78">
        <v>10.429498992767176</v>
      </c>
      <c r="L8" s="78">
        <v>7.2245621122260406</v>
      </c>
      <c r="M8" s="76">
        <v>14.15</v>
      </c>
      <c r="N8" s="97">
        <v>22.65</v>
      </c>
      <c r="O8" s="98">
        <v>5.7889858142057493</v>
      </c>
      <c r="P8" s="99">
        <v>4.5015463626283161</v>
      </c>
      <c r="Q8" s="98">
        <v>4.3563116838364522</v>
      </c>
      <c r="R8" s="78">
        <v>26.690825615946132</v>
      </c>
      <c r="S8" s="98">
        <v>11.312595809665611</v>
      </c>
      <c r="T8" s="78">
        <v>8.2083411579719794</v>
      </c>
      <c r="U8" s="78">
        <v>10.07927236882764</v>
      </c>
      <c r="V8" s="98">
        <v>5.0315728832587103</v>
      </c>
      <c r="W8" s="98">
        <v>59.69531915292373</v>
      </c>
      <c r="X8" s="98">
        <v>7.4882679258480414</v>
      </c>
      <c r="Y8" s="76">
        <v>12.131981018378093</v>
      </c>
      <c r="Z8" s="100">
        <v>7.1677314107664882</v>
      </c>
      <c r="AA8" s="100">
        <v>12.828308758147227</v>
      </c>
      <c r="AB8" s="100">
        <v>11.000132829528882</v>
      </c>
      <c r="AC8" s="33">
        <v>36.620862845933416</v>
      </c>
      <c r="AD8" s="100">
        <v>6.2174518773306877</v>
      </c>
      <c r="AE8" s="100">
        <v>19.719988561237127</v>
      </c>
      <c r="AF8" s="76">
        <v>11.978823314017459</v>
      </c>
      <c r="AG8" s="100">
        <v>10.80208100885871</v>
      </c>
      <c r="AH8" s="100">
        <v>7.1787848772640821</v>
      </c>
      <c r="AI8" s="100">
        <v>10.784644781223829</v>
      </c>
      <c r="AJ8" s="100">
        <v>39.928217489926766</v>
      </c>
      <c r="AK8" s="78">
        <v>3.5962606119850977</v>
      </c>
      <c r="AL8" s="76">
        <v>8.1328119450036418</v>
      </c>
      <c r="AM8" s="76">
        <v>5.9684297291815902</v>
      </c>
      <c r="AN8" s="76">
        <v>6.4237028969641541</v>
      </c>
      <c r="AO8" s="76">
        <v>26.346475736358759</v>
      </c>
      <c r="AP8" s="78">
        <v>3.1807270004703891</v>
      </c>
      <c r="AQ8" s="101">
        <f t="shared" si="0"/>
        <v>14.34923133351152</v>
      </c>
      <c r="AR8" s="101">
        <f t="shared" si="1"/>
        <v>13.039116112843953</v>
      </c>
      <c r="AS8" s="101">
        <f t="shared" si="2"/>
        <v>90.869788142533508</v>
      </c>
    </row>
    <row r="9" spans="1:45" x14ac:dyDescent="0.2">
      <c r="A9" s="29">
        <v>4</v>
      </c>
      <c r="B9" s="29">
        <v>1.5</v>
      </c>
      <c r="C9" s="78">
        <v>19.150166558348495</v>
      </c>
      <c r="D9" s="33">
        <v>5.1921829629978884</v>
      </c>
      <c r="E9" s="78">
        <v>33.433948531593998</v>
      </c>
      <c r="F9" s="78">
        <v>113.80981750323436</v>
      </c>
      <c r="G9" s="78">
        <v>66.917528023490732</v>
      </c>
      <c r="H9" s="33">
        <v>31.178050286074658</v>
      </c>
      <c r="I9" s="33">
        <v>14.481548773524642</v>
      </c>
      <c r="J9" s="78">
        <v>8.4715599135740849</v>
      </c>
      <c r="K9" s="78">
        <v>12.047744124233997</v>
      </c>
      <c r="L9" s="78">
        <v>34.179024345815819</v>
      </c>
      <c r="M9" s="76">
        <v>28.53</v>
      </c>
      <c r="N9" s="97">
        <v>34.32</v>
      </c>
      <c r="O9" s="98">
        <v>12.123195990204852</v>
      </c>
      <c r="P9" s="99">
        <v>9.7602619328284508</v>
      </c>
      <c r="Q9" s="98">
        <v>30.227261270351711</v>
      </c>
      <c r="R9" s="78">
        <v>44.430422193075287</v>
      </c>
      <c r="S9" s="98">
        <v>22.099171185137443</v>
      </c>
      <c r="T9" s="78">
        <v>46.98056049215424</v>
      </c>
      <c r="U9" s="78">
        <v>21.983697718139968</v>
      </c>
      <c r="V9" s="98">
        <v>21.334436132955613</v>
      </c>
      <c r="W9" s="98">
        <v>87.407927756847869</v>
      </c>
      <c r="X9" s="98">
        <v>13.03475898893973</v>
      </c>
      <c r="Y9" s="76">
        <v>19.720045758983595</v>
      </c>
      <c r="Z9" s="100">
        <v>10.127160883659759</v>
      </c>
      <c r="AA9" s="100">
        <v>10.485177945783125</v>
      </c>
      <c r="AB9" s="100">
        <v>9.0840814320891123</v>
      </c>
      <c r="AC9" s="33">
        <v>55.427926239328983</v>
      </c>
      <c r="AD9" s="100">
        <v>8.2413733975926995</v>
      </c>
      <c r="AE9" s="100">
        <v>45.107849482093499</v>
      </c>
      <c r="AF9" s="76">
        <v>48.477653371417773</v>
      </c>
      <c r="AG9" s="100">
        <v>15.049542387736253</v>
      </c>
      <c r="AH9" s="100">
        <v>5.7791972609398732</v>
      </c>
      <c r="AI9" s="100">
        <v>9.7978943292940404</v>
      </c>
      <c r="AJ9" s="100">
        <v>52.567179741428248</v>
      </c>
      <c r="AK9" s="78">
        <v>9.9179634647764754</v>
      </c>
      <c r="AL9" s="76">
        <v>8.3104972466358689</v>
      </c>
      <c r="AM9" s="76">
        <v>16.382719659178754</v>
      </c>
      <c r="AN9" s="76">
        <v>24.373067620283045</v>
      </c>
      <c r="AO9" s="76"/>
      <c r="AP9" s="78">
        <v>3.6319050865907361</v>
      </c>
      <c r="AQ9" s="101">
        <f t="shared" si="0"/>
        <v>27.271141025418867</v>
      </c>
      <c r="AR9" s="101">
        <f t="shared" si="1"/>
        <v>23.753748177286806</v>
      </c>
      <c r="AS9" s="101">
        <f t="shared" si="2"/>
        <v>87.102142719831306</v>
      </c>
    </row>
    <row r="10" spans="1:45" x14ac:dyDescent="0.2">
      <c r="A10" s="29">
        <v>5</v>
      </c>
      <c r="B10" s="29">
        <v>2</v>
      </c>
      <c r="C10" s="78">
        <v>19.752467622942053</v>
      </c>
      <c r="D10" s="33">
        <v>5.6846573137257934</v>
      </c>
      <c r="E10" s="78">
        <v>42.06361881442389</v>
      </c>
      <c r="F10" s="78">
        <v>165.08522171126646</v>
      </c>
      <c r="G10" s="78">
        <v>116.04765602065117</v>
      </c>
      <c r="H10" s="33">
        <v>43.166397075110737</v>
      </c>
      <c r="I10" s="33">
        <v>21.204692353767896</v>
      </c>
      <c r="J10" s="78">
        <v>8.8093455770453151</v>
      </c>
      <c r="K10" s="78">
        <v>17.760875731807261</v>
      </c>
      <c r="L10" s="78">
        <v>44.62071394228002</v>
      </c>
      <c r="M10" s="76">
        <v>26.53</v>
      </c>
      <c r="N10" s="97">
        <v>60.12</v>
      </c>
      <c r="O10" s="98">
        <v>12.289603702067115</v>
      </c>
      <c r="P10" s="99">
        <v>12.235479476834945</v>
      </c>
      <c r="Q10" s="98">
        <v>58.016443309734399</v>
      </c>
      <c r="R10" s="78">
        <v>94.341858759653817</v>
      </c>
      <c r="S10" s="98">
        <v>31.111018347515753</v>
      </c>
      <c r="T10" s="78">
        <v>66.120320269129309</v>
      </c>
      <c r="U10" s="78">
        <v>28.253189518407972</v>
      </c>
      <c r="V10" s="98">
        <v>23.661664176340921</v>
      </c>
      <c r="W10" s="98">
        <v>78.860475375941533</v>
      </c>
      <c r="X10" s="98">
        <v>34.35613373056664</v>
      </c>
      <c r="Y10" s="76">
        <v>28.763264471322806</v>
      </c>
      <c r="Z10" s="100">
        <v>26.106539785546488</v>
      </c>
      <c r="AA10" s="100">
        <v>17.60250707301968</v>
      </c>
      <c r="AB10" s="100">
        <v>11.52044756054547</v>
      </c>
      <c r="AC10" s="33">
        <v>72.612403987268308</v>
      </c>
      <c r="AD10" s="100">
        <v>7.692980983852288</v>
      </c>
      <c r="AE10" s="100">
        <v>50.470941641216655</v>
      </c>
      <c r="AF10" s="76">
        <v>68.125821574260357</v>
      </c>
      <c r="AG10" s="100">
        <v>12.917918168468885</v>
      </c>
      <c r="AH10" s="100">
        <v>7.2786588228140197</v>
      </c>
      <c r="AI10" s="100">
        <v>17.633307002041455</v>
      </c>
      <c r="AJ10" s="100">
        <v>62.619297644486231</v>
      </c>
      <c r="AK10" s="78">
        <v>30.244528510245708</v>
      </c>
      <c r="AL10" s="76"/>
      <c r="AM10" s="76">
        <v>25.104172978795258</v>
      </c>
      <c r="AN10" s="76">
        <v>41.116623133594047</v>
      </c>
      <c r="AO10" s="76">
        <v>47.121529383896544</v>
      </c>
      <c r="AP10" s="78">
        <v>1.9126971264223105</v>
      </c>
      <c r="AQ10" s="101">
        <f t="shared" si="0"/>
        <v>39.459883914795128</v>
      </c>
      <c r="AR10" s="101">
        <f t="shared" si="1"/>
        <v>33.343733048509314</v>
      </c>
      <c r="AS10" s="101">
        <f t="shared" si="2"/>
        <v>84.500332338806956</v>
      </c>
    </row>
    <row r="11" spans="1:45" x14ac:dyDescent="0.2">
      <c r="A11" s="29">
        <v>6</v>
      </c>
      <c r="B11" s="29">
        <v>2.5</v>
      </c>
      <c r="C11" s="78">
        <v>22.993036572730819</v>
      </c>
      <c r="D11" s="33">
        <v>5.1436132204257756</v>
      </c>
      <c r="E11" s="78">
        <v>48.289123515974673</v>
      </c>
      <c r="F11" s="78">
        <v>154.35632415379132</v>
      </c>
      <c r="G11" s="78">
        <v>104.27144209193919</v>
      </c>
      <c r="H11" s="33">
        <v>33.885819818179669</v>
      </c>
      <c r="I11" s="33">
        <v>18.407888437972314</v>
      </c>
      <c r="J11" s="78">
        <v>17.472287201935185</v>
      </c>
      <c r="K11" s="78">
        <v>21.163586301517249</v>
      </c>
      <c r="L11" s="78">
        <v>41.844745252466666</v>
      </c>
      <c r="M11" s="76">
        <v>28.07</v>
      </c>
      <c r="N11" s="97">
        <v>69.75</v>
      </c>
      <c r="O11" s="98">
        <v>18.66147616686148</v>
      </c>
      <c r="P11" s="99">
        <v>11.740782202762238</v>
      </c>
      <c r="Q11" s="98">
        <v>47.495510867965329</v>
      </c>
      <c r="R11" s="78">
        <v>121.22089589422291</v>
      </c>
      <c r="S11" s="98">
        <v>27.840103061608641</v>
      </c>
      <c r="T11" s="78">
        <v>60.51373871411802</v>
      </c>
      <c r="U11" s="78">
        <v>26.653114212761448</v>
      </c>
      <c r="V11" s="98">
        <v>23.132912414125208</v>
      </c>
      <c r="W11" s="98">
        <v>74.686485970065917</v>
      </c>
      <c r="X11" s="98">
        <v>51.666509729861332</v>
      </c>
      <c r="Y11" s="76">
        <v>32.277294431608539</v>
      </c>
      <c r="Z11" s="100">
        <v>30.511015221090418</v>
      </c>
      <c r="AA11" s="100">
        <v>22.592605920139313</v>
      </c>
      <c r="AB11" s="100">
        <v>10.168959942523712</v>
      </c>
      <c r="AC11" s="33">
        <v>70.195736613518307</v>
      </c>
      <c r="AD11" s="100">
        <v>16.544500504852557</v>
      </c>
      <c r="AE11" s="100">
        <v>73.694712274780102</v>
      </c>
      <c r="AF11" s="76">
        <v>78.310986448791468</v>
      </c>
      <c r="AG11" s="100">
        <v>22.21170541447664</v>
      </c>
      <c r="AI11" s="100">
        <v>19.530056845631986</v>
      </c>
      <c r="AJ11" s="100">
        <v>71.392368152547178</v>
      </c>
      <c r="AK11" s="78">
        <v>24.720805236855398</v>
      </c>
      <c r="AL11" s="76">
        <v>15.316789089280846</v>
      </c>
      <c r="AM11" s="76">
        <v>32.905658378664327</v>
      </c>
      <c r="AN11" s="76">
        <v>41.670850760710216</v>
      </c>
      <c r="AO11" s="76">
        <v>45.387062952891867</v>
      </c>
      <c r="AP11" s="78">
        <v>2.2199860689569966</v>
      </c>
      <c r="AQ11" s="101">
        <f t="shared" si="0"/>
        <v>42.023345898938594</v>
      </c>
      <c r="AR11" s="101">
        <f t="shared" si="1"/>
        <v>32.757623715194342</v>
      </c>
      <c r="AS11" s="101">
        <f t="shared" si="2"/>
        <v>77.951012739377617</v>
      </c>
    </row>
    <row r="12" spans="1:45" x14ac:dyDescent="0.2">
      <c r="A12" s="29">
        <v>7</v>
      </c>
      <c r="B12" s="29">
        <v>3</v>
      </c>
      <c r="C12" s="78">
        <v>17.960801095947616</v>
      </c>
      <c r="D12" s="33">
        <v>3.399086090038824</v>
      </c>
      <c r="E12" s="78">
        <v>32.12840281975943</v>
      </c>
      <c r="F12" s="78">
        <v>155.61668036988027</v>
      </c>
      <c r="G12" s="78">
        <v>118.60779998886925</v>
      </c>
      <c r="H12" s="33">
        <v>26.591577235861582</v>
      </c>
      <c r="I12" s="33">
        <v>10.728741943947322</v>
      </c>
      <c r="J12" s="78">
        <v>27.206624352913785</v>
      </c>
      <c r="K12" s="78">
        <v>23.579720026705925</v>
      </c>
      <c r="L12" s="78">
        <v>36.845542611312453</v>
      </c>
      <c r="M12" s="76">
        <v>27.45</v>
      </c>
      <c r="N12" s="97">
        <v>70.08</v>
      </c>
      <c r="O12" s="98">
        <v>17.452228037886549</v>
      </c>
      <c r="P12" s="99">
        <v>12.850865406994572</v>
      </c>
      <c r="Q12" s="98">
        <v>47.227990622959908</v>
      </c>
      <c r="R12" s="78">
        <v>113.5146593734986</v>
      </c>
      <c r="S12" s="98">
        <v>25.917283935874693</v>
      </c>
      <c r="T12" s="78">
        <v>45.093453576265759</v>
      </c>
      <c r="U12" s="78">
        <v>29.330920438354326</v>
      </c>
      <c r="V12" s="102"/>
      <c r="W12" s="98">
        <v>71.532512902044289</v>
      </c>
      <c r="X12" s="98">
        <v>42.345155371378439</v>
      </c>
      <c r="Y12" s="76">
        <v>31.231508122829648</v>
      </c>
      <c r="Z12" s="100">
        <v>36.254515184359597</v>
      </c>
      <c r="AA12" s="100">
        <v>33.687574311767257</v>
      </c>
      <c r="AB12" s="100">
        <v>12.347951857965944</v>
      </c>
      <c r="AC12" s="33">
        <v>63.749326307575345</v>
      </c>
      <c r="AD12" s="100">
        <v>16.227476944432407</v>
      </c>
      <c r="AE12" s="100">
        <v>55.497748078343264</v>
      </c>
      <c r="AF12" s="76">
        <v>63.586593381748187</v>
      </c>
      <c r="AG12" s="100">
        <v>21.308937902390966</v>
      </c>
      <c r="AH12" s="100">
        <v>3.3804710724782625</v>
      </c>
      <c r="AI12" s="100">
        <v>21.266620663222366</v>
      </c>
      <c r="AJ12" s="100">
        <v>78.240874766067108</v>
      </c>
      <c r="AK12" s="78">
        <v>10.02258770443075</v>
      </c>
      <c r="AL12" s="76">
        <v>19.824998460933315</v>
      </c>
      <c r="AM12" s="76">
        <v>33.256210843963146</v>
      </c>
      <c r="AN12" s="76">
        <v>30.478080662260819</v>
      </c>
      <c r="AO12" s="76">
        <v>27.342525013622595</v>
      </c>
      <c r="AP12" s="78">
        <v>2.5400160991051073</v>
      </c>
      <c r="AQ12" s="101">
        <f t="shared" si="0"/>
        <v>38.864206758409978</v>
      </c>
      <c r="AR12" s="101">
        <f t="shared" si="1"/>
        <v>32.965523476291509</v>
      </c>
      <c r="AS12" s="101">
        <f t="shared" si="2"/>
        <v>84.822324256387844</v>
      </c>
    </row>
    <row r="13" spans="1:45" x14ac:dyDescent="0.2">
      <c r="A13" s="29">
        <v>8</v>
      </c>
      <c r="B13" s="29">
        <v>4</v>
      </c>
      <c r="C13" s="78">
        <v>14.850445987540352</v>
      </c>
      <c r="D13" s="33">
        <v>3.7690195881812727</v>
      </c>
      <c r="E13" s="78">
        <v>27.091815981724594</v>
      </c>
      <c r="F13" s="78">
        <v>84.619332244669891</v>
      </c>
      <c r="G13" s="78">
        <v>58.262981396378358</v>
      </c>
      <c r="H13" s="33">
        <v>13.211979570514377</v>
      </c>
      <c r="I13" s="33">
        <v>8.7327863437864295</v>
      </c>
      <c r="J13" s="78">
        <v>31.003552660570982</v>
      </c>
      <c r="K13" s="78">
        <v>35.806976105580091</v>
      </c>
      <c r="L13" s="78">
        <v>19.633136761838891</v>
      </c>
      <c r="M13" s="76">
        <v>22.09</v>
      </c>
      <c r="N13" s="97">
        <v>35.049999999999997</v>
      </c>
      <c r="O13" s="98">
        <v>12.920058153914473</v>
      </c>
      <c r="P13" s="99">
        <v>15.190842976479251</v>
      </c>
      <c r="Q13" s="98">
        <v>32.743163056580158</v>
      </c>
      <c r="R13" s="78">
        <v>72.485305857168186</v>
      </c>
      <c r="S13" s="98">
        <v>19.475000655650522</v>
      </c>
      <c r="T13" s="78">
        <v>21.518181908734675</v>
      </c>
      <c r="U13" s="78">
        <v>19.633473657690693</v>
      </c>
      <c r="V13" s="98">
        <v>15.170177688173705</v>
      </c>
      <c r="W13" s="98">
        <v>69.782503979564126</v>
      </c>
      <c r="X13" s="98">
        <v>42.854020496047944</v>
      </c>
      <c r="Y13" s="76">
        <v>27.608931015639975</v>
      </c>
      <c r="Z13" s="100">
        <v>31.547926880444884</v>
      </c>
      <c r="AA13" s="100">
        <v>33.168884694865127</v>
      </c>
      <c r="AB13" s="100">
        <v>10.088743080335194</v>
      </c>
      <c r="AC13" s="33">
        <v>47.970262503305861</v>
      </c>
      <c r="AD13" s="100">
        <v>13.067807034246073</v>
      </c>
      <c r="AE13" s="100">
        <v>37.308452010584688</v>
      </c>
      <c r="AF13" s="76">
        <v>35.559796494942667</v>
      </c>
      <c r="AG13" s="100">
        <v>12.354210643952467</v>
      </c>
      <c r="AH13" s="100">
        <v>2.3839094100281994</v>
      </c>
      <c r="AI13" s="100">
        <v>11.579627335988041</v>
      </c>
      <c r="AJ13" s="100">
        <v>54.232494140172776</v>
      </c>
      <c r="AK13" s="78">
        <v>12.098448087546171</v>
      </c>
      <c r="AL13" s="76">
        <v>23.336086051809822</v>
      </c>
      <c r="AM13" s="76">
        <v>23.909091210954273</v>
      </c>
      <c r="AN13" s="76">
        <v>17.363234770742427</v>
      </c>
      <c r="AO13" s="76">
        <v>25.42933971065295</v>
      </c>
      <c r="AP13" s="78">
        <v>3.1004143589863231</v>
      </c>
      <c r="AQ13" s="101">
        <f t="shared" si="0"/>
        <v>27.450060362649673</v>
      </c>
      <c r="AR13" s="101">
        <f t="shared" si="1"/>
        <v>19.221520110456677</v>
      </c>
      <c r="AS13" s="101">
        <f t="shared" si="2"/>
        <v>70.023598697111495</v>
      </c>
    </row>
    <row r="14" spans="1:45" x14ac:dyDescent="0.2">
      <c r="A14" s="29">
        <v>9</v>
      </c>
      <c r="B14" s="29">
        <v>5</v>
      </c>
      <c r="C14" s="78">
        <v>11.395403610512176</v>
      </c>
      <c r="D14" s="33">
        <v>5.3362007455669778</v>
      </c>
      <c r="E14" s="78">
        <v>21.541088283904067</v>
      </c>
      <c r="F14" s="78">
        <v>41.746326140194718</v>
      </c>
      <c r="G14" s="78">
        <v>36.689172624173324</v>
      </c>
      <c r="H14" s="33">
        <v>10.878635621616702</v>
      </c>
      <c r="I14" s="33">
        <v>6.4477761768723685</v>
      </c>
      <c r="J14" s="78">
        <v>24.81561906674191</v>
      </c>
      <c r="K14" s="78">
        <v>9.4981127743931388</v>
      </c>
      <c r="L14" s="78">
        <v>17.723822551401884</v>
      </c>
      <c r="M14" s="76">
        <v>15.54</v>
      </c>
      <c r="N14" s="97">
        <v>56.46</v>
      </c>
      <c r="O14" s="98">
        <v>7.0816697548317116</v>
      </c>
      <c r="P14" s="99">
        <v>11.533272849723339</v>
      </c>
      <c r="Q14" s="98">
        <v>25.680348716376837</v>
      </c>
      <c r="R14" s="78">
        <v>40.737227072631093</v>
      </c>
      <c r="S14" s="98">
        <v>14.001039447649024</v>
      </c>
      <c r="T14" s="78">
        <v>18.252587619530058</v>
      </c>
      <c r="U14" s="78">
        <v>17.501034703334916</v>
      </c>
      <c r="V14" s="98">
        <v>9.5997096780199858</v>
      </c>
      <c r="W14" s="98">
        <v>57.178978929914493</v>
      </c>
      <c r="X14" s="76">
        <v>34.761531668086747</v>
      </c>
      <c r="Y14" s="76">
        <v>26.199496757026917</v>
      </c>
      <c r="Z14" s="100">
        <v>23.518792046379367</v>
      </c>
      <c r="AA14" s="100">
        <v>29.933659034904217</v>
      </c>
      <c r="AB14" s="100">
        <v>16.003219106631544</v>
      </c>
      <c r="AC14" s="33">
        <v>42.737812367088537</v>
      </c>
      <c r="AD14" s="100">
        <v>10.273334841828435</v>
      </c>
      <c r="AE14" s="100">
        <v>24.018924578437023</v>
      </c>
      <c r="AF14" s="76">
        <v>15.026254435367928</v>
      </c>
      <c r="AG14" s="100">
        <v>11.669483118855648</v>
      </c>
      <c r="AH14" s="100">
        <v>3.8045311599846174</v>
      </c>
      <c r="AI14" s="100">
        <v>12.874672715766746</v>
      </c>
      <c r="AJ14" s="100">
        <v>44.337480619012254</v>
      </c>
      <c r="AK14" s="78">
        <v>9.5176464338012572</v>
      </c>
      <c r="AL14" s="76">
        <v>25.708214277649773</v>
      </c>
      <c r="AM14" s="76">
        <v>16.558127932761913</v>
      </c>
      <c r="AN14" s="76">
        <v>10.471452742003326</v>
      </c>
      <c r="AO14" s="76">
        <v>20.02264324173909</v>
      </c>
      <c r="AP14" s="78">
        <v>7.0238602295570329</v>
      </c>
      <c r="AQ14" s="101">
        <f t="shared" si="0"/>
        <v>21.102479091856772</v>
      </c>
      <c r="AR14" s="101">
        <f t="shared" si="1"/>
        <v>13.783797667667955</v>
      </c>
      <c r="AS14" s="101">
        <f t="shared" si="2"/>
        <v>65.318380876808817</v>
      </c>
    </row>
    <row r="15" spans="1:45" x14ac:dyDescent="0.2">
      <c r="A15" s="29">
        <v>10</v>
      </c>
      <c r="B15" s="29">
        <v>6</v>
      </c>
      <c r="C15" s="78">
        <v>13.175232729489572</v>
      </c>
      <c r="D15" s="33">
        <v>11.548658680093977</v>
      </c>
      <c r="E15" s="78">
        <v>13.524040358763829</v>
      </c>
      <c r="F15" s="78">
        <v>42.033374540666443</v>
      </c>
      <c r="G15" s="78">
        <v>28.166663322842101</v>
      </c>
      <c r="H15" s="33">
        <v>6.5724497328513696</v>
      </c>
      <c r="I15" s="33">
        <v>5.0451475395882275</v>
      </c>
      <c r="J15" s="78">
        <v>20.208250327442698</v>
      </c>
      <c r="K15" s="78">
        <v>5.0299365312706588</v>
      </c>
      <c r="L15" s="78">
        <v>23.230890429265436</v>
      </c>
      <c r="M15" s="76">
        <v>11.74</v>
      </c>
      <c r="N15" s="97">
        <v>55.69</v>
      </c>
      <c r="O15" s="98">
        <v>7.9714589069643624</v>
      </c>
      <c r="P15" s="99">
        <v>7.1344615196273073</v>
      </c>
      <c r="Q15" s="98">
        <v>19.781572060738643</v>
      </c>
      <c r="R15" s="78">
        <v>47.655260025589939</v>
      </c>
      <c r="S15" s="98">
        <v>13.235681491293768</v>
      </c>
      <c r="T15" s="78">
        <v>12.364931655500333</v>
      </c>
      <c r="U15" s="78">
        <v>18.197122059613879</v>
      </c>
      <c r="V15" s="98">
        <v>6.9581078242293657</v>
      </c>
      <c r="W15" s="98">
        <v>46.462430072693039</v>
      </c>
      <c r="X15" s="76">
        <v>29.820418581554762</v>
      </c>
      <c r="Y15" s="76">
        <v>37.893128928496232</v>
      </c>
      <c r="Z15" s="100">
        <v>12.106501323929999</v>
      </c>
      <c r="AA15" s="100">
        <v>30.756574838035647</v>
      </c>
      <c r="AB15" s="100">
        <v>24.187303626256774</v>
      </c>
      <c r="AC15" s="33">
        <v>46.863507210715348</v>
      </c>
      <c r="AD15" s="100">
        <v>15.173268019684924</v>
      </c>
      <c r="AE15" s="100">
        <v>16.854960210333104</v>
      </c>
      <c r="AF15" s="76">
        <v>15.956082542583179</v>
      </c>
      <c r="AG15" s="100">
        <v>8.5404959336958282</v>
      </c>
      <c r="AH15" s="100">
        <v>2.2272342121766373</v>
      </c>
      <c r="AI15" s="100">
        <v>9.3538657487692802</v>
      </c>
      <c r="AJ15" s="100">
        <v>31.756025334815714</v>
      </c>
      <c r="AK15" s="78">
        <v>5.8749267787899111</v>
      </c>
      <c r="AL15" s="76">
        <v>31.798960896480221</v>
      </c>
      <c r="AM15" s="76">
        <v>8.2223626901427913</v>
      </c>
      <c r="AN15" s="76">
        <v>7.369078114796455</v>
      </c>
      <c r="AO15" s="76">
        <v>15.856977664972515</v>
      </c>
      <c r="AP15" s="78">
        <v>13.318220099382481</v>
      </c>
      <c r="AQ15" s="101">
        <f t="shared" si="0"/>
        <v>19.491389064103423</v>
      </c>
      <c r="AR15" s="101">
        <f t="shared" si="1"/>
        <v>13.882183078599745</v>
      </c>
      <c r="AS15" s="101">
        <f t="shared" si="2"/>
        <v>71.222133183755759</v>
      </c>
    </row>
    <row r="16" spans="1:45" x14ac:dyDescent="0.2">
      <c r="A16" s="29">
        <v>11</v>
      </c>
      <c r="B16" s="29">
        <v>8</v>
      </c>
      <c r="C16" s="78">
        <v>19.096941447609804</v>
      </c>
      <c r="D16" s="33">
        <v>14.267306977084962</v>
      </c>
      <c r="E16" s="78">
        <v>4.5575869829739046</v>
      </c>
      <c r="F16" s="78">
        <v>25.755333562551208</v>
      </c>
      <c r="G16" s="78">
        <v>15.623604011904813</v>
      </c>
      <c r="H16" s="33">
        <v>2.6980418549790839</v>
      </c>
      <c r="I16" s="33">
        <v>2.4552910141816215</v>
      </c>
      <c r="J16" s="78">
        <v>17.933831376437176</v>
      </c>
      <c r="K16" s="78">
        <v>1.0783202453106129</v>
      </c>
      <c r="L16" s="78">
        <v>10.554208066263087</v>
      </c>
      <c r="M16" s="76">
        <v>6.74</v>
      </c>
      <c r="N16" s="97">
        <v>41.71</v>
      </c>
      <c r="O16" s="98">
        <v>4.3298690721330564</v>
      </c>
      <c r="P16" s="99">
        <v>4.2399922082218362</v>
      </c>
      <c r="Q16" s="98">
        <v>11.22958702982236</v>
      </c>
      <c r="R16" s="78">
        <v>20.626065460045787</v>
      </c>
      <c r="S16" s="98">
        <v>9.389588170536685</v>
      </c>
      <c r="T16" s="78">
        <v>6.0008903361810741</v>
      </c>
      <c r="U16" s="78">
        <v>9.6467214500511815</v>
      </c>
      <c r="V16" s="98">
        <v>3.4652121146678976</v>
      </c>
      <c r="W16" s="98">
        <v>23.539038058580129</v>
      </c>
      <c r="X16" s="76">
        <v>14.006732559619635</v>
      </c>
      <c r="Y16" s="76">
        <v>34.477914009929442</v>
      </c>
      <c r="Z16" s="100">
        <v>11.073020671517931</v>
      </c>
      <c r="AA16" s="100">
        <v>14.139137749335958</v>
      </c>
      <c r="AB16" s="100">
        <v>14.913323532397376</v>
      </c>
      <c r="AC16" s="33">
        <v>31.471432582988108</v>
      </c>
      <c r="AD16" s="100">
        <v>10.282609940491362</v>
      </c>
      <c r="AE16" s="100">
        <v>16.063910386429953</v>
      </c>
      <c r="AF16" s="76">
        <v>9.2365351950745609</v>
      </c>
      <c r="AG16" s="100">
        <v>3.8852444192329894</v>
      </c>
      <c r="AH16" s="100">
        <v>1.7282700896093506</v>
      </c>
      <c r="AI16" s="100">
        <v>4.3780508268742393</v>
      </c>
      <c r="AJ16" s="100">
        <v>12.839042681804671</v>
      </c>
      <c r="AK16" s="78">
        <v>4.288307662199851</v>
      </c>
      <c r="AL16" s="76">
        <v>27.656286639658347</v>
      </c>
      <c r="AM16" s="76">
        <v>4.9765033837656656</v>
      </c>
      <c r="AN16" s="76">
        <v>3.8089383456701653</v>
      </c>
      <c r="AO16" s="76">
        <v>8.9168414576020609</v>
      </c>
      <c r="AP16" s="78">
        <v>6.9622658091486089</v>
      </c>
      <c r="AQ16" s="101">
        <f t="shared" si="0"/>
        <v>12.251044934572162</v>
      </c>
      <c r="AR16" s="101">
        <f t="shared" si="1"/>
        <v>9.6332236959656932</v>
      </c>
      <c r="AS16" s="101">
        <f t="shared" si="2"/>
        <v>78.631853424853276</v>
      </c>
    </row>
    <row r="17" spans="1:45" x14ac:dyDescent="0.2">
      <c r="A17" s="29">
        <v>12</v>
      </c>
      <c r="B17" s="29">
        <v>10</v>
      </c>
      <c r="C17" s="78">
        <v>21.657149503644199</v>
      </c>
      <c r="D17" s="33">
        <v>12.135506813436898</v>
      </c>
      <c r="E17" s="78">
        <v>2.5622009023409493</v>
      </c>
      <c r="F17" s="78">
        <v>14.775496969425781</v>
      </c>
      <c r="G17" s="78">
        <v>9.2403123994912395</v>
      </c>
      <c r="H17" s="33">
        <v>2.7021210396172823</v>
      </c>
      <c r="I17" s="33">
        <v>1.4151507914943153</v>
      </c>
      <c r="J17" s="78">
        <v>10.256451056840147</v>
      </c>
      <c r="K17" s="78">
        <v>0.48572946499346226</v>
      </c>
      <c r="L17" s="78">
        <v>7.7197266663017707</v>
      </c>
      <c r="M17" s="76">
        <v>4.24</v>
      </c>
      <c r="N17" s="97">
        <v>19.64</v>
      </c>
      <c r="O17" s="98">
        <v>3.8273111148802132</v>
      </c>
      <c r="P17" s="99">
        <v>2.6271509781989173</v>
      </c>
      <c r="Q17" s="98">
        <v>6.6098451602714432</v>
      </c>
      <c r="R17" s="78">
        <v>9.1183116731703926</v>
      </c>
      <c r="S17" s="98">
        <v>6.078816237564781</v>
      </c>
      <c r="T17" s="78">
        <v>5.4392323913260174</v>
      </c>
      <c r="U17" s="78">
        <v>4.9210004520090642</v>
      </c>
      <c r="V17" s="98">
        <v>2.1406223128699104</v>
      </c>
      <c r="W17" s="98">
        <v>14.207653722276529</v>
      </c>
      <c r="X17" s="76">
        <v>10.433046989526284</v>
      </c>
      <c r="Y17" s="76">
        <v>17.324729660656413</v>
      </c>
      <c r="Z17" s="100">
        <v>7.5356492506462267</v>
      </c>
      <c r="AA17" s="100">
        <v>7.8148329679480115</v>
      </c>
      <c r="AB17" s="100">
        <v>8.838176108339443</v>
      </c>
      <c r="AC17" s="33">
        <v>10.208023020867689</v>
      </c>
      <c r="AD17" s="100">
        <v>7.8811872698977048</v>
      </c>
      <c r="AE17" s="100">
        <v>11.745970013177734</v>
      </c>
      <c r="AF17" s="76">
        <v>6.0662564269962456</v>
      </c>
      <c r="AG17" s="100">
        <v>4.4298253560048124</v>
      </c>
      <c r="AH17" s="100">
        <v>1.1627424631372882</v>
      </c>
      <c r="AI17" s="100">
        <v>5.051341509259144</v>
      </c>
      <c r="AJ17" s="100">
        <v>18.342053017015161</v>
      </c>
      <c r="AK17" s="78">
        <v>2.3190357748068116</v>
      </c>
      <c r="AL17" s="76">
        <v>16.984316181107133</v>
      </c>
      <c r="AM17" s="76">
        <v>4.2773346322238117</v>
      </c>
      <c r="AN17" s="76">
        <v>3.2087773675205606</v>
      </c>
      <c r="AO17" s="76">
        <v>7.9857942564839197</v>
      </c>
      <c r="AP17" s="78">
        <v>3.7607453881825545</v>
      </c>
      <c r="AQ17" s="101">
        <f t="shared" si="0"/>
        <v>7.9292406825987554</v>
      </c>
      <c r="AR17" s="101">
        <f t="shared" si="1"/>
        <v>5.4645481862423706</v>
      </c>
      <c r="AS17" s="101">
        <f t="shared" si="2"/>
        <v>68.916412112885979</v>
      </c>
    </row>
    <row r="18" spans="1:45" ht="13.5" thickBot="1" x14ac:dyDescent="0.25">
      <c r="A18" s="41">
        <v>13</v>
      </c>
      <c r="B18" s="41">
        <v>12</v>
      </c>
      <c r="C18" s="79">
        <v>18.362837717104942</v>
      </c>
      <c r="D18" s="45">
        <v>6.4472724098354943</v>
      </c>
      <c r="E18" s="79">
        <v>1.9231461909587422</v>
      </c>
      <c r="F18" s="79">
        <v>13.137576453877655</v>
      </c>
      <c r="G18" s="79">
        <v>7.2537330508806575</v>
      </c>
      <c r="H18" s="45">
        <v>1.4464969961259346</v>
      </c>
      <c r="I18" s="45">
        <v>0.69187916178570164</v>
      </c>
      <c r="J18" s="79">
        <v>8.1299032934973923</v>
      </c>
      <c r="K18" s="79">
        <v>0.21664352296254241</v>
      </c>
      <c r="L18" s="79">
        <v>7.77</v>
      </c>
      <c r="M18" s="45">
        <v>2.82</v>
      </c>
      <c r="N18" s="103">
        <v>15.84</v>
      </c>
      <c r="O18" s="42">
        <v>4.2894468517065416</v>
      </c>
      <c r="P18" s="104">
        <v>2.2545959404645552</v>
      </c>
      <c r="Q18" s="42">
        <v>6.4392964357055913</v>
      </c>
      <c r="R18" s="79">
        <v>5.6656343659448156</v>
      </c>
      <c r="S18" s="42">
        <v>4.4582364585612817</v>
      </c>
      <c r="T18" s="79">
        <v>4.1356553903127793</v>
      </c>
      <c r="U18" s="79">
        <v>5.0146521285465928</v>
      </c>
      <c r="V18" s="42">
        <v>1.3446385445209317</v>
      </c>
      <c r="W18" s="42">
        <v>8.5049426204027299</v>
      </c>
      <c r="X18" s="45">
        <v>4.6702202722979811</v>
      </c>
      <c r="Y18" s="45">
        <v>8.8805024646828006</v>
      </c>
      <c r="Z18" s="79">
        <v>5.4466068318514056</v>
      </c>
      <c r="AA18" s="79">
        <v>4.9498590183529121</v>
      </c>
      <c r="AB18" s="79">
        <v>6.7914609828142192</v>
      </c>
      <c r="AC18" s="45">
        <v>11.029701439420487</v>
      </c>
      <c r="AD18" s="79">
        <v>3.2355923342078743</v>
      </c>
      <c r="AE18" s="79">
        <v>7.4866056420914608</v>
      </c>
      <c r="AF18" s="45">
        <v>5.2390252180946373</v>
      </c>
      <c r="AG18" s="79">
        <v>3.9346752709815829</v>
      </c>
      <c r="AH18" s="79">
        <v>1.1328103136712475</v>
      </c>
      <c r="AI18" s="79">
        <v>4.8255519112963023</v>
      </c>
      <c r="AJ18" s="79">
        <v>12.972185245153785</v>
      </c>
      <c r="AK18" s="79">
        <v>1.1621737065236464</v>
      </c>
      <c r="AL18" s="45">
        <v>9.0030043575728005</v>
      </c>
      <c r="AM18" s="45">
        <v>3.2216667363443534</v>
      </c>
      <c r="AN18" s="45">
        <v>2.9014143842828406</v>
      </c>
      <c r="AO18" s="45">
        <v>5.5736921339444931</v>
      </c>
      <c r="AP18" s="79">
        <v>2.5680928803327121</v>
      </c>
      <c r="AQ18" s="96">
        <f t="shared" si="0"/>
        <v>5.7792857169278093</v>
      </c>
      <c r="AR18" s="96">
        <f t="shared" si="1"/>
        <v>4.1034759737571367</v>
      </c>
      <c r="AS18" s="96">
        <f t="shared" si="2"/>
        <v>71.003168466612678</v>
      </c>
    </row>
    <row r="19" spans="1:45" ht="14.25" thickTop="1" thickBot="1" x14ac:dyDescent="0.25">
      <c r="AF19" s="49"/>
      <c r="AK19" s="49"/>
      <c r="AL19" s="49"/>
      <c r="AM19" s="49"/>
      <c r="AN19" s="49"/>
      <c r="AO19" s="49"/>
      <c r="AP19" s="49"/>
    </row>
    <row r="20" spans="1:45" ht="13.5" thickBot="1" x14ac:dyDescent="0.25">
      <c r="R20" s="95" t="s">
        <v>78</v>
      </c>
      <c r="S20" s="60"/>
      <c r="T20" s="105"/>
      <c r="U20" s="106"/>
      <c r="V20" s="106"/>
      <c r="W20" s="107"/>
      <c r="X20" s="108"/>
      <c r="AF20" s="49"/>
      <c r="AK20" s="49"/>
      <c r="AL20" s="49"/>
      <c r="AM20" s="49"/>
      <c r="AN20" s="49"/>
      <c r="AO20" s="49"/>
      <c r="AP20" s="49"/>
    </row>
    <row r="21" spans="1:45" x14ac:dyDescent="0.2">
      <c r="B21" s="73" t="s">
        <v>62</v>
      </c>
      <c r="C21" s="21">
        <v>5</v>
      </c>
      <c r="D21" s="74">
        <v>1.25</v>
      </c>
      <c r="E21" s="74">
        <v>2.5</v>
      </c>
      <c r="F21" s="21">
        <v>7.5</v>
      </c>
      <c r="G21" s="21">
        <v>7.5</v>
      </c>
      <c r="H21" s="21">
        <v>1.25</v>
      </c>
      <c r="I21" s="21">
        <v>1.25</v>
      </c>
      <c r="J21" s="21">
        <v>2.5</v>
      </c>
      <c r="K21" s="21">
        <v>2.5</v>
      </c>
      <c r="L21" s="21">
        <v>2.5</v>
      </c>
      <c r="M21" s="74">
        <v>1.25</v>
      </c>
      <c r="N21" s="21">
        <v>7.5</v>
      </c>
      <c r="O21" s="74">
        <v>2.5</v>
      </c>
      <c r="P21" s="74">
        <v>1.25</v>
      </c>
      <c r="Q21" s="21">
        <v>5</v>
      </c>
      <c r="R21" s="21">
        <v>5</v>
      </c>
      <c r="S21" s="74">
        <v>2.5</v>
      </c>
      <c r="T21" s="74">
        <v>2.5</v>
      </c>
      <c r="U21" s="21">
        <v>2.5</v>
      </c>
      <c r="V21" s="74">
        <v>1.25</v>
      </c>
      <c r="W21" s="21">
        <v>5</v>
      </c>
      <c r="X21" s="21">
        <v>7.5</v>
      </c>
      <c r="Y21" s="21">
        <v>10</v>
      </c>
      <c r="Z21" s="74">
        <v>2.5</v>
      </c>
      <c r="AA21" s="74">
        <v>2.5</v>
      </c>
      <c r="AB21" s="74">
        <v>2.5</v>
      </c>
      <c r="AC21" s="74">
        <v>5</v>
      </c>
      <c r="AD21" s="74">
        <v>2.5</v>
      </c>
      <c r="AE21" s="74">
        <v>2.5</v>
      </c>
      <c r="AF21" s="74">
        <v>3.75</v>
      </c>
      <c r="AG21" s="74">
        <v>2.5</v>
      </c>
      <c r="AH21" s="74">
        <v>2.5</v>
      </c>
      <c r="AI21" s="74">
        <v>2.5</v>
      </c>
      <c r="AJ21" s="74">
        <v>10</v>
      </c>
      <c r="AK21" s="74">
        <v>1.25</v>
      </c>
      <c r="AL21" s="74">
        <v>2.5</v>
      </c>
      <c r="AM21" s="74">
        <v>1.25</v>
      </c>
      <c r="AN21" s="74">
        <v>1.25</v>
      </c>
      <c r="AO21" s="74">
        <v>2.5</v>
      </c>
      <c r="AP21" s="74">
        <v>1.25</v>
      </c>
    </row>
    <row r="22" spans="1:45" ht="12.75" customHeight="1" x14ac:dyDescent="0.2">
      <c r="A22" s="141" t="s">
        <v>83</v>
      </c>
      <c r="B22" s="137" t="s">
        <v>75</v>
      </c>
      <c r="C22" s="133" t="s">
        <v>71</v>
      </c>
      <c r="D22" s="135" t="s">
        <v>101</v>
      </c>
      <c r="E22" s="133" t="s">
        <v>102</v>
      </c>
      <c r="F22" s="133" t="s">
        <v>103</v>
      </c>
      <c r="G22" s="133" t="s">
        <v>104</v>
      </c>
      <c r="H22" s="135" t="s">
        <v>105</v>
      </c>
      <c r="I22" s="135" t="s">
        <v>106</v>
      </c>
      <c r="J22" s="133" t="s">
        <v>107</v>
      </c>
      <c r="K22" s="133" t="s">
        <v>108</v>
      </c>
      <c r="L22" s="133" t="s">
        <v>109</v>
      </c>
      <c r="M22" s="143" t="s">
        <v>76</v>
      </c>
      <c r="N22" s="133" t="s">
        <v>66</v>
      </c>
      <c r="O22" s="133" t="s">
        <v>67</v>
      </c>
      <c r="P22" s="145" t="s">
        <v>68</v>
      </c>
      <c r="Q22" s="139" t="s">
        <v>77</v>
      </c>
      <c r="R22" s="139" t="s">
        <v>65</v>
      </c>
      <c r="S22" s="139" t="s">
        <v>95</v>
      </c>
      <c r="T22" s="139" t="s">
        <v>63</v>
      </c>
      <c r="U22" s="139" t="s">
        <v>64</v>
      </c>
      <c r="V22" s="135" t="s">
        <v>96</v>
      </c>
      <c r="W22" s="139" t="s">
        <v>69</v>
      </c>
      <c r="X22" s="133" t="s">
        <v>70</v>
      </c>
      <c r="Y22" s="133" t="s">
        <v>79</v>
      </c>
      <c r="Z22" s="133" t="s">
        <v>80</v>
      </c>
      <c r="AA22" s="133" t="s">
        <v>81</v>
      </c>
      <c r="AB22" s="133" t="s">
        <v>82</v>
      </c>
      <c r="AC22" s="133" t="s">
        <v>91</v>
      </c>
      <c r="AD22" s="133" t="s">
        <v>89</v>
      </c>
      <c r="AE22" s="133" t="s">
        <v>90</v>
      </c>
      <c r="AF22" s="133" t="s">
        <v>92</v>
      </c>
      <c r="AG22" s="133" t="s">
        <v>85</v>
      </c>
      <c r="AH22" s="133" t="s">
        <v>86</v>
      </c>
      <c r="AI22" s="133" t="s">
        <v>87</v>
      </c>
      <c r="AJ22" s="133" t="s">
        <v>88</v>
      </c>
      <c r="AK22" s="135" t="s">
        <v>93</v>
      </c>
      <c r="AL22" s="133" t="s">
        <v>94</v>
      </c>
      <c r="AM22" s="135" t="s">
        <v>98</v>
      </c>
      <c r="AN22" s="135" t="s">
        <v>99</v>
      </c>
      <c r="AO22" s="133" t="s">
        <v>97</v>
      </c>
      <c r="AP22" s="135" t="s">
        <v>100</v>
      </c>
      <c r="AQ22" s="137" t="s">
        <v>72</v>
      </c>
      <c r="AR22" s="137" t="s">
        <v>73</v>
      </c>
      <c r="AS22" s="131" t="s">
        <v>74</v>
      </c>
    </row>
    <row r="23" spans="1:45" ht="13.5" thickBot="1" x14ac:dyDescent="0.25">
      <c r="A23" s="142"/>
      <c r="B23" s="138"/>
      <c r="C23" s="134"/>
      <c r="D23" s="136"/>
      <c r="E23" s="134"/>
      <c r="F23" s="134"/>
      <c r="G23" s="134"/>
      <c r="H23" s="136"/>
      <c r="I23" s="136"/>
      <c r="J23" s="134"/>
      <c r="K23" s="134"/>
      <c r="L23" s="134"/>
      <c r="M23" s="144"/>
      <c r="N23" s="134"/>
      <c r="O23" s="134"/>
      <c r="P23" s="146"/>
      <c r="Q23" s="140"/>
      <c r="R23" s="140"/>
      <c r="S23" s="140"/>
      <c r="T23" s="140"/>
      <c r="U23" s="140"/>
      <c r="V23" s="136"/>
      <c r="W23" s="140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6"/>
      <c r="AL23" s="134"/>
      <c r="AM23" s="136"/>
      <c r="AN23" s="136"/>
      <c r="AO23" s="134"/>
      <c r="AP23" s="136"/>
      <c r="AQ23" s="138"/>
      <c r="AR23" s="138"/>
      <c r="AS23" s="132"/>
    </row>
    <row r="24" spans="1:45" ht="13.5" customHeight="1" thickTop="1" x14ac:dyDescent="0.2">
      <c r="A24" s="29">
        <v>1</v>
      </c>
      <c r="B24" s="29">
        <v>0</v>
      </c>
      <c r="C24" s="78">
        <f t="shared" ref="C24:C36" si="3">C6/5</f>
        <v>5.3737834532932833</v>
      </c>
      <c r="D24" s="78">
        <f>D6/1.25</f>
        <v>3.9353157237256093</v>
      </c>
      <c r="E24" s="78">
        <f>E6/2.5</f>
        <v>4.2598727172555435</v>
      </c>
      <c r="F24" s="78">
        <f>F6/7.5</f>
        <v>6.5823719027069787</v>
      </c>
      <c r="G24" s="78">
        <f>G6/7.5</f>
        <v>1.7359398797889167</v>
      </c>
      <c r="H24" s="78">
        <f>H6/1.25</f>
        <v>1.7755170037298871</v>
      </c>
      <c r="I24" s="78">
        <f>I6/1.25</f>
        <v>0.21594429441276172</v>
      </c>
      <c r="J24" s="78">
        <f>J6/2.5</f>
        <v>3.8631715395956112</v>
      </c>
      <c r="K24" s="78">
        <f>K6/2.5</f>
        <v>2.1041663017056895</v>
      </c>
      <c r="L24" s="78">
        <f>L6/2.5</f>
        <v>3.0957338640110481</v>
      </c>
      <c r="M24" s="78">
        <f t="shared" ref="M24:M36" si="4">M6/1.25</f>
        <v>10.959999999999999</v>
      </c>
      <c r="N24" s="109">
        <f t="shared" ref="N24:N36" si="5">N6/7.5</f>
        <v>1.5133333333333332</v>
      </c>
      <c r="O24" s="98">
        <f t="shared" ref="O24:O36" si="6">O6/2.5</f>
        <v>1.2306021623447465</v>
      </c>
      <c r="P24" s="99">
        <f t="shared" ref="P24:P36" si="7">P6/1.25</f>
        <v>1.6068618836681847</v>
      </c>
      <c r="Q24" s="98">
        <f t="shared" ref="Q24:R36" si="8">Q6/5</f>
        <v>1.2697821673741541</v>
      </c>
      <c r="R24" s="78">
        <f t="shared" si="8"/>
        <v>7.571587555484923</v>
      </c>
      <c r="S24" s="98">
        <f>S6/2.5</f>
        <v>2.0360412835487707</v>
      </c>
      <c r="T24" s="78">
        <f t="shared" ref="T24:U36" si="9">T6/2.5</f>
        <v>2.2262938274418671</v>
      </c>
      <c r="U24" s="78">
        <f t="shared" si="9"/>
        <v>4.7556785921650313</v>
      </c>
      <c r="V24" s="98">
        <f>V6/1.25</f>
        <v>4.6140112365520114</v>
      </c>
      <c r="W24" s="98">
        <f t="shared" ref="W24:W36" si="10">W6/5</f>
        <v>10.225343289114397</v>
      </c>
      <c r="X24" s="98">
        <f t="shared" ref="X24:X36" si="11">X6/7.5</f>
        <v>0.67733434711122587</v>
      </c>
      <c r="Y24" s="76">
        <f t="shared" ref="Y24:Y36" si="12">Y6/10</f>
        <v>0.58297755450221911</v>
      </c>
      <c r="Z24" s="100">
        <f t="shared" ref="Z24:AI36" si="13">Z6/2.5</f>
        <v>2.4165489222608447</v>
      </c>
      <c r="AA24" s="100">
        <f t="shared" si="13"/>
        <v>4.2150025324648057</v>
      </c>
      <c r="AB24" s="100">
        <f>AB6/2.5</f>
        <v>3.1350698988777626</v>
      </c>
      <c r="AC24" s="100">
        <f>AC6/5</f>
        <v>5.0831736164158015</v>
      </c>
      <c r="AD24" s="100">
        <f t="shared" ref="AD24:AE36" si="14">AD6/2.5</f>
        <v>1.4391268283807761</v>
      </c>
      <c r="AE24" s="100">
        <f t="shared" si="14"/>
        <v>9.1548742425613003</v>
      </c>
      <c r="AF24" s="78">
        <f>AF6/3.75</f>
        <v>3.807668943467271</v>
      </c>
      <c r="AG24" s="100">
        <f t="shared" si="13"/>
        <v>1.2350581781241221</v>
      </c>
      <c r="AH24" s="100">
        <f t="shared" si="13"/>
        <v>0.12433998259477599</v>
      </c>
      <c r="AI24" s="100">
        <f t="shared" si="13"/>
        <v>4.0391698864332675</v>
      </c>
      <c r="AJ24" s="100">
        <f>AJ6/10</f>
        <v>4.1018422522554507</v>
      </c>
      <c r="AK24" s="78">
        <f>AK6/1.25</f>
        <v>1.8339730403492911</v>
      </c>
      <c r="AL24" s="78">
        <f>AL6/2.5</f>
        <v>3.5253943375196344</v>
      </c>
      <c r="AM24" s="78">
        <f>AM6/1.25</f>
        <v>4.407619507907671</v>
      </c>
      <c r="AN24" s="78">
        <f>AN6/1.25</f>
        <v>4.9550782291796214</v>
      </c>
      <c r="AO24" s="78">
        <f>AO6/2.5</f>
        <v>9.5754815664741724</v>
      </c>
      <c r="AP24" s="78">
        <f>AP6/1.25</f>
        <v>2.5163220942553921</v>
      </c>
      <c r="AQ24" s="101">
        <f xml:space="preserve"> AVERAGE(C24:AP24)</f>
        <v>3.6944351993097051</v>
      </c>
      <c r="AR24" s="101">
        <f>STDEV(C24:AP24)</f>
        <v>2.731459706753069</v>
      </c>
      <c r="AS24" s="101">
        <f t="shared" ref="AS24:AS36" si="15">(AR24/AQ24)*100</f>
        <v>73.934432718252424</v>
      </c>
    </row>
    <row r="25" spans="1:45" x14ac:dyDescent="0.2">
      <c r="A25" s="29">
        <v>2</v>
      </c>
      <c r="B25" s="29">
        <v>0.5</v>
      </c>
      <c r="C25" s="78">
        <f t="shared" si="3"/>
        <v>3.7096757745669939</v>
      </c>
      <c r="D25" s="78">
        <f t="shared" ref="D25:D36" si="16">D7/1.25</f>
        <v>1.9515239935648576</v>
      </c>
      <c r="E25" s="78">
        <f t="shared" ref="E25:E36" si="17">E7/2.5</f>
        <v>3.6200380154507186</v>
      </c>
      <c r="F25" s="78">
        <f t="shared" ref="F25:G36" si="18">F7/7.5</f>
        <v>6.387642431839291</v>
      </c>
      <c r="G25" s="78">
        <f t="shared" si="18"/>
        <v>3.4106840233686668</v>
      </c>
      <c r="H25" s="78">
        <f t="shared" ref="H25:I36" si="19">H7/1.25</f>
        <v>3.0872691438714197</v>
      </c>
      <c r="I25" s="78">
        <f t="shared" si="19"/>
        <v>0.28587349468144579</v>
      </c>
      <c r="J25" s="78">
        <f t="shared" ref="J25:L36" si="20">J7/2.5</f>
        <v>3.2461437159504705</v>
      </c>
      <c r="K25" s="78">
        <f t="shared" si="20"/>
        <v>1.7782508487189908</v>
      </c>
      <c r="L25" s="78">
        <f t="shared" si="20"/>
        <v>3.1707542479171038</v>
      </c>
      <c r="M25" s="78">
        <f t="shared" si="4"/>
        <v>10.016</v>
      </c>
      <c r="N25" s="109">
        <f t="shared" si="5"/>
        <v>1.9293333333333333</v>
      </c>
      <c r="O25" s="98">
        <f t="shared" si="6"/>
        <v>1.5582106588837421</v>
      </c>
      <c r="P25" s="99">
        <f t="shared" si="7"/>
        <v>1.8921912649778201</v>
      </c>
      <c r="Q25" s="98">
        <f t="shared" si="8"/>
        <v>1.0032409322454208</v>
      </c>
      <c r="R25" s="78">
        <f t="shared" si="8"/>
        <v>6.6104500563902757</v>
      </c>
      <c r="S25" s="98">
        <f t="shared" ref="S25:S36" si="21">S7/2.5</f>
        <v>2.9253886461366285</v>
      </c>
      <c r="T25" s="78">
        <f t="shared" si="9"/>
        <v>3.094330208149902</v>
      </c>
      <c r="U25" s="78">
        <f t="shared" si="9"/>
        <v>4.8765631221917474</v>
      </c>
      <c r="V25" s="98">
        <f t="shared" ref="V25:V36" si="22">V7/1.25</f>
        <v>3.6683208463866528</v>
      </c>
      <c r="W25" s="98">
        <f t="shared" si="10"/>
        <v>9.0432288779268255</v>
      </c>
      <c r="X25" s="98">
        <f t="shared" si="11"/>
        <v>0.83575844154850332</v>
      </c>
      <c r="Y25" s="76">
        <f t="shared" si="12"/>
        <v>1.4487239409096599</v>
      </c>
      <c r="Z25" s="100">
        <f t="shared" si="13"/>
        <v>2.279997546842806</v>
      </c>
      <c r="AA25" s="100">
        <f t="shared" si="13"/>
        <v>5.0896137036431934</v>
      </c>
      <c r="AB25" s="100">
        <f>AB7/2.5</f>
        <v>3.8143704546014887</v>
      </c>
      <c r="AC25" s="100">
        <f>AC7/5</f>
        <v>7.3996491610793269</v>
      </c>
      <c r="AD25" s="100">
        <f t="shared" si="14"/>
        <v>1.4240383974217234</v>
      </c>
      <c r="AE25" s="100">
        <f t="shared" si="14"/>
        <v>7.1024779934208651</v>
      </c>
      <c r="AF25" s="78">
        <f t="shared" ref="AF25:AF36" si="23">AF7/3.75</f>
        <v>3.7319003093391974</v>
      </c>
      <c r="AG25" s="100">
        <f t="shared" si="13"/>
        <v>3.1170130367431388</v>
      </c>
      <c r="AH25" s="100">
        <f t="shared" si="13"/>
        <v>0.39662391336162406</v>
      </c>
      <c r="AI25" s="100">
        <f t="shared" si="13"/>
        <v>4.9273254272619349</v>
      </c>
      <c r="AJ25" s="100">
        <f t="shared" ref="AJ25:AJ36" si="24">AJ7/10</f>
        <v>4.3878540728830702</v>
      </c>
      <c r="AK25" s="78">
        <f t="shared" ref="AK25:AK36" si="25">AK7/1.25</f>
        <v>2.6370620546602512</v>
      </c>
      <c r="AL25" s="78">
        <f t="shared" ref="AL25:AL36" si="26">AL7/2.5</f>
        <v>3.4155549205734834</v>
      </c>
      <c r="AM25" s="78">
        <f t="shared" ref="AM25:AN36" si="27">AM7/1.25</f>
        <v>4.37966614705058</v>
      </c>
      <c r="AN25" s="78">
        <f t="shared" si="27"/>
        <v>5.4496644188685934</v>
      </c>
      <c r="AO25" s="78">
        <f t="shared" ref="AO25:AO36" si="28">AO7/2.5</f>
        <v>8.6917698356553359</v>
      </c>
      <c r="AP25" s="78">
        <f t="shared" ref="AP25:AP36" si="29">AP7/1.25</f>
        <v>2.671171025000199</v>
      </c>
      <c r="AQ25" s="101">
        <f t="shared" ref="AQ25:AQ36" si="30" xml:space="preserve"> AVERAGE(C25:AP25)</f>
        <v>3.7616337109354321</v>
      </c>
      <c r="AR25" s="101">
        <f t="shared" ref="AR25:AR36" si="31">STDEV(C25:AP25)</f>
        <v>2.3510914176558759</v>
      </c>
      <c r="AS25" s="101">
        <f t="shared" si="15"/>
        <v>62.50187015341303</v>
      </c>
    </row>
    <row r="26" spans="1:45" x14ac:dyDescent="0.2">
      <c r="A26" s="29">
        <v>3</v>
      </c>
      <c r="B26" s="29">
        <v>1</v>
      </c>
      <c r="C26" s="78">
        <f t="shared" si="3"/>
        <v>3.7407977759326849</v>
      </c>
      <c r="D26" s="78">
        <f t="shared" si="16"/>
        <v>3.7711190545737225</v>
      </c>
      <c r="E26" s="78">
        <f t="shared" si="17"/>
        <v>5.8986456544494699</v>
      </c>
      <c r="F26" s="78">
        <f t="shared" si="18"/>
        <v>6.6364369097168536</v>
      </c>
      <c r="G26" s="78">
        <f t="shared" si="18"/>
        <v>4.0431754232951524</v>
      </c>
      <c r="H26" s="78">
        <f t="shared" si="19"/>
        <v>7.3007182332558429</v>
      </c>
      <c r="I26" s="78">
        <f t="shared" si="19"/>
        <v>1.0360555939124951</v>
      </c>
      <c r="J26" s="78">
        <f t="shared" si="20"/>
        <v>3.068870060889644</v>
      </c>
      <c r="K26" s="78">
        <f t="shared" si="20"/>
        <v>4.1717995971068706</v>
      </c>
      <c r="L26" s="78">
        <f t="shared" si="20"/>
        <v>2.8898248448904162</v>
      </c>
      <c r="M26" s="78">
        <f t="shared" si="4"/>
        <v>11.32</v>
      </c>
      <c r="N26" s="109">
        <f t="shared" si="5"/>
        <v>3.02</v>
      </c>
      <c r="O26" s="98">
        <f t="shared" si="6"/>
        <v>2.3155943256822997</v>
      </c>
      <c r="P26" s="99">
        <f t="shared" si="7"/>
        <v>3.6012370901026527</v>
      </c>
      <c r="Q26" s="98">
        <f t="shared" si="8"/>
        <v>0.87126233676729048</v>
      </c>
      <c r="R26" s="78">
        <f t="shared" si="8"/>
        <v>5.338165123189226</v>
      </c>
      <c r="S26" s="98">
        <f t="shared" si="21"/>
        <v>4.5250383238662444</v>
      </c>
      <c r="T26" s="78">
        <f t="shared" si="9"/>
        <v>3.2833364631887916</v>
      </c>
      <c r="U26" s="78">
        <f t="shared" si="9"/>
        <v>4.0317089475310564</v>
      </c>
      <c r="V26" s="98">
        <f t="shared" si="22"/>
        <v>4.0252583066069683</v>
      </c>
      <c r="W26" s="98">
        <f t="shared" si="10"/>
        <v>11.939063830584747</v>
      </c>
      <c r="X26" s="98">
        <f t="shared" si="11"/>
        <v>0.99843572344640552</v>
      </c>
      <c r="Y26" s="76">
        <f t="shared" si="12"/>
        <v>1.2131981018378093</v>
      </c>
      <c r="Z26" s="100">
        <f t="shared" si="13"/>
        <v>2.8670925643065952</v>
      </c>
      <c r="AA26" s="100">
        <f t="shared" si="13"/>
        <v>5.1313235032588906</v>
      </c>
      <c r="AB26" s="100">
        <f t="shared" si="13"/>
        <v>4.4000531318115526</v>
      </c>
      <c r="AC26" s="100">
        <f t="shared" ref="AC26:AC35" si="32">AC8/5</f>
        <v>7.3241725691866835</v>
      </c>
      <c r="AD26" s="100">
        <f t="shared" si="14"/>
        <v>2.486980750932275</v>
      </c>
      <c r="AE26" s="100">
        <f t="shared" si="14"/>
        <v>7.8879954244948509</v>
      </c>
      <c r="AF26" s="78">
        <f t="shared" si="23"/>
        <v>3.1943528837379893</v>
      </c>
      <c r="AG26" s="100">
        <f t="shared" si="13"/>
        <v>4.3208324035434842</v>
      </c>
      <c r="AH26" s="100">
        <f t="shared" si="13"/>
        <v>2.8715139509056327</v>
      </c>
      <c r="AI26" s="100">
        <f t="shared" si="13"/>
        <v>4.3138579124895315</v>
      </c>
      <c r="AJ26" s="100">
        <f t="shared" si="24"/>
        <v>3.9928217489926765</v>
      </c>
      <c r="AK26" s="78">
        <f t="shared" si="25"/>
        <v>2.8770084895880781</v>
      </c>
      <c r="AL26" s="78">
        <f t="shared" si="26"/>
        <v>3.2531247780014567</v>
      </c>
      <c r="AM26" s="78">
        <f t="shared" si="27"/>
        <v>4.7747437833452722</v>
      </c>
      <c r="AN26" s="78">
        <f t="shared" si="27"/>
        <v>5.1389623175713233</v>
      </c>
      <c r="AO26" s="78">
        <f t="shared" si="28"/>
        <v>10.538590294543503</v>
      </c>
      <c r="AP26" s="78">
        <f t="shared" si="29"/>
        <v>2.5445816003763113</v>
      </c>
      <c r="AQ26" s="101">
        <f t="shared" si="30"/>
        <v>4.4239437456978177</v>
      </c>
      <c r="AR26" s="101">
        <f t="shared" si="31"/>
        <v>2.566559158391422</v>
      </c>
      <c r="AS26" s="101">
        <f t="shared" si="15"/>
        <v>58.015185226695998</v>
      </c>
    </row>
    <row r="27" spans="1:45" x14ac:dyDescent="0.2">
      <c r="A27" s="29">
        <v>4</v>
      </c>
      <c r="B27" s="29">
        <v>1.5</v>
      </c>
      <c r="C27" s="78">
        <f t="shared" si="3"/>
        <v>3.8300333116696992</v>
      </c>
      <c r="D27" s="78">
        <f t="shared" si="16"/>
        <v>4.1537463703983111</v>
      </c>
      <c r="E27" s="78">
        <f t="shared" si="17"/>
        <v>13.3735794126376</v>
      </c>
      <c r="F27" s="78">
        <f t="shared" si="18"/>
        <v>15.174642333764581</v>
      </c>
      <c r="G27" s="78">
        <f t="shared" si="18"/>
        <v>8.9223370697987647</v>
      </c>
      <c r="H27" s="78">
        <f t="shared" si="19"/>
        <v>24.942440228859727</v>
      </c>
      <c r="I27" s="78">
        <f t="shared" si="19"/>
        <v>11.585239018819713</v>
      </c>
      <c r="J27" s="78">
        <f t="shared" si="20"/>
        <v>3.388623965429634</v>
      </c>
      <c r="K27" s="78">
        <f t="shared" si="20"/>
        <v>4.8190976496935987</v>
      </c>
      <c r="L27" s="78">
        <f t="shared" si="20"/>
        <v>13.671609738326328</v>
      </c>
      <c r="M27" s="78">
        <f t="shared" si="4"/>
        <v>22.824000000000002</v>
      </c>
      <c r="N27" s="109">
        <f t="shared" si="5"/>
        <v>4.5759999999999996</v>
      </c>
      <c r="O27" s="98">
        <f t="shared" si="6"/>
        <v>4.8492783960819406</v>
      </c>
      <c r="P27" s="99">
        <f t="shared" si="7"/>
        <v>7.808209546262761</v>
      </c>
      <c r="Q27" s="98">
        <f t="shared" si="8"/>
        <v>6.0454522540703426</v>
      </c>
      <c r="R27" s="78">
        <f t="shared" si="8"/>
        <v>8.8860844386150575</v>
      </c>
      <c r="S27" s="98">
        <f t="shared" si="21"/>
        <v>8.839668474054978</v>
      </c>
      <c r="T27" s="78">
        <f t="shared" si="9"/>
        <v>18.792224196861696</v>
      </c>
      <c r="U27" s="78">
        <f t="shared" si="9"/>
        <v>8.7934790872559869</v>
      </c>
      <c r="V27" s="98">
        <f t="shared" si="22"/>
        <v>17.06754890636449</v>
      </c>
      <c r="W27" s="98">
        <f t="shared" si="10"/>
        <v>17.481585551369573</v>
      </c>
      <c r="X27" s="98">
        <f t="shared" si="11"/>
        <v>1.7379678651919641</v>
      </c>
      <c r="Y27" s="76">
        <f t="shared" si="12"/>
        <v>1.9720045758983595</v>
      </c>
      <c r="Z27" s="100">
        <f t="shared" si="13"/>
        <v>4.0508643534639033</v>
      </c>
      <c r="AA27" s="100">
        <f t="shared" si="13"/>
        <v>4.1940711783132496</v>
      </c>
      <c r="AB27" s="100">
        <f t="shared" si="13"/>
        <v>3.6336325728356451</v>
      </c>
      <c r="AC27" s="100">
        <f t="shared" si="32"/>
        <v>11.085585247865797</v>
      </c>
      <c r="AD27" s="100">
        <f t="shared" si="14"/>
        <v>3.2965493590370798</v>
      </c>
      <c r="AE27" s="100">
        <f t="shared" si="14"/>
        <v>18.043139792837401</v>
      </c>
      <c r="AF27" s="78">
        <f t="shared" si="23"/>
        <v>12.927374232378073</v>
      </c>
      <c r="AG27" s="100">
        <f t="shared" si="13"/>
        <v>6.0198169550945009</v>
      </c>
      <c r="AH27" s="100">
        <f t="shared" si="13"/>
        <v>2.3116789043759494</v>
      </c>
      <c r="AI27" s="100">
        <f t="shared" si="13"/>
        <v>3.9191577317176161</v>
      </c>
      <c r="AJ27" s="100">
        <f t="shared" si="24"/>
        <v>5.2567179741428252</v>
      </c>
      <c r="AK27" s="78">
        <f t="shared" si="25"/>
        <v>7.9343707718211807</v>
      </c>
      <c r="AL27" s="78">
        <f t="shared" si="26"/>
        <v>3.3241988986543474</v>
      </c>
      <c r="AM27" s="78">
        <f t="shared" si="27"/>
        <v>13.106175727343004</v>
      </c>
      <c r="AN27" s="78">
        <f t="shared" si="27"/>
        <v>19.498454096226435</v>
      </c>
      <c r="AO27" s="78"/>
      <c r="AP27" s="78">
        <f t="shared" si="29"/>
        <v>2.9055240692725888</v>
      </c>
      <c r="AQ27" s="101">
        <f t="shared" si="30"/>
        <v>9.103645237353966</v>
      </c>
      <c r="AR27" s="101">
        <f t="shared" si="31"/>
        <v>6.3107067710557354</v>
      </c>
      <c r="AS27" s="101">
        <f t="shared" si="15"/>
        <v>69.320657896044992</v>
      </c>
    </row>
    <row r="28" spans="1:45" x14ac:dyDescent="0.2">
      <c r="A28" s="29">
        <v>5</v>
      </c>
      <c r="B28" s="29">
        <v>2</v>
      </c>
      <c r="C28" s="78">
        <f t="shared" si="3"/>
        <v>3.9504935245884107</v>
      </c>
      <c r="D28" s="78">
        <f t="shared" si="16"/>
        <v>4.5477258509806351</v>
      </c>
      <c r="E28" s="78">
        <f t="shared" si="17"/>
        <v>16.825447525769555</v>
      </c>
      <c r="F28" s="78">
        <f t="shared" si="18"/>
        <v>22.011362894835528</v>
      </c>
      <c r="G28" s="78">
        <f t="shared" si="18"/>
        <v>15.47302080275349</v>
      </c>
      <c r="H28" s="78">
        <f t="shared" si="19"/>
        <v>34.533117660088593</v>
      </c>
      <c r="I28" s="78">
        <f t="shared" si="19"/>
        <v>16.963753883014316</v>
      </c>
      <c r="J28" s="78">
        <f t="shared" si="20"/>
        <v>3.5237382308181262</v>
      </c>
      <c r="K28" s="78">
        <f t="shared" si="20"/>
        <v>7.1043502927229039</v>
      </c>
      <c r="L28" s="78">
        <f t="shared" si="20"/>
        <v>17.848285576912009</v>
      </c>
      <c r="M28" s="78">
        <f t="shared" si="4"/>
        <v>21.224</v>
      </c>
      <c r="N28" s="109">
        <f t="shared" si="5"/>
        <v>8.016</v>
      </c>
      <c r="O28" s="98">
        <f t="shared" si="6"/>
        <v>4.9158414808268462</v>
      </c>
      <c r="P28" s="99">
        <f t="shared" si="7"/>
        <v>9.7883835814679561</v>
      </c>
      <c r="Q28" s="98">
        <f t="shared" si="8"/>
        <v>11.60328866194688</v>
      </c>
      <c r="R28" s="78">
        <f t="shared" si="8"/>
        <v>18.868371751930763</v>
      </c>
      <c r="S28" s="98">
        <f t="shared" si="21"/>
        <v>12.4444073390063</v>
      </c>
      <c r="T28" s="78">
        <f t="shared" si="9"/>
        <v>26.448128107651723</v>
      </c>
      <c r="U28" s="78">
        <f t="shared" si="9"/>
        <v>11.301275807363188</v>
      </c>
      <c r="V28" s="98">
        <f t="shared" si="22"/>
        <v>18.929331341072736</v>
      </c>
      <c r="W28" s="98">
        <f t="shared" si="10"/>
        <v>15.772095075188307</v>
      </c>
      <c r="X28" s="98">
        <f t="shared" si="11"/>
        <v>4.5808178307422187</v>
      </c>
      <c r="Y28" s="76">
        <f t="shared" si="12"/>
        <v>2.8763264471322807</v>
      </c>
      <c r="Z28" s="100">
        <f t="shared" si="13"/>
        <v>10.442615914218596</v>
      </c>
      <c r="AA28" s="100">
        <f t="shared" si="13"/>
        <v>7.0410028292078719</v>
      </c>
      <c r="AB28" s="100">
        <f t="shared" si="13"/>
        <v>4.6081790242181881</v>
      </c>
      <c r="AC28" s="100">
        <f t="shared" si="32"/>
        <v>14.522480797453662</v>
      </c>
      <c r="AD28" s="100">
        <f t="shared" si="14"/>
        <v>3.0771923935409151</v>
      </c>
      <c r="AE28" s="100">
        <f t="shared" si="14"/>
        <v>20.18837665648666</v>
      </c>
      <c r="AF28" s="78">
        <f t="shared" si="23"/>
        <v>18.166885753136096</v>
      </c>
      <c r="AG28" s="100">
        <f t="shared" si="13"/>
        <v>5.1671672673875539</v>
      </c>
      <c r="AH28" s="100">
        <f t="shared" si="13"/>
        <v>2.9114635291256077</v>
      </c>
      <c r="AI28" s="100">
        <f t="shared" si="13"/>
        <v>7.0533228008165825</v>
      </c>
      <c r="AJ28" s="100">
        <f t="shared" si="24"/>
        <v>6.2619297644486229</v>
      </c>
      <c r="AK28" s="78">
        <f t="shared" si="25"/>
        <v>24.195622808196568</v>
      </c>
      <c r="AL28" s="78"/>
      <c r="AM28" s="78">
        <f t="shared" si="27"/>
        <v>20.083338383036207</v>
      </c>
      <c r="AN28" s="78">
        <f t="shared" si="27"/>
        <v>32.89329850687524</v>
      </c>
      <c r="AO28" s="78">
        <f t="shared" si="28"/>
        <v>18.848611753558618</v>
      </c>
      <c r="AP28" s="78">
        <f t="shared" si="29"/>
        <v>1.5301577011378484</v>
      </c>
      <c r="AQ28" s="101">
        <f t="shared" si="30"/>
        <v>12.988236142298913</v>
      </c>
      <c r="AR28" s="101">
        <f t="shared" si="31"/>
        <v>8.5225177016149889</v>
      </c>
      <c r="AS28" s="101">
        <f t="shared" si="15"/>
        <v>65.617206279916829</v>
      </c>
    </row>
    <row r="29" spans="1:45" x14ac:dyDescent="0.2">
      <c r="A29" s="29">
        <v>6</v>
      </c>
      <c r="B29" s="29">
        <v>2.5</v>
      </c>
      <c r="C29" s="78">
        <f t="shared" si="3"/>
        <v>4.5986073145461637</v>
      </c>
      <c r="D29" s="78">
        <f t="shared" si="16"/>
        <v>4.1148905763406205</v>
      </c>
      <c r="E29" s="78">
        <f t="shared" si="17"/>
        <v>19.31564940638987</v>
      </c>
      <c r="F29" s="78">
        <f t="shared" si="18"/>
        <v>20.580843220505511</v>
      </c>
      <c r="G29" s="78">
        <f t="shared" si="18"/>
        <v>13.902858945591893</v>
      </c>
      <c r="H29" s="78">
        <f t="shared" si="19"/>
        <v>27.108655854543734</v>
      </c>
      <c r="I29" s="78">
        <f t="shared" si="19"/>
        <v>14.726310750377852</v>
      </c>
      <c r="J29" s="78">
        <f t="shared" si="20"/>
        <v>6.9889148807740735</v>
      </c>
      <c r="K29" s="78">
        <f t="shared" si="20"/>
        <v>8.4654345206068999</v>
      </c>
      <c r="L29" s="78">
        <f t="shared" si="20"/>
        <v>16.737898100986666</v>
      </c>
      <c r="M29" s="78">
        <f t="shared" si="4"/>
        <v>22.456</v>
      </c>
      <c r="N29" s="109">
        <f t="shared" si="5"/>
        <v>9.3000000000000007</v>
      </c>
      <c r="O29" s="98">
        <f t="shared" si="6"/>
        <v>7.4645904667445917</v>
      </c>
      <c r="P29" s="99">
        <f t="shared" si="7"/>
        <v>9.3926257622097911</v>
      </c>
      <c r="Q29" s="98">
        <f t="shared" si="8"/>
        <v>9.4991021735930659</v>
      </c>
      <c r="R29" s="78">
        <f t="shared" si="8"/>
        <v>24.244179178844583</v>
      </c>
      <c r="S29" s="98">
        <f t="shared" si="21"/>
        <v>11.136041224643456</v>
      </c>
      <c r="T29" s="78">
        <f t="shared" si="9"/>
        <v>24.205495485647209</v>
      </c>
      <c r="U29" s="78">
        <f t="shared" si="9"/>
        <v>10.661245685104578</v>
      </c>
      <c r="V29" s="98">
        <f t="shared" si="22"/>
        <v>18.506329931300165</v>
      </c>
      <c r="W29" s="98">
        <f t="shared" si="10"/>
        <v>14.937297194013183</v>
      </c>
      <c r="X29" s="98">
        <f t="shared" si="11"/>
        <v>6.8888679639815109</v>
      </c>
      <c r="Y29" s="76">
        <f t="shared" si="12"/>
        <v>3.2277294431608539</v>
      </c>
      <c r="Z29" s="100">
        <f t="shared" si="13"/>
        <v>12.204406088436167</v>
      </c>
      <c r="AA29" s="100">
        <f t="shared" si="13"/>
        <v>9.0370423680557259</v>
      </c>
      <c r="AB29" s="100">
        <f t="shared" si="13"/>
        <v>4.0675839770094848</v>
      </c>
      <c r="AC29" s="100">
        <f t="shared" si="32"/>
        <v>14.039147322703661</v>
      </c>
      <c r="AD29" s="100">
        <f t="shared" si="14"/>
        <v>6.6178002019410229</v>
      </c>
      <c r="AE29" s="100">
        <f t="shared" si="14"/>
        <v>29.477884909912042</v>
      </c>
      <c r="AF29" s="78">
        <f t="shared" si="23"/>
        <v>20.882929719677726</v>
      </c>
      <c r="AG29" s="100">
        <f t="shared" si="13"/>
        <v>8.8846821657906556</v>
      </c>
      <c r="AH29" s="100"/>
      <c r="AI29" s="100">
        <f t="shared" si="13"/>
        <v>7.8120227382527947</v>
      </c>
      <c r="AJ29" s="100">
        <f t="shared" si="24"/>
        <v>7.1392368152547174</v>
      </c>
      <c r="AK29" s="78">
        <f t="shared" si="25"/>
        <v>19.776644189484319</v>
      </c>
      <c r="AL29" s="78">
        <f t="shared" si="26"/>
        <v>6.1267156357123387</v>
      </c>
      <c r="AM29" s="78">
        <f t="shared" si="27"/>
        <v>26.324526702931461</v>
      </c>
      <c r="AN29" s="78">
        <f t="shared" si="27"/>
        <v>33.336680608568173</v>
      </c>
      <c r="AO29" s="78">
        <f t="shared" si="28"/>
        <v>18.154825181156745</v>
      </c>
      <c r="AP29" s="78">
        <f t="shared" si="29"/>
        <v>1.7759888551655973</v>
      </c>
      <c r="AQ29" s="101">
        <f t="shared" si="30"/>
        <v>13.695325270768176</v>
      </c>
      <c r="AR29" s="101">
        <f t="shared" si="31"/>
        <v>8.0705044440603686</v>
      </c>
      <c r="AS29" s="101">
        <f t="shared" si="15"/>
        <v>58.928899347037486</v>
      </c>
    </row>
    <row r="30" spans="1:45" x14ac:dyDescent="0.2">
      <c r="A30" s="29">
        <v>7</v>
      </c>
      <c r="B30" s="29">
        <v>3</v>
      </c>
      <c r="C30" s="78">
        <f t="shared" si="3"/>
        <v>3.5921602191895232</v>
      </c>
      <c r="D30" s="78">
        <f t="shared" si="16"/>
        <v>2.7192688720310594</v>
      </c>
      <c r="E30" s="78">
        <f t="shared" si="17"/>
        <v>12.851361127903772</v>
      </c>
      <c r="F30" s="78">
        <f t="shared" si="18"/>
        <v>20.748890715984036</v>
      </c>
      <c r="G30" s="78">
        <f t="shared" si="18"/>
        <v>15.814373331849232</v>
      </c>
      <c r="H30" s="78">
        <f t="shared" si="19"/>
        <v>21.273261788689265</v>
      </c>
      <c r="I30" s="78">
        <f t="shared" si="19"/>
        <v>8.5829935551578576</v>
      </c>
      <c r="J30" s="78">
        <f t="shared" si="20"/>
        <v>10.882649741165514</v>
      </c>
      <c r="K30" s="78">
        <f t="shared" si="20"/>
        <v>9.4318880106823695</v>
      </c>
      <c r="L30" s="78">
        <f t="shared" si="20"/>
        <v>14.738217044524982</v>
      </c>
      <c r="M30" s="78">
        <f t="shared" si="4"/>
        <v>21.96</v>
      </c>
      <c r="N30" s="109">
        <f t="shared" si="5"/>
        <v>9.3439999999999994</v>
      </c>
      <c r="O30" s="98">
        <f t="shared" si="6"/>
        <v>6.9808912151546192</v>
      </c>
      <c r="P30" s="99">
        <f t="shared" si="7"/>
        <v>10.280692325595657</v>
      </c>
      <c r="Q30" s="98">
        <f t="shared" si="8"/>
        <v>9.4455981245919816</v>
      </c>
      <c r="R30" s="78">
        <f t="shared" si="8"/>
        <v>22.702931874699722</v>
      </c>
      <c r="S30" s="98">
        <f t="shared" si="21"/>
        <v>10.366913574349876</v>
      </c>
      <c r="T30" s="78">
        <f t="shared" si="9"/>
        <v>18.037381430506304</v>
      </c>
      <c r="U30" s="78">
        <f t="shared" si="9"/>
        <v>11.73236817534173</v>
      </c>
      <c r="V30" s="98"/>
      <c r="W30" s="98">
        <f t="shared" si="10"/>
        <v>14.306502580408857</v>
      </c>
      <c r="X30" s="98">
        <f t="shared" si="11"/>
        <v>5.6460207161837923</v>
      </c>
      <c r="Y30" s="76">
        <f t="shared" si="12"/>
        <v>3.1231508122829648</v>
      </c>
      <c r="Z30" s="100">
        <f t="shared" si="13"/>
        <v>14.50180607374384</v>
      </c>
      <c r="AA30" s="100">
        <f t="shared" si="13"/>
        <v>13.475029724706904</v>
      </c>
      <c r="AB30" s="100">
        <f t="shared" si="13"/>
        <v>4.9391807431863777</v>
      </c>
      <c r="AC30" s="100">
        <f t="shared" si="32"/>
        <v>12.749865261515069</v>
      </c>
      <c r="AD30" s="100">
        <f t="shared" si="14"/>
        <v>6.4909907777729625</v>
      </c>
      <c r="AE30" s="100">
        <f t="shared" si="14"/>
        <v>22.199099231337307</v>
      </c>
      <c r="AF30" s="78">
        <f t="shared" si="23"/>
        <v>16.956424901799515</v>
      </c>
      <c r="AG30" s="100">
        <f t="shared" si="13"/>
        <v>8.523575160956387</v>
      </c>
      <c r="AH30" s="100">
        <f t="shared" si="13"/>
        <v>1.3521884289913051</v>
      </c>
      <c r="AI30" s="100">
        <f t="shared" si="13"/>
        <v>8.5066482652889466</v>
      </c>
      <c r="AJ30" s="100">
        <f t="shared" si="24"/>
        <v>7.824087476606711</v>
      </c>
      <c r="AK30" s="78">
        <f t="shared" si="25"/>
        <v>8.0180701635445999</v>
      </c>
      <c r="AL30" s="78">
        <f t="shared" si="26"/>
        <v>7.9299993843733265</v>
      </c>
      <c r="AM30" s="78">
        <f t="shared" si="27"/>
        <v>26.604968675170518</v>
      </c>
      <c r="AN30" s="78">
        <f t="shared" si="27"/>
        <v>24.382464529808654</v>
      </c>
      <c r="AO30" s="78">
        <f t="shared" si="28"/>
        <v>10.937010005449038</v>
      </c>
      <c r="AP30" s="78">
        <f t="shared" si="29"/>
        <v>2.0320128792840859</v>
      </c>
      <c r="AQ30" s="101">
        <f t="shared" si="30"/>
        <v>11.845767613328944</v>
      </c>
      <c r="AR30" s="101">
        <f t="shared" si="31"/>
        <v>6.5940954731773864</v>
      </c>
      <c r="AS30" s="101">
        <f t="shared" si="15"/>
        <v>55.666257252570638</v>
      </c>
    </row>
    <row r="31" spans="1:45" x14ac:dyDescent="0.2">
      <c r="A31" s="29">
        <v>8</v>
      </c>
      <c r="B31" s="29">
        <v>4</v>
      </c>
      <c r="C31" s="78">
        <f t="shared" si="3"/>
        <v>2.9700891975080705</v>
      </c>
      <c r="D31" s="78">
        <f t="shared" si="16"/>
        <v>3.0152156705450182</v>
      </c>
      <c r="E31" s="78">
        <f t="shared" si="17"/>
        <v>10.836726392689837</v>
      </c>
      <c r="F31" s="78">
        <f t="shared" si="18"/>
        <v>11.282577632622653</v>
      </c>
      <c r="G31" s="78">
        <f t="shared" si="18"/>
        <v>7.768397519517114</v>
      </c>
      <c r="H31" s="78">
        <f t="shared" si="19"/>
        <v>10.569583656411501</v>
      </c>
      <c r="I31" s="78">
        <f t="shared" si="19"/>
        <v>6.9862290750291436</v>
      </c>
      <c r="J31" s="78">
        <f t="shared" si="20"/>
        <v>12.401421064228392</v>
      </c>
      <c r="K31" s="78">
        <f t="shared" si="20"/>
        <v>14.322790442232037</v>
      </c>
      <c r="L31" s="78">
        <f t="shared" si="20"/>
        <v>7.8532547047355568</v>
      </c>
      <c r="M31" s="78">
        <f t="shared" si="4"/>
        <v>17.672000000000001</v>
      </c>
      <c r="N31" s="109">
        <f t="shared" si="5"/>
        <v>4.6733333333333329</v>
      </c>
      <c r="O31" s="98">
        <f t="shared" si="6"/>
        <v>5.1680232615657893</v>
      </c>
      <c r="P31" s="99">
        <f t="shared" si="7"/>
        <v>12.152674381183401</v>
      </c>
      <c r="Q31" s="98">
        <f t="shared" si="8"/>
        <v>6.548632611316032</v>
      </c>
      <c r="R31" s="78">
        <f t="shared" si="8"/>
        <v>14.497061171433637</v>
      </c>
      <c r="S31" s="98">
        <f t="shared" si="21"/>
        <v>7.7900002622602091</v>
      </c>
      <c r="T31" s="78">
        <f t="shared" si="9"/>
        <v>8.6072727634938708</v>
      </c>
      <c r="U31" s="78">
        <f t="shared" si="9"/>
        <v>7.8533894630762777</v>
      </c>
      <c r="V31" s="98">
        <f t="shared" si="22"/>
        <v>12.136142150538964</v>
      </c>
      <c r="W31" s="98">
        <f t="shared" si="10"/>
        <v>13.956500795912826</v>
      </c>
      <c r="X31" s="98">
        <f t="shared" si="11"/>
        <v>5.7138693994730589</v>
      </c>
      <c r="Y31" s="76">
        <f t="shared" si="12"/>
        <v>2.7608931015639975</v>
      </c>
      <c r="Z31" s="100">
        <f t="shared" si="13"/>
        <v>12.619170752177954</v>
      </c>
      <c r="AA31" s="100">
        <f t="shared" si="13"/>
        <v>13.267553877946051</v>
      </c>
      <c r="AB31" s="100">
        <f t="shared" si="13"/>
        <v>4.0354972321340776</v>
      </c>
      <c r="AC31" s="100">
        <f t="shared" si="32"/>
        <v>9.5940525006611725</v>
      </c>
      <c r="AD31" s="100">
        <f t="shared" si="14"/>
        <v>5.2271228136984291</v>
      </c>
      <c r="AE31" s="100">
        <f t="shared" si="14"/>
        <v>14.923380804233876</v>
      </c>
      <c r="AF31" s="78">
        <f t="shared" si="23"/>
        <v>9.4826123986513782</v>
      </c>
      <c r="AG31" s="100">
        <f t="shared" si="13"/>
        <v>4.9416842575809863</v>
      </c>
      <c r="AH31" s="100">
        <f t="shared" si="13"/>
        <v>0.95356376401127974</v>
      </c>
      <c r="AI31" s="100">
        <f t="shared" si="13"/>
        <v>4.6318509343952163</v>
      </c>
      <c r="AJ31" s="100">
        <f t="shared" si="24"/>
        <v>5.4232494140172776</v>
      </c>
      <c r="AK31" s="78">
        <f t="shared" si="25"/>
        <v>9.6787584700369358</v>
      </c>
      <c r="AL31" s="78">
        <f t="shared" si="26"/>
        <v>9.3344344207239285</v>
      </c>
      <c r="AM31" s="78">
        <f t="shared" si="27"/>
        <v>19.127272968763418</v>
      </c>
      <c r="AN31" s="78">
        <f t="shared" si="27"/>
        <v>13.890587816593941</v>
      </c>
      <c r="AO31" s="78">
        <f t="shared" si="28"/>
        <v>10.17173588426118</v>
      </c>
      <c r="AP31" s="78">
        <f t="shared" si="29"/>
        <v>2.4803314871890585</v>
      </c>
      <c r="AQ31" s="101">
        <f t="shared" si="30"/>
        <v>8.9329734461936727</v>
      </c>
      <c r="AR31" s="101">
        <f t="shared" si="31"/>
        <v>4.4189334717538404</v>
      </c>
      <c r="AS31" s="101">
        <f t="shared" si="15"/>
        <v>49.467666039427691</v>
      </c>
    </row>
    <row r="32" spans="1:45" x14ac:dyDescent="0.2">
      <c r="A32" s="29">
        <v>9</v>
      </c>
      <c r="B32" s="29">
        <v>5</v>
      </c>
      <c r="C32" s="78">
        <f t="shared" si="3"/>
        <v>2.2790807221024352</v>
      </c>
      <c r="D32" s="78">
        <f t="shared" si="16"/>
        <v>4.2689605964535824</v>
      </c>
      <c r="E32" s="78">
        <f t="shared" si="17"/>
        <v>8.6164353135616274</v>
      </c>
      <c r="F32" s="78">
        <f t="shared" si="18"/>
        <v>5.5661768186926288</v>
      </c>
      <c r="G32" s="78">
        <f t="shared" si="18"/>
        <v>4.89188968322311</v>
      </c>
      <c r="H32" s="78">
        <f t="shared" si="19"/>
        <v>8.702908497293361</v>
      </c>
      <c r="I32" s="78">
        <f t="shared" si="19"/>
        <v>5.1582209414978948</v>
      </c>
      <c r="J32" s="78">
        <f t="shared" si="20"/>
        <v>9.9262476266967639</v>
      </c>
      <c r="K32" s="78">
        <f t="shared" si="20"/>
        <v>3.7992451097572557</v>
      </c>
      <c r="L32" s="78">
        <f t="shared" si="20"/>
        <v>7.0895290205607537</v>
      </c>
      <c r="M32" s="78">
        <f t="shared" si="4"/>
        <v>12.431999999999999</v>
      </c>
      <c r="N32" s="109">
        <f t="shared" si="5"/>
        <v>7.5280000000000005</v>
      </c>
      <c r="O32" s="98">
        <f t="shared" si="6"/>
        <v>2.8326679019326848</v>
      </c>
      <c r="P32" s="99">
        <f t="shared" si="7"/>
        <v>9.2266182797786715</v>
      </c>
      <c r="Q32" s="98">
        <f t="shared" si="8"/>
        <v>5.1360697432753675</v>
      </c>
      <c r="R32" s="78">
        <f t="shared" si="8"/>
        <v>8.147445414526219</v>
      </c>
      <c r="S32" s="98">
        <f t="shared" si="21"/>
        <v>5.6004157790596096</v>
      </c>
      <c r="T32" s="78">
        <f t="shared" si="9"/>
        <v>7.3010350478120234</v>
      </c>
      <c r="U32" s="78">
        <f t="shared" si="9"/>
        <v>7.0004138813339667</v>
      </c>
      <c r="V32" s="98">
        <f t="shared" si="22"/>
        <v>7.6797677424159883</v>
      </c>
      <c r="W32" s="98">
        <f t="shared" si="10"/>
        <v>11.435795785982899</v>
      </c>
      <c r="X32" s="98">
        <f t="shared" si="11"/>
        <v>4.6348708890782326</v>
      </c>
      <c r="Y32" s="76">
        <f t="shared" si="12"/>
        <v>2.6199496757026917</v>
      </c>
      <c r="Z32" s="100">
        <f t="shared" si="13"/>
        <v>9.4075168185517466</v>
      </c>
      <c r="AA32" s="100">
        <f t="shared" si="13"/>
        <v>11.973463613961687</v>
      </c>
      <c r="AB32" s="100">
        <f t="shared" si="13"/>
        <v>6.4012876426526173</v>
      </c>
      <c r="AC32" s="100">
        <f t="shared" si="32"/>
        <v>8.5475624734177078</v>
      </c>
      <c r="AD32" s="100">
        <f t="shared" si="14"/>
        <v>4.1093339367313737</v>
      </c>
      <c r="AE32" s="100">
        <f t="shared" si="14"/>
        <v>9.6075698313748088</v>
      </c>
      <c r="AF32" s="78">
        <f t="shared" si="23"/>
        <v>4.0070011827647809</v>
      </c>
      <c r="AG32" s="100">
        <f t="shared" si="13"/>
        <v>4.6677932475422592</v>
      </c>
      <c r="AH32" s="100">
        <f t="shared" si="13"/>
        <v>1.5218124639938471</v>
      </c>
      <c r="AI32" s="100">
        <f t="shared" si="13"/>
        <v>5.1498690863066985</v>
      </c>
      <c r="AJ32" s="100">
        <f t="shared" si="24"/>
        <v>4.4337480619012251</v>
      </c>
      <c r="AK32" s="78">
        <f t="shared" si="25"/>
        <v>7.6141171470410054</v>
      </c>
      <c r="AL32" s="78">
        <f t="shared" si="26"/>
        <v>10.283285711059909</v>
      </c>
      <c r="AM32" s="78">
        <f t="shared" si="27"/>
        <v>13.24650234620953</v>
      </c>
      <c r="AN32" s="78">
        <f t="shared" si="27"/>
        <v>8.3771621936026612</v>
      </c>
      <c r="AO32" s="78">
        <f t="shared" si="28"/>
        <v>8.0090572966956355</v>
      </c>
      <c r="AP32" s="78">
        <f t="shared" si="29"/>
        <v>5.6190881836456263</v>
      </c>
      <c r="AQ32" s="101">
        <f t="shared" si="30"/>
        <v>6.8712478927047709</v>
      </c>
      <c r="AR32" s="101">
        <f t="shared" si="31"/>
        <v>2.8868612132711933</v>
      </c>
      <c r="AS32" s="101">
        <f t="shared" si="15"/>
        <v>42.013637964308991</v>
      </c>
    </row>
    <row r="33" spans="1:45" x14ac:dyDescent="0.2">
      <c r="A33" s="29">
        <v>10</v>
      </c>
      <c r="B33" s="29">
        <v>6</v>
      </c>
      <c r="C33" s="78">
        <f t="shared" si="3"/>
        <v>2.6350465458979144</v>
      </c>
      <c r="D33" s="78">
        <f t="shared" si="16"/>
        <v>9.2389269440751818</v>
      </c>
      <c r="E33" s="78">
        <f t="shared" si="17"/>
        <v>5.4096161435055317</v>
      </c>
      <c r="F33" s="78">
        <f t="shared" si="18"/>
        <v>5.6044499387555256</v>
      </c>
      <c r="G33" s="78">
        <f t="shared" si="18"/>
        <v>3.7555551097122803</v>
      </c>
      <c r="H33" s="78">
        <f t="shared" si="19"/>
        <v>5.2579597862810958</v>
      </c>
      <c r="I33" s="78">
        <f t="shared" si="19"/>
        <v>4.0361180316705818</v>
      </c>
      <c r="J33" s="78">
        <f t="shared" si="20"/>
        <v>8.0833001309770793</v>
      </c>
      <c r="K33" s="78">
        <f t="shared" si="20"/>
        <v>2.0119746125082636</v>
      </c>
      <c r="L33" s="78">
        <f t="shared" si="20"/>
        <v>9.2923561717061745</v>
      </c>
      <c r="M33" s="78">
        <f t="shared" si="4"/>
        <v>9.3919999999999995</v>
      </c>
      <c r="N33" s="109">
        <f t="shared" si="5"/>
        <v>7.4253333333333327</v>
      </c>
      <c r="O33" s="98">
        <f t="shared" si="6"/>
        <v>3.1885835627857451</v>
      </c>
      <c r="P33" s="99">
        <f t="shared" si="7"/>
        <v>5.7075692157018461</v>
      </c>
      <c r="Q33" s="98">
        <f t="shared" si="8"/>
        <v>3.9563144121477287</v>
      </c>
      <c r="R33" s="78">
        <f t="shared" si="8"/>
        <v>9.5310520051179886</v>
      </c>
      <c r="S33" s="98">
        <f t="shared" si="21"/>
        <v>5.2942725965175068</v>
      </c>
      <c r="T33" s="78">
        <f t="shared" si="9"/>
        <v>4.9459726622001332</v>
      </c>
      <c r="U33" s="78">
        <f t="shared" si="9"/>
        <v>7.2788488238455518</v>
      </c>
      <c r="V33" s="98">
        <f t="shared" si="22"/>
        <v>5.5664862593834927</v>
      </c>
      <c r="W33" s="98">
        <f t="shared" si="10"/>
        <v>9.292486014538607</v>
      </c>
      <c r="X33" s="98">
        <f t="shared" si="11"/>
        <v>3.9760558108739681</v>
      </c>
      <c r="Y33" s="76">
        <f t="shared" si="12"/>
        <v>3.7893128928496234</v>
      </c>
      <c r="Z33" s="100">
        <f t="shared" si="13"/>
        <v>4.8426005295719996</v>
      </c>
      <c r="AA33" s="100">
        <f t="shared" si="13"/>
        <v>12.302629935214259</v>
      </c>
      <c r="AB33" s="100">
        <f t="shared" si="13"/>
        <v>9.6749214505027101</v>
      </c>
      <c r="AC33" s="100">
        <f t="shared" si="32"/>
        <v>9.3727014421430699</v>
      </c>
      <c r="AD33" s="100">
        <f t="shared" si="14"/>
        <v>6.0693072078739698</v>
      </c>
      <c r="AE33" s="100">
        <f t="shared" si="14"/>
        <v>6.7419840841332412</v>
      </c>
      <c r="AF33" s="78">
        <f t="shared" si="23"/>
        <v>4.254955344688848</v>
      </c>
      <c r="AG33" s="100">
        <f t="shared" si="13"/>
        <v>3.4161983734783314</v>
      </c>
      <c r="AH33" s="100">
        <f t="shared" si="13"/>
        <v>0.8908936848706549</v>
      </c>
      <c r="AI33" s="100">
        <f t="shared" si="13"/>
        <v>3.741546299507712</v>
      </c>
      <c r="AJ33" s="100">
        <f t="shared" si="24"/>
        <v>3.1756025334815714</v>
      </c>
      <c r="AK33" s="78">
        <f t="shared" si="25"/>
        <v>4.6999414230319285</v>
      </c>
      <c r="AL33" s="78">
        <f t="shared" si="26"/>
        <v>12.719584358592089</v>
      </c>
      <c r="AM33" s="78">
        <f t="shared" si="27"/>
        <v>6.5778901521142332</v>
      </c>
      <c r="AN33" s="78">
        <f t="shared" si="27"/>
        <v>5.8952624918371637</v>
      </c>
      <c r="AO33" s="78">
        <f t="shared" si="28"/>
        <v>6.3427910659890063</v>
      </c>
      <c r="AP33" s="78">
        <f t="shared" si="29"/>
        <v>10.654576079505985</v>
      </c>
      <c r="AQ33" s="101">
        <f t="shared" si="30"/>
        <v>6.1510744365230492</v>
      </c>
      <c r="AR33" s="101">
        <f t="shared" si="31"/>
        <v>2.8090220634410241</v>
      </c>
      <c r="AS33" s="101">
        <f t="shared" si="15"/>
        <v>45.667177213170731</v>
      </c>
    </row>
    <row r="34" spans="1:45" x14ac:dyDescent="0.2">
      <c r="A34" s="29">
        <v>11</v>
      </c>
      <c r="B34" s="29">
        <v>8</v>
      </c>
      <c r="C34" s="78">
        <f t="shared" si="3"/>
        <v>3.8193882895219611</v>
      </c>
      <c r="D34" s="78">
        <f t="shared" si="16"/>
        <v>11.413845581667969</v>
      </c>
      <c r="E34" s="78">
        <f t="shared" si="17"/>
        <v>1.8230347931895619</v>
      </c>
      <c r="F34" s="78">
        <f t="shared" si="18"/>
        <v>3.4340444750068277</v>
      </c>
      <c r="G34" s="78">
        <f t="shared" si="18"/>
        <v>2.0831472015873085</v>
      </c>
      <c r="H34" s="78">
        <f t="shared" si="19"/>
        <v>2.1584334839832673</v>
      </c>
      <c r="I34" s="78">
        <f t="shared" si="19"/>
        <v>1.9642328113452971</v>
      </c>
      <c r="J34" s="78">
        <f t="shared" si="20"/>
        <v>7.1735325505748708</v>
      </c>
      <c r="K34" s="78">
        <f t="shared" si="20"/>
        <v>0.43132809812424516</v>
      </c>
      <c r="L34" s="78">
        <f t="shared" si="20"/>
        <v>4.2216832265052346</v>
      </c>
      <c r="M34" s="78">
        <f t="shared" si="4"/>
        <v>5.3920000000000003</v>
      </c>
      <c r="N34" s="109">
        <f t="shared" si="5"/>
        <v>5.5613333333333337</v>
      </c>
      <c r="O34" s="98">
        <f t="shared" si="6"/>
        <v>1.7319476288532225</v>
      </c>
      <c r="P34" s="99">
        <f t="shared" si="7"/>
        <v>3.3919937665774689</v>
      </c>
      <c r="Q34" s="98">
        <f t="shared" si="8"/>
        <v>2.2459174059644722</v>
      </c>
      <c r="R34" s="78">
        <f t="shared" si="8"/>
        <v>4.1252130920091572</v>
      </c>
      <c r="S34" s="98">
        <f t="shared" si="21"/>
        <v>3.7558352682146738</v>
      </c>
      <c r="T34" s="78">
        <f t="shared" si="9"/>
        <v>2.4003561344724296</v>
      </c>
      <c r="U34" s="78">
        <f t="shared" si="9"/>
        <v>3.8586885800204724</v>
      </c>
      <c r="V34" s="98">
        <f t="shared" si="22"/>
        <v>2.7721696917343182</v>
      </c>
      <c r="W34" s="98">
        <f t="shared" si="10"/>
        <v>4.7078076117160261</v>
      </c>
      <c r="X34" s="98">
        <f t="shared" si="11"/>
        <v>1.8675643412826182</v>
      </c>
      <c r="Y34" s="76">
        <f t="shared" si="12"/>
        <v>3.4477914009929442</v>
      </c>
      <c r="Z34" s="100">
        <f t="shared" si="13"/>
        <v>4.4292082686071721</v>
      </c>
      <c r="AA34" s="100">
        <f t="shared" si="13"/>
        <v>5.6556550997343837</v>
      </c>
      <c r="AB34" s="100">
        <f t="shared" si="13"/>
        <v>5.9653294129589503</v>
      </c>
      <c r="AC34" s="100">
        <f t="shared" si="32"/>
        <v>6.2942865165976212</v>
      </c>
      <c r="AD34" s="100">
        <f t="shared" si="14"/>
        <v>4.1130439761965452</v>
      </c>
      <c r="AE34" s="100">
        <f t="shared" si="14"/>
        <v>6.4255641545719815</v>
      </c>
      <c r="AF34" s="78">
        <f t="shared" si="23"/>
        <v>2.4630760520198831</v>
      </c>
      <c r="AG34" s="100">
        <f t="shared" si="13"/>
        <v>1.5540977676931957</v>
      </c>
      <c r="AH34" s="100">
        <f t="shared" si="13"/>
        <v>0.69130803584374023</v>
      </c>
      <c r="AI34" s="100">
        <f t="shared" si="13"/>
        <v>1.7512203307496956</v>
      </c>
      <c r="AJ34" s="100">
        <f t="shared" si="24"/>
        <v>1.2839042681804671</v>
      </c>
      <c r="AK34" s="78">
        <f t="shared" si="25"/>
        <v>3.4306461297598809</v>
      </c>
      <c r="AL34" s="78">
        <f t="shared" si="26"/>
        <v>11.062514655863339</v>
      </c>
      <c r="AM34" s="78">
        <f t="shared" si="27"/>
        <v>3.9812027070125326</v>
      </c>
      <c r="AN34" s="78">
        <f t="shared" si="27"/>
        <v>3.0471506765361323</v>
      </c>
      <c r="AO34" s="78">
        <f t="shared" si="28"/>
        <v>3.5667365830408242</v>
      </c>
      <c r="AP34" s="78">
        <f t="shared" si="29"/>
        <v>5.5698126473188871</v>
      </c>
      <c r="AQ34" s="101">
        <f t="shared" si="30"/>
        <v>3.8766511512340722</v>
      </c>
      <c r="AR34" s="101">
        <f t="shared" si="31"/>
        <v>2.3720217209413721</v>
      </c>
      <c r="AS34" s="101">
        <f t="shared" si="15"/>
        <v>61.187391601802389</v>
      </c>
    </row>
    <row r="35" spans="1:45" x14ac:dyDescent="0.2">
      <c r="A35" s="29">
        <v>12</v>
      </c>
      <c r="B35" s="29">
        <v>10</v>
      </c>
      <c r="C35" s="78">
        <f t="shared" si="3"/>
        <v>4.3314299007288399</v>
      </c>
      <c r="D35" s="78">
        <f t="shared" si="16"/>
        <v>9.7084054507495186</v>
      </c>
      <c r="E35" s="78">
        <f t="shared" si="17"/>
        <v>1.0248803609363797</v>
      </c>
      <c r="F35" s="78">
        <f t="shared" si="18"/>
        <v>1.9700662625901042</v>
      </c>
      <c r="G35" s="78">
        <f t="shared" si="18"/>
        <v>1.2320416532654985</v>
      </c>
      <c r="H35" s="78">
        <f t="shared" si="19"/>
        <v>2.1616968316938259</v>
      </c>
      <c r="I35" s="78">
        <f t="shared" si="19"/>
        <v>1.1321206331954523</v>
      </c>
      <c r="J35" s="78">
        <f t="shared" si="20"/>
        <v>4.1025804227360592</v>
      </c>
      <c r="K35" s="78">
        <f t="shared" si="20"/>
        <v>0.19429178599738489</v>
      </c>
      <c r="L35" s="78">
        <f t="shared" si="20"/>
        <v>3.0878906665207082</v>
      </c>
      <c r="M35" s="78">
        <f t="shared" si="4"/>
        <v>3.3920000000000003</v>
      </c>
      <c r="N35" s="109">
        <f t="shared" si="5"/>
        <v>2.6186666666666669</v>
      </c>
      <c r="O35" s="98">
        <f t="shared" si="6"/>
        <v>1.5309244459520852</v>
      </c>
      <c r="P35" s="99">
        <f t="shared" si="7"/>
        <v>2.1017207825591337</v>
      </c>
      <c r="Q35" s="98">
        <f t="shared" si="8"/>
        <v>1.3219690320542887</v>
      </c>
      <c r="R35" s="78">
        <f t="shared" si="8"/>
        <v>1.8236623346340786</v>
      </c>
      <c r="S35" s="98">
        <f t="shared" si="21"/>
        <v>2.4315264950259126</v>
      </c>
      <c r="T35" s="78">
        <f t="shared" si="9"/>
        <v>2.1756929565304071</v>
      </c>
      <c r="U35" s="78">
        <f t="shared" si="9"/>
        <v>1.9684001808036258</v>
      </c>
      <c r="V35" s="98">
        <f t="shared" si="22"/>
        <v>1.7124978502959283</v>
      </c>
      <c r="W35" s="98">
        <f t="shared" si="10"/>
        <v>2.841530744455306</v>
      </c>
      <c r="X35" s="98">
        <f t="shared" si="11"/>
        <v>1.3910729319368378</v>
      </c>
      <c r="Y35" s="76">
        <f t="shared" si="12"/>
        <v>1.7324729660656413</v>
      </c>
      <c r="Z35" s="100">
        <f t="shared" si="13"/>
        <v>3.0142597002584908</v>
      </c>
      <c r="AA35" s="100">
        <f t="shared" si="13"/>
        <v>3.1259331871792044</v>
      </c>
      <c r="AB35" s="100">
        <f t="shared" si="13"/>
        <v>3.5352704433357771</v>
      </c>
      <c r="AC35" s="100">
        <f t="shared" si="32"/>
        <v>2.0416046041735378</v>
      </c>
      <c r="AD35" s="100">
        <f t="shared" si="14"/>
        <v>3.1524749079590819</v>
      </c>
      <c r="AE35" s="100">
        <f t="shared" si="14"/>
        <v>4.6983880052710933</v>
      </c>
      <c r="AF35" s="78">
        <f t="shared" si="23"/>
        <v>1.6176683805323322</v>
      </c>
      <c r="AG35" s="100">
        <f t="shared" si="13"/>
        <v>1.7719301424019249</v>
      </c>
      <c r="AH35" s="100">
        <f t="shared" si="13"/>
        <v>0.46509698525491527</v>
      </c>
      <c r="AI35" s="100">
        <f t="shared" si="13"/>
        <v>2.0205366037036576</v>
      </c>
      <c r="AJ35" s="100">
        <f t="shared" si="24"/>
        <v>1.8342053017015161</v>
      </c>
      <c r="AK35" s="78">
        <f t="shared" si="25"/>
        <v>1.8552286198454493</v>
      </c>
      <c r="AL35" s="78">
        <f t="shared" si="26"/>
        <v>6.7937264724428532</v>
      </c>
      <c r="AM35" s="78">
        <f t="shared" si="27"/>
        <v>3.4218677057790492</v>
      </c>
      <c r="AN35" s="78">
        <f t="shared" si="27"/>
        <v>2.5670218940164484</v>
      </c>
      <c r="AO35" s="78">
        <f t="shared" si="28"/>
        <v>3.1943177025935681</v>
      </c>
      <c r="AP35" s="78">
        <f t="shared" si="29"/>
        <v>3.0085963105460438</v>
      </c>
      <c r="AQ35" s="101">
        <f t="shared" si="30"/>
        <v>2.6026417080597164</v>
      </c>
      <c r="AR35" s="101">
        <f t="shared" si="31"/>
        <v>1.6766963164823065</v>
      </c>
      <c r="AS35" s="101">
        <f t="shared" si="15"/>
        <v>64.42286355782305</v>
      </c>
    </row>
    <row r="36" spans="1:45" ht="13.5" thickBot="1" x14ac:dyDescent="0.25">
      <c r="A36" s="41">
        <v>13</v>
      </c>
      <c r="B36" s="41">
        <v>12</v>
      </c>
      <c r="C36" s="79">
        <f t="shared" si="3"/>
        <v>3.6725675434209881</v>
      </c>
      <c r="D36" s="79">
        <f t="shared" si="16"/>
        <v>5.1578179278683951</v>
      </c>
      <c r="E36" s="79">
        <f t="shared" si="17"/>
        <v>0.76925847638349687</v>
      </c>
      <c r="F36" s="79">
        <f t="shared" si="18"/>
        <v>1.7516768605170205</v>
      </c>
      <c r="G36" s="79">
        <f t="shared" si="18"/>
        <v>0.96716440678408766</v>
      </c>
      <c r="H36" s="79">
        <f t="shared" si="19"/>
        <v>1.1571975969007477</v>
      </c>
      <c r="I36" s="79">
        <f t="shared" si="19"/>
        <v>0.55350332942856129</v>
      </c>
      <c r="J36" s="79">
        <f t="shared" si="20"/>
        <v>3.251961317398957</v>
      </c>
      <c r="K36" s="79">
        <f t="shared" si="20"/>
        <v>8.6657409185016965E-2</v>
      </c>
      <c r="L36" s="79">
        <f t="shared" si="20"/>
        <v>3.1079999999999997</v>
      </c>
      <c r="M36" s="79">
        <f t="shared" si="4"/>
        <v>2.2559999999999998</v>
      </c>
      <c r="N36" s="110">
        <f t="shared" si="5"/>
        <v>2.1120000000000001</v>
      </c>
      <c r="O36" s="42">
        <f t="shared" si="6"/>
        <v>1.7157787406826166</v>
      </c>
      <c r="P36" s="104">
        <f t="shared" si="7"/>
        <v>1.8036767523716442</v>
      </c>
      <c r="Q36" s="42">
        <f t="shared" si="8"/>
        <v>1.2878592871411183</v>
      </c>
      <c r="R36" s="79">
        <f t="shared" si="8"/>
        <v>1.1331268731889632</v>
      </c>
      <c r="S36" s="42">
        <f t="shared" si="21"/>
        <v>1.7832945834245126</v>
      </c>
      <c r="T36" s="79">
        <f t="shared" si="9"/>
        <v>1.6542621561251116</v>
      </c>
      <c r="U36" s="79">
        <f t="shared" si="9"/>
        <v>2.0058608514186371</v>
      </c>
      <c r="V36" s="42">
        <f t="shared" si="22"/>
        <v>1.0757108356167453</v>
      </c>
      <c r="W36" s="42">
        <f t="shared" si="10"/>
        <v>1.700988524080546</v>
      </c>
      <c r="X36" s="42">
        <f t="shared" si="11"/>
        <v>0.62269603630639747</v>
      </c>
      <c r="Y36" s="45">
        <f t="shared" si="12"/>
        <v>0.88805024646828001</v>
      </c>
      <c r="Z36" s="79">
        <f t="shared" si="13"/>
        <v>2.1786427327405624</v>
      </c>
      <c r="AA36" s="79">
        <f t="shared" si="13"/>
        <v>1.9799436073411649</v>
      </c>
      <c r="AB36" s="79">
        <f t="shared" si="13"/>
        <v>2.7165843931256877</v>
      </c>
      <c r="AC36" s="79">
        <f>AC18/5</f>
        <v>2.2059402878840975</v>
      </c>
      <c r="AD36" s="79">
        <f t="shared" si="14"/>
        <v>1.2942369336831496</v>
      </c>
      <c r="AE36" s="79">
        <f t="shared" si="14"/>
        <v>2.9946422568365842</v>
      </c>
      <c r="AF36" s="79">
        <f t="shared" si="23"/>
        <v>1.3970733914919033</v>
      </c>
      <c r="AG36" s="79">
        <f t="shared" si="13"/>
        <v>1.5738701083926332</v>
      </c>
      <c r="AH36" s="79">
        <f t="shared" si="13"/>
        <v>0.45312412546849901</v>
      </c>
      <c r="AI36" s="79">
        <f t="shared" si="13"/>
        <v>1.930220764518521</v>
      </c>
      <c r="AJ36" s="79">
        <f t="shared" si="24"/>
        <v>1.2972185245153784</v>
      </c>
      <c r="AK36" s="79">
        <f t="shared" si="25"/>
        <v>0.92973896521891708</v>
      </c>
      <c r="AL36" s="79">
        <f t="shared" si="26"/>
        <v>3.6012017430291201</v>
      </c>
      <c r="AM36" s="79">
        <f t="shared" si="27"/>
        <v>2.5773333890754828</v>
      </c>
      <c r="AN36" s="79">
        <f t="shared" si="27"/>
        <v>2.3211315074262724</v>
      </c>
      <c r="AO36" s="79">
        <f t="shared" si="28"/>
        <v>2.2294768535777973</v>
      </c>
      <c r="AP36" s="79">
        <f t="shared" si="29"/>
        <v>2.0544743042661695</v>
      </c>
      <c r="AQ36" s="96">
        <f t="shared" si="30"/>
        <v>1.8562490910825944</v>
      </c>
      <c r="AR36" s="96">
        <f t="shared" si="31"/>
        <v>1.0033004025404839</v>
      </c>
      <c r="AS36" s="96">
        <f t="shared" si="15"/>
        <v>54.049879801171677</v>
      </c>
    </row>
    <row r="37" spans="1:45" ht="13.5" thickTop="1" x14ac:dyDescent="0.2">
      <c r="AF37" s="49"/>
      <c r="AK37" s="49"/>
      <c r="AL37" s="49"/>
      <c r="AM37" s="49"/>
      <c r="AN37" s="49"/>
      <c r="AO37" s="49"/>
      <c r="AP37" s="49"/>
    </row>
  </sheetData>
  <mergeCells count="91">
    <mergeCell ref="Q2:X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N4:N5"/>
    <mergeCell ref="O4:O5"/>
    <mergeCell ref="P4:P5"/>
    <mergeCell ref="Q4:Q5"/>
    <mergeCell ref="J4:J5"/>
    <mergeCell ref="K4:K5"/>
    <mergeCell ref="L4:L5"/>
    <mergeCell ref="M4:M5"/>
    <mergeCell ref="V4:V5"/>
    <mergeCell ref="W4:W5"/>
    <mergeCell ref="X4:X5"/>
    <mergeCell ref="Y4:Y5"/>
    <mergeCell ref="R4:R5"/>
    <mergeCell ref="S4:S5"/>
    <mergeCell ref="T4:T5"/>
    <mergeCell ref="U4:U5"/>
    <mergeCell ref="AD4:AD5"/>
    <mergeCell ref="AE4:AE5"/>
    <mergeCell ref="AF4:AF5"/>
    <mergeCell ref="AG4:AG5"/>
    <mergeCell ref="Z4:Z5"/>
    <mergeCell ref="AA4:AA5"/>
    <mergeCell ref="AB4:AB5"/>
    <mergeCell ref="AC4:AC5"/>
    <mergeCell ref="AR4:AR5"/>
    <mergeCell ref="AS4:AS5"/>
    <mergeCell ref="AL4:AL5"/>
    <mergeCell ref="AM4:AM5"/>
    <mergeCell ref="AN4:AN5"/>
    <mergeCell ref="AO4:AO5"/>
    <mergeCell ref="AP4:AP5"/>
    <mergeCell ref="AQ4:AQ5"/>
    <mergeCell ref="AH4:AH5"/>
    <mergeCell ref="AI4:AI5"/>
    <mergeCell ref="AJ4:AJ5"/>
    <mergeCell ref="AK4:AK5"/>
    <mergeCell ref="E22:E23"/>
    <mergeCell ref="F22:F23"/>
    <mergeCell ref="G22:G23"/>
    <mergeCell ref="H22:H23"/>
    <mergeCell ref="N22:N23"/>
    <mergeCell ref="O22:O23"/>
    <mergeCell ref="P22:P23"/>
    <mergeCell ref="U22:U23"/>
    <mergeCell ref="V22:V23"/>
    <mergeCell ref="W22:W23"/>
    <mergeCell ref="X22:X23"/>
    <mergeCell ref="Q22:Q23"/>
    <mergeCell ref="A22:A23"/>
    <mergeCell ref="B22:B23"/>
    <mergeCell ref="C22:C23"/>
    <mergeCell ref="D22:D23"/>
    <mergeCell ref="M22:M23"/>
    <mergeCell ref="I22:I23"/>
    <mergeCell ref="J22:J23"/>
    <mergeCell ref="K22:K23"/>
    <mergeCell ref="L22:L23"/>
    <mergeCell ref="R22:R23"/>
    <mergeCell ref="S22:S23"/>
    <mergeCell ref="T22:T23"/>
    <mergeCell ref="AC22:AC23"/>
    <mergeCell ref="AD22:AD23"/>
    <mergeCell ref="AE22:AE23"/>
    <mergeCell ref="AF22:AF23"/>
    <mergeCell ref="Y22:Y23"/>
    <mergeCell ref="Z22:Z23"/>
    <mergeCell ref="AA22:AA23"/>
    <mergeCell ref="AB22:AB23"/>
    <mergeCell ref="AK22:AK23"/>
    <mergeCell ref="AL22:AL23"/>
    <mergeCell ref="AM22:AM23"/>
    <mergeCell ref="AN22:AN23"/>
    <mergeCell ref="AG22:AG23"/>
    <mergeCell ref="AH22:AH23"/>
    <mergeCell ref="AI22:AI23"/>
    <mergeCell ref="AJ22:AJ23"/>
    <mergeCell ref="AS22:AS23"/>
    <mergeCell ref="AO22:AO23"/>
    <mergeCell ref="AP22:AP23"/>
    <mergeCell ref="AQ22:AQ23"/>
    <mergeCell ref="AR22:AR23"/>
  </mergeCells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7"/>
  <sheetViews>
    <sheetView topLeftCell="D29" zoomScale="125" zoomScaleNormal="125" zoomScalePageLayoutView="125" workbookViewId="0">
      <selection activeCell="AA32" activeCellId="3" sqref="C32:D46 R32:R46 T32:T46 AA32:AA46"/>
    </sheetView>
  </sheetViews>
  <sheetFormatPr defaultColWidth="8.85546875" defaultRowHeight="12.75" x14ac:dyDescent="0.2"/>
  <sheetData>
    <row r="2" spans="1:36" ht="13.5" thickBo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</row>
    <row r="3" spans="1:36" ht="18.75" thickBot="1" x14ac:dyDescent="0.3">
      <c r="A3" s="62"/>
      <c r="B3" s="62"/>
      <c r="C3" s="62"/>
      <c r="D3" s="62"/>
      <c r="E3" s="62"/>
      <c r="F3" s="62"/>
      <c r="G3" s="62"/>
      <c r="H3" s="62"/>
      <c r="I3" s="62"/>
      <c r="J3" s="62"/>
      <c r="K3" s="162" t="s">
        <v>111</v>
      </c>
      <c r="L3" s="163"/>
      <c r="M3" s="163"/>
      <c r="N3" s="163"/>
      <c r="O3" s="163"/>
      <c r="P3" s="164"/>
      <c r="X3" s="111"/>
      <c r="Y3" s="111"/>
      <c r="Z3" s="111"/>
      <c r="AA3" s="111"/>
      <c r="AB3" s="111"/>
      <c r="AC3" s="62"/>
      <c r="AD3" s="62"/>
      <c r="AE3" s="62"/>
      <c r="AF3" s="62"/>
    </row>
    <row r="4" spans="1:36" ht="13.5" thickBot="1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</row>
    <row r="5" spans="1:36" ht="13.5" thickBot="1" x14ac:dyDescent="0.25">
      <c r="A5" s="62"/>
      <c r="C5" s="65"/>
      <c r="D5" s="65"/>
      <c r="E5" s="65"/>
      <c r="F5" s="65"/>
      <c r="G5" s="65"/>
      <c r="H5" s="65"/>
      <c r="I5" s="65"/>
      <c r="J5" s="65"/>
      <c r="K5" s="165" t="s">
        <v>110</v>
      </c>
      <c r="L5" s="166"/>
      <c r="M5" s="166"/>
      <c r="N5" s="166"/>
      <c r="O5" s="166"/>
      <c r="P5" s="166"/>
      <c r="Q5" s="167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2"/>
    </row>
    <row r="6" spans="1:36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H6" t="s">
        <v>151</v>
      </c>
    </row>
    <row r="7" spans="1:36" ht="12.75" customHeight="1" x14ac:dyDescent="0.2">
      <c r="A7" s="160" t="s">
        <v>83</v>
      </c>
      <c r="B7" s="154" t="s">
        <v>75</v>
      </c>
      <c r="C7" s="149" t="s">
        <v>118</v>
      </c>
      <c r="D7" s="149" t="s">
        <v>119</v>
      </c>
      <c r="E7" s="149" t="s">
        <v>122</v>
      </c>
      <c r="F7" s="149" t="s">
        <v>120</v>
      </c>
      <c r="G7" s="149" t="s">
        <v>112</v>
      </c>
      <c r="H7" s="149" t="s">
        <v>125</v>
      </c>
      <c r="I7" s="149" t="s">
        <v>126</v>
      </c>
      <c r="J7" s="149" t="s">
        <v>123</v>
      </c>
      <c r="K7" s="149" t="s">
        <v>127</v>
      </c>
      <c r="L7" s="149" t="s">
        <v>124</v>
      </c>
      <c r="M7" s="149" t="s">
        <v>128</v>
      </c>
      <c r="N7" s="149" t="s">
        <v>129</v>
      </c>
      <c r="O7" s="149" t="s">
        <v>130</v>
      </c>
      <c r="P7" s="149" t="s">
        <v>131</v>
      </c>
      <c r="Q7" s="149" t="s">
        <v>113</v>
      </c>
      <c r="R7" s="149" t="s">
        <v>116</v>
      </c>
      <c r="S7" s="149" t="s">
        <v>121</v>
      </c>
      <c r="T7" s="149" t="s">
        <v>137</v>
      </c>
      <c r="U7" s="149" t="s">
        <v>61</v>
      </c>
      <c r="V7" s="149" t="s">
        <v>114</v>
      </c>
      <c r="W7" s="149" t="s">
        <v>115</v>
      </c>
      <c r="X7" s="149" t="s">
        <v>132</v>
      </c>
      <c r="Y7" s="149" t="s">
        <v>133</v>
      </c>
      <c r="Z7" s="149" t="s">
        <v>134</v>
      </c>
      <c r="AA7" s="149" t="s">
        <v>135</v>
      </c>
      <c r="AB7" s="149" t="s">
        <v>136</v>
      </c>
      <c r="AC7" s="154" t="s">
        <v>72</v>
      </c>
      <c r="AD7" s="154" t="s">
        <v>73</v>
      </c>
      <c r="AE7" s="156" t="s">
        <v>74</v>
      </c>
      <c r="AF7" s="158"/>
      <c r="AG7" s="154" t="s">
        <v>75</v>
      </c>
      <c r="AH7" s="154" t="s">
        <v>72</v>
      </c>
      <c r="AI7" s="154" t="s">
        <v>73</v>
      </c>
      <c r="AJ7" s="156" t="s">
        <v>74</v>
      </c>
    </row>
    <row r="8" spans="1:36" ht="13.5" thickBot="1" x14ac:dyDescent="0.25">
      <c r="A8" s="161"/>
      <c r="B8" s="155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5"/>
      <c r="AD8" s="155"/>
      <c r="AE8" s="157"/>
      <c r="AF8" s="158"/>
      <c r="AG8" s="155"/>
      <c r="AH8" s="155"/>
      <c r="AI8" s="155"/>
      <c r="AJ8" s="157"/>
    </row>
    <row r="9" spans="1:36" ht="13.5" thickTop="1" x14ac:dyDescent="0.2">
      <c r="A9" s="20">
        <v>1</v>
      </c>
      <c r="B9" s="20">
        <v>0</v>
      </c>
      <c r="C9" s="90">
        <v>181.36127086596991</v>
      </c>
      <c r="D9" s="90">
        <v>17.206087361472619</v>
      </c>
      <c r="E9" s="113">
        <v>6.8216545820599963</v>
      </c>
      <c r="F9" s="90">
        <v>14.367191131664596</v>
      </c>
      <c r="G9" s="90">
        <v>16.77688617223285</v>
      </c>
      <c r="H9" s="90">
        <v>15.985253652938633</v>
      </c>
      <c r="I9" s="90">
        <v>4.3852307095891474</v>
      </c>
      <c r="J9" s="90">
        <v>37.010579693044228</v>
      </c>
      <c r="K9" s="90">
        <v>2.0022500684764992</v>
      </c>
      <c r="L9" s="90">
        <v>30.624868436472838</v>
      </c>
      <c r="M9" s="90">
        <v>26.921361198318216</v>
      </c>
      <c r="N9" s="113">
        <v>1.9715033063986347</v>
      </c>
      <c r="O9" s="90">
        <v>10.534453756408229</v>
      </c>
      <c r="P9" s="90">
        <v>6.2179917835564726</v>
      </c>
      <c r="Q9" s="113">
        <v>23.881202024743608</v>
      </c>
      <c r="R9" s="113">
        <v>21.382251605248324</v>
      </c>
      <c r="S9" s="113">
        <v>20.128249743317348</v>
      </c>
      <c r="T9" s="90">
        <v>6.6056453848086125</v>
      </c>
      <c r="U9" s="90">
        <v>9.6796817292267132</v>
      </c>
      <c r="V9" s="113">
        <v>21.981374341058405</v>
      </c>
      <c r="W9" s="113">
        <v>45.258018655857192</v>
      </c>
      <c r="X9" s="113">
        <v>15.93361028912711</v>
      </c>
      <c r="Y9" s="114">
        <v>3.020669936327987</v>
      </c>
      <c r="Z9" s="113">
        <v>11.872863802335665</v>
      </c>
      <c r="AA9" s="113">
        <v>32.385186673182886</v>
      </c>
      <c r="AB9" s="113">
        <v>18.437995075084533</v>
      </c>
      <c r="AC9" s="115">
        <f xml:space="preserve"> AVERAGE(C9:AB9)</f>
        <v>23.182820460727747</v>
      </c>
      <c r="AD9" s="115">
        <f>STDEV(C9:AB9)</f>
        <v>34.121992123023333</v>
      </c>
      <c r="AE9" s="115">
        <f t="shared" ref="AE9:AE22" si="0">(AD9/AC9)*100</f>
        <v>147.1865435046042</v>
      </c>
      <c r="AF9" s="90"/>
      <c r="AG9" s="20">
        <v>0</v>
      </c>
      <c r="AH9" s="108">
        <f>SUM(F9+G9+M9+P9+U9+V9+W9+X9)/8</f>
        <v>19.642014412630196</v>
      </c>
    </row>
    <row r="10" spans="1:36" x14ac:dyDescent="0.2">
      <c r="A10" s="20">
        <v>2</v>
      </c>
      <c r="B10" s="20">
        <v>0.5</v>
      </c>
      <c r="C10" s="90">
        <v>152.18538116839679</v>
      </c>
      <c r="D10" s="90">
        <v>31.591536932440537</v>
      </c>
      <c r="E10" s="113">
        <v>9.0711419950974328</v>
      </c>
      <c r="F10" s="90">
        <v>15.844311784301546</v>
      </c>
      <c r="G10" s="90">
        <v>16.418602124207197</v>
      </c>
      <c r="H10" s="90">
        <v>21.569711189196198</v>
      </c>
      <c r="I10" s="90">
        <v>8.885152814150965</v>
      </c>
      <c r="J10" s="90"/>
      <c r="K10" s="90">
        <v>6.4473730893060832</v>
      </c>
      <c r="L10" s="90">
        <v>18.596800736774277</v>
      </c>
      <c r="M10" s="90">
        <v>35.308645644173687</v>
      </c>
      <c r="N10" s="113">
        <v>6.1120461791771064</v>
      </c>
      <c r="O10" s="90">
        <v>9.740799674787409</v>
      </c>
      <c r="P10" s="90">
        <v>3.4797531932651382</v>
      </c>
      <c r="Q10" s="113">
        <v>21.226269952117779</v>
      </c>
      <c r="R10" s="113">
        <v>32.174971878882168</v>
      </c>
      <c r="S10" s="113">
        <v>17.004303086470738</v>
      </c>
      <c r="T10" s="90">
        <v>8.5031717480398168</v>
      </c>
      <c r="U10" s="90">
        <v>9.137658795351344</v>
      </c>
      <c r="V10" s="113">
        <v>21.651364960684671</v>
      </c>
      <c r="W10" s="113">
        <v>52.591390515027967</v>
      </c>
      <c r="X10" s="113">
        <v>36.980388754726768</v>
      </c>
      <c r="Y10" s="114">
        <v>5.2158413957325953</v>
      </c>
      <c r="Z10" s="113">
        <v>22.765913763562558</v>
      </c>
      <c r="AA10" s="113">
        <v>23.904640125272905</v>
      </c>
      <c r="AB10" s="113">
        <v>20.603902683562232</v>
      </c>
      <c r="AC10" s="115">
        <f t="shared" ref="AC10:AC22" si="1" xml:space="preserve"> AVERAGE(C10:AB10)</f>
        <v>24.280442967388229</v>
      </c>
      <c r="AD10" s="115">
        <f t="shared" ref="AD10:AD22" si="2">STDEV(C10:AB10)</f>
        <v>29.168928542932175</v>
      </c>
      <c r="AE10" s="115">
        <f t="shared" si="0"/>
        <v>120.13342829910398</v>
      </c>
      <c r="AF10" s="90"/>
      <c r="AG10" s="20">
        <v>0.5</v>
      </c>
      <c r="AH10" s="108">
        <f t="shared" ref="AH10:AH22" si="3">SUM(F10+G10+M10+P10+U10+V10+W10+X10)/8</f>
        <v>23.926514471467289</v>
      </c>
    </row>
    <row r="11" spans="1:36" x14ac:dyDescent="0.2">
      <c r="A11" s="20">
        <v>3</v>
      </c>
      <c r="B11" s="20">
        <v>1</v>
      </c>
      <c r="C11" s="90">
        <v>259.41105218347002</v>
      </c>
      <c r="D11" s="90">
        <v>46.60705096351527</v>
      </c>
      <c r="E11" s="113">
        <v>18.176564078561686</v>
      </c>
      <c r="F11" s="90">
        <v>12.476998136153876</v>
      </c>
      <c r="G11" s="90">
        <v>17.114726286449173</v>
      </c>
      <c r="H11" s="90">
        <v>25.131346400889623</v>
      </c>
      <c r="I11" s="90">
        <v>14.924654767998909</v>
      </c>
      <c r="J11" s="90">
        <v>27.811650290143987</v>
      </c>
      <c r="K11" s="90">
        <v>8.9225097934239255</v>
      </c>
      <c r="L11" s="90">
        <v>25.123049336999983</v>
      </c>
      <c r="M11" s="90">
        <v>53.733271330265133</v>
      </c>
      <c r="N11" s="113">
        <v>8.6998648073020117</v>
      </c>
      <c r="O11" s="90">
        <v>14.39334650908371</v>
      </c>
      <c r="P11" s="90">
        <v>6.6434128657586209</v>
      </c>
      <c r="Q11" s="113">
        <v>30.677791790707467</v>
      </c>
      <c r="R11" s="113">
        <v>37.056102513232211</v>
      </c>
      <c r="S11" s="113">
        <v>28.624534358567235</v>
      </c>
      <c r="T11" s="90">
        <v>14.325129249967324</v>
      </c>
      <c r="U11" s="90">
        <v>9.6284720722592247</v>
      </c>
      <c r="V11" s="113">
        <v>30.416204774481312</v>
      </c>
      <c r="W11" s="113">
        <v>35.102061015496297</v>
      </c>
      <c r="X11" s="113">
        <v>109.16841278188186</v>
      </c>
      <c r="Y11" s="114">
        <v>3.8441895493068952</v>
      </c>
      <c r="Z11" s="113">
        <v>21.264803525956641</v>
      </c>
      <c r="AA11" s="113">
        <v>25.285732116692735</v>
      </c>
      <c r="AB11" s="113">
        <v>25.050204573553664</v>
      </c>
      <c r="AC11" s="115">
        <f t="shared" si="1"/>
        <v>34.985120618158412</v>
      </c>
      <c r="AD11" s="115">
        <f t="shared" si="2"/>
        <v>50.285453316784078</v>
      </c>
      <c r="AE11" s="115">
        <f t="shared" si="0"/>
        <v>143.73382863423456</v>
      </c>
      <c r="AF11" s="90"/>
      <c r="AG11" s="20">
        <v>1</v>
      </c>
      <c r="AH11" s="108">
        <f t="shared" si="3"/>
        <v>34.285444907843186</v>
      </c>
    </row>
    <row r="12" spans="1:36" x14ac:dyDescent="0.2">
      <c r="A12" s="20">
        <v>4</v>
      </c>
      <c r="B12" s="20">
        <v>1.5</v>
      </c>
      <c r="C12" s="90">
        <v>360.35776548389157</v>
      </c>
      <c r="D12" s="90">
        <v>82.196413233980252</v>
      </c>
      <c r="E12" s="113">
        <v>74.28351278666598</v>
      </c>
      <c r="F12" s="90">
        <v>50.072792874718466</v>
      </c>
      <c r="G12" s="90">
        <v>34.945582472932131</v>
      </c>
      <c r="H12" s="90">
        <v>105.49215929628888</v>
      </c>
      <c r="I12" s="90">
        <v>33.550679478116372</v>
      </c>
      <c r="J12" s="90">
        <v>22.778896741099327</v>
      </c>
      <c r="K12" s="90">
        <v>51.016298390139781</v>
      </c>
      <c r="L12" s="90">
        <v>103.31273983513506</v>
      </c>
      <c r="M12" s="90">
        <v>31.590921756024571</v>
      </c>
      <c r="N12" s="113">
        <v>11.840764462051034</v>
      </c>
      <c r="O12" s="90">
        <v>14.561877237230267</v>
      </c>
      <c r="P12" s="90">
        <v>6.4928318801946734</v>
      </c>
      <c r="Q12" s="113">
        <v>42.405120023030122</v>
      </c>
      <c r="R12" s="113">
        <v>45.308381210635801</v>
      </c>
      <c r="S12" s="113">
        <v>48.300886908164571</v>
      </c>
      <c r="T12" s="90">
        <v>19.183455419696379</v>
      </c>
      <c r="U12" s="90">
        <v>9.9264003279746049</v>
      </c>
      <c r="V12" s="113">
        <v>45.052820983979949</v>
      </c>
      <c r="W12" s="113">
        <v>63.976268432893313</v>
      </c>
      <c r="X12" s="113">
        <v>59.038061175083698</v>
      </c>
      <c r="Y12" s="114">
        <v>17.253436811976936</v>
      </c>
      <c r="Z12" s="113">
        <v>20.953820848784858</v>
      </c>
      <c r="AA12" s="113">
        <v>25.481945181454712</v>
      </c>
      <c r="AB12" s="113">
        <v>25.570103296199985</v>
      </c>
      <c r="AC12" s="115">
        <f t="shared" si="1"/>
        <v>54.036305251859339</v>
      </c>
      <c r="AD12" s="115">
        <f t="shared" si="2"/>
        <v>68.024373280525651</v>
      </c>
      <c r="AE12" s="115">
        <f t="shared" si="0"/>
        <v>125.88642573445563</v>
      </c>
      <c r="AF12" s="90"/>
      <c r="AG12" s="20">
        <v>1.5</v>
      </c>
      <c r="AH12" s="108">
        <f t="shared" si="3"/>
        <v>37.636959987975175</v>
      </c>
    </row>
    <row r="13" spans="1:36" x14ac:dyDescent="0.2">
      <c r="A13" s="20">
        <v>5</v>
      </c>
      <c r="B13" s="20">
        <v>2</v>
      </c>
      <c r="C13" s="90">
        <v>268.60636731585464</v>
      </c>
      <c r="D13" s="90">
        <v>92.253334359566765</v>
      </c>
      <c r="E13" s="113">
        <v>68.323508835748214</v>
      </c>
      <c r="F13" s="90">
        <v>67.741050626437357</v>
      </c>
      <c r="G13" s="90">
        <v>50.036024490308733</v>
      </c>
      <c r="H13" s="90">
        <v>108.95031015736537</v>
      </c>
      <c r="I13" s="90">
        <v>46.573559732257806</v>
      </c>
      <c r="J13" s="90">
        <v>15.834450473847795</v>
      </c>
      <c r="K13" s="90">
        <v>24.418304375146054</v>
      </c>
      <c r="L13" s="90">
        <v>128.35993360684307</v>
      </c>
      <c r="M13" s="90">
        <v>51.140375173892579</v>
      </c>
      <c r="N13" s="113">
        <v>10.071491022038028</v>
      </c>
      <c r="O13" s="90">
        <v>10.662237144625058</v>
      </c>
      <c r="P13" s="90">
        <v>5.1205825986599907</v>
      </c>
      <c r="Q13" s="113">
        <v>48.820779718221338</v>
      </c>
      <c r="R13" s="113">
        <v>46.001032353881186</v>
      </c>
      <c r="S13" s="113">
        <v>63.816918644522346</v>
      </c>
      <c r="T13" s="90">
        <v>39.01545805211115</v>
      </c>
      <c r="U13" s="90">
        <v>22.424306355594506</v>
      </c>
      <c r="V13" s="113">
        <v>63.824935994652741</v>
      </c>
      <c r="W13" s="113">
        <v>53.083330376256974</v>
      </c>
      <c r="X13" s="113">
        <v>70.255376116117873</v>
      </c>
      <c r="Y13" s="114"/>
      <c r="Z13" s="113">
        <v>25.552911852163056</v>
      </c>
      <c r="AA13" s="113">
        <v>24.526950803038691</v>
      </c>
      <c r="AB13" s="113">
        <v>28.326997061242434</v>
      </c>
      <c r="AC13" s="115">
        <f t="shared" si="1"/>
        <v>57.349621089615766</v>
      </c>
      <c r="AD13" s="115">
        <f t="shared" si="2"/>
        <v>53.578904699093279</v>
      </c>
      <c r="AE13" s="115">
        <f t="shared" si="0"/>
        <v>93.425036959476543</v>
      </c>
      <c r="AF13" s="90"/>
      <c r="AG13" s="20">
        <v>2</v>
      </c>
      <c r="AH13" s="108">
        <f t="shared" si="3"/>
        <v>47.95324771649009</v>
      </c>
    </row>
    <row r="14" spans="1:36" x14ac:dyDescent="0.2">
      <c r="A14" s="20">
        <v>6</v>
      </c>
      <c r="B14" s="20">
        <v>2.5</v>
      </c>
      <c r="C14" s="90">
        <v>265.92410639724932</v>
      </c>
      <c r="D14" s="90">
        <v>76.86101608903904</v>
      </c>
      <c r="E14" s="113">
        <v>46.772427978186414</v>
      </c>
      <c r="F14" s="90">
        <v>64.010169250427964</v>
      </c>
      <c r="G14" s="90">
        <v>55.483121068630567</v>
      </c>
      <c r="H14" s="90">
        <v>128.24500323936047</v>
      </c>
      <c r="I14" s="90">
        <v>48.135071894653152</v>
      </c>
      <c r="J14" s="90">
        <v>40.410462431082749</v>
      </c>
      <c r="K14" s="90">
        <v>82.445857639819891</v>
      </c>
      <c r="L14" s="90">
        <v>107.10281414364189</v>
      </c>
      <c r="M14" s="90">
        <v>49.685859430782315</v>
      </c>
      <c r="N14" s="113">
        <v>14.042841215869053</v>
      </c>
      <c r="O14" s="90">
        <v>11.256092160874084</v>
      </c>
      <c r="P14" s="90">
        <v>8.5087475397880414</v>
      </c>
      <c r="Q14" s="113">
        <v>71.688818169904465</v>
      </c>
      <c r="R14" s="113">
        <v>42.141717509435274</v>
      </c>
      <c r="S14" s="113">
        <v>54.855027878750413</v>
      </c>
      <c r="T14" s="90">
        <v>54.666157434822189</v>
      </c>
      <c r="U14" s="90">
        <v>53.283859046215632</v>
      </c>
      <c r="V14" s="113">
        <v>82.764038958477784</v>
      </c>
      <c r="W14" s="113">
        <v>58.701595937611359</v>
      </c>
      <c r="X14" s="113">
        <v>65.341888334831481</v>
      </c>
      <c r="Y14" s="114">
        <v>25.253163784233955</v>
      </c>
      <c r="Z14" s="113">
        <v>20.867605972269718</v>
      </c>
      <c r="AA14" s="113">
        <v>19.886130922300723</v>
      </c>
      <c r="AB14" s="113">
        <v>26.287752512731331</v>
      </c>
      <c r="AC14" s="115">
        <f t="shared" si="1"/>
        <v>60.562359497730355</v>
      </c>
      <c r="AD14" s="115">
        <f t="shared" si="2"/>
        <v>50.84515374274941</v>
      </c>
      <c r="AE14" s="115">
        <f t="shared" si="0"/>
        <v>83.955040993168197</v>
      </c>
      <c r="AF14" s="90"/>
      <c r="AG14" s="20">
        <v>2.5</v>
      </c>
      <c r="AH14" s="108">
        <f t="shared" si="3"/>
        <v>54.722409945845648</v>
      </c>
    </row>
    <row r="15" spans="1:36" x14ac:dyDescent="0.2">
      <c r="A15" s="20">
        <v>7</v>
      </c>
      <c r="B15" s="20">
        <v>3</v>
      </c>
      <c r="C15" s="90">
        <v>213.58472292731417</v>
      </c>
      <c r="D15" s="90">
        <v>65.689678183853886</v>
      </c>
      <c r="E15" s="113">
        <v>20.872011957324553</v>
      </c>
      <c r="F15" s="90">
        <v>52.82150697907749</v>
      </c>
      <c r="G15" s="90">
        <v>54.24758760945921</v>
      </c>
      <c r="H15" s="90">
        <v>76.405927866882436</v>
      </c>
      <c r="I15" s="90">
        <v>16.470371672573837</v>
      </c>
      <c r="J15" s="90">
        <v>25.383989553199967</v>
      </c>
      <c r="K15" s="90">
        <v>24.681504794669848</v>
      </c>
      <c r="L15" s="90">
        <v>76.00253079929162</v>
      </c>
      <c r="M15" s="90">
        <v>34.215159532284247</v>
      </c>
      <c r="N15" s="113">
        <v>21.640542643202739</v>
      </c>
      <c r="O15" s="90">
        <v>9.4109711561007252</v>
      </c>
      <c r="P15" s="90">
        <v>6.9699498792128072</v>
      </c>
      <c r="Q15" s="113">
        <v>115.59393074268263</v>
      </c>
      <c r="R15" s="113">
        <v>48.276948218371835</v>
      </c>
      <c r="S15" s="113">
        <v>62.535375112354579</v>
      </c>
      <c r="T15" s="90">
        <v>88.183260925619336</v>
      </c>
      <c r="U15" s="90">
        <v>35.938123022485968</v>
      </c>
      <c r="V15" s="113">
        <v>100.72508623819388</v>
      </c>
      <c r="W15" s="113">
        <v>60.602645398229811</v>
      </c>
      <c r="X15" s="113">
        <v>62.257610303602668</v>
      </c>
      <c r="Y15" s="114">
        <v>14.692439950161564</v>
      </c>
      <c r="Z15" s="113">
        <v>19.870749249835573</v>
      </c>
      <c r="AA15" s="113">
        <v>15.4298580350743</v>
      </c>
      <c r="AB15" s="113">
        <v>33.215786185918262</v>
      </c>
      <c r="AC15" s="115">
        <f t="shared" si="1"/>
        <v>52.143010343729919</v>
      </c>
      <c r="AD15" s="115">
        <f t="shared" si="2"/>
        <v>44.110552144172516</v>
      </c>
      <c r="AE15" s="115">
        <f t="shared" si="0"/>
        <v>84.595330905126218</v>
      </c>
      <c r="AF15" s="90"/>
      <c r="AG15" s="20">
        <v>3</v>
      </c>
      <c r="AH15" s="108">
        <f t="shared" si="3"/>
        <v>50.972208620318263</v>
      </c>
    </row>
    <row r="16" spans="1:36" x14ac:dyDescent="0.2">
      <c r="A16" s="20"/>
      <c r="B16" s="20">
        <v>3.5</v>
      </c>
      <c r="C16" s="90"/>
      <c r="D16" s="90"/>
      <c r="E16" s="113"/>
      <c r="F16" s="90"/>
      <c r="G16" s="90"/>
      <c r="H16" s="90"/>
      <c r="I16" s="90"/>
      <c r="J16" s="90"/>
      <c r="K16" s="90"/>
      <c r="L16" s="90"/>
      <c r="M16" s="90"/>
      <c r="N16" s="113"/>
      <c r="O16" s="90"/>
      <c r="P16" s="90"/>
      <c r="Q16" s="113"/>
      <c r="R16" s="113"/>
      <c r="S16" s="113"/>
      <c r="T16" s="90">
        <v>99.597692242611942</v>
      </c>
      <c r="U16" s="90">
        <v>45.075805371218564</v>
      </c>
      <c r="V16" s="113"/>
      <c r="W16" s="113"/>
      <c r="X16" s="113"/>
      <c r="Y16" s="114"/>
      <c r="Z16" s="113"/>
      <c r="AA16" s="113"/>
      <c r="AB16" s="113"/>
      <c r="AC16" s="115"/>
      <c r="AD16" s="115"/>
      <c r="AE16" s="115"/>
      <c r="AF16" s="90"/>
      <c r="AG16" s="20"/>
      <c r="AH16" s="108"/>
    </row>
    <row r="17" spans="1:34" x14ac:dyDescent="0.2">
      <c r="A17" s="20">
        <v>8</v>
      </c>
      <c r="B17" s="20">
        <v>4</v>
      </c>
      <c r="C17" s="90">
        <v>75.405191874539682</v>
      </c>
      <c r="D17" s="90">
        <v>57.967592113513213</v>
      </c>
      <c r="E17" s="113">
        <v>19.722521244114692</v>
      </c>
      <c r="F17" s="90">
        <v>43.050608089518505</v>
      </c>
      <c r="G17" s="90">
        <v>44.805087523175544</v>
      </c>
      <c r="H17" s="90">
        <v>39.852947857204178</v>
      </c>
      <c r="I17" s="90">
        <v>23.13794416954056</v>
      </c>
      <c r="J17" s="90">
        <v>49.670014029769057</v>
      </c>
      <c r="K17" s="90">
        <v>45.380729551477863</v>
      </c>
      <c r="L17" s="90">
        <v>38.084220857348051</v>
      </c>
      <c r="M17" s="90">
        <v>34.656647984038649</v>
      </c>
      <c r="N17" s="113">
        <v>16.661578022376069</v>
      </c>
      <c r="O17" s="90">
        <v>9.4211720368743492</v>
      </c>
      <c r="P17" s="90">
        <v>7.4691083830343388</v>
      </c>
      <c r="Q17" s="113">
        <v>123.63569429190173</v>
      </c>
      <c r="R17" s="113">
        <v>55.805481607448677</v>
      </c>
      <c r="S17" s="113">
        <v>36.800839107578227</v>
      </c>
      <c r="T17" s="90">
        <v>125.23665871478734</v>
      </c>
      <c r="U17" s="90">
        <v>41.103649303069261</v>
      </c>
      <c r="V17" s="113">
        <v>81.093516157409454</v>
      </c>
      <c r="W17" s="113">
        <v>63.703386373610591</v>
      </c>
      <c r="X17" s="113">
        <v>42.536220188265887</v>
      </c>
      <c r="Y17" s="114">
        <v>12.644505051135024</v>
      </c>
      <c r="Z17" s="113">
        <v>11.2675615993581</v>
      </c>
      <c r="AA17" s="113">
        <v>18.935904789000325</v>
      </c>
      <c r="AB17" s="113">
        <v>23.279456981905685</v>
      </c>
      <c r="AC17" s="115">
        <f t="shared" si="1"/>
        <v>43.897239919307488</v>
      </c>
      <c r="AD17" s="115">
        <f t="shared" si="2"/>
        <v>30.775096407419799</v>
      </c>
      <c r="AE17" s="115">
        <f t="shared" si="0"/>
        <v>70.107133077138812</v>
      </c>
      <c r="AF17" s="90"/>
      <c r="AG17" s="20">
        <v>4</v>
      </c>
      <c r="AH17" s="108">
        <f t="shared" si="3"/>
        <v>44.802278000265275</v>
      </c>
    </row>
    <row r="18" spans="1:34" x14ac:dyDescent="0.2">
      <c r="A18" s="20">
        <v>9</v>
      </c>
      <c r="B18" s="20">
        <v>5</v>
      </c>
      <c r="C18" s="90">
        <v>110.66543384845829</v>
      </c>
      <c r="D18" s="90">
        <v>33.219063326732119</v>
      </c>
      <c r="E18" s="113"/>
      <c r="F18" s="90">
        <v>33.710491773688474</v>
      </c>
      <c r="G18" s="90">
        <v>39.116891395539852</v>
      </c>
      <c r="H18" s="90">
        <v>19.82498563195621</v>
      </c>
      <c r="I18" s="90">
        <v>13.706872458867682</v>
      </c>
      <c r="J18" s="90">
        <v>38.037304166602354</v>
      </c>
      <c r="K18" s="90">
        <v>21.836821191139656</v>
      </c>
      <c r="L18" s="90">
        <v>31.19270482683779</v>
      </c>
      <c r="M18" s="90">
        <v>19.944519265675652</v>
      </c>
      <c r="N18" s="113">
        <v>39.772633501838747</v>
      </c>
      <c r="O18" s="90">
        <v>18.750278466348899</v>
      </c>
      <c r="P18" s="90">
        <v>8.4331142585020196</v>
      </c>
      <c r="Q18" s="113">
        <v>126.07896380651471</v>
      </c>
      <c r="R18" s="113">
        <v>63.364483104856134</v>
      </c>
      <c r="S18" s="113">
        <v>32.183473707278573</v>
      </c>
      <c r="T18" s="90">
        <v>104.23655089242105</v>
      </c>
      <c r="U18" s="90">
        <v>61.759581829820583</v>
      </c>
      <c r="V18" s="113">
        <v>82.240543547857428</v>
      </c>
      <c r="W18" s="113">
        <v>38.787907338430728</v>
      </c>
      <c r="X18" s="113">
        <v>35.061965188525612</v>
      </c>
      <c r="Y18" s="114">
        <v>25.404445772894256</v>
      </c>
      <c r="Z18" s="113">
        <v>5.1075690592035814</v>
      </c>
      <c r="AA18" s="113">
        <v>22.193172420052569</v>
      </c>
      <c r="AB18" s="113">
        <v>50.096749512776455</v>
      </c>
      <c r="AC18" s="115">
        <f t="shared" si="1"/>
        <v>42.98906081171279</v>
      </c>
      <c r="AD18" s="115">
        <f t="shared" si="2"/>
        <v>31.945650478097697</v>
      </c>
      <c r="AE18" s="115">
        <f t="shared" si="0"/>
        <v>74.311115141631078</v>
      </c>
      <c r="AF18" s="90"/>
      <c r="AG18" s="20">
        <v>5</v>
      </c>
      <c r="AH18" s="108">
        <f t="shared" si="3"/>
        <v>39.881876824755047</v>
      </c>
    </row>
    <row r="19" spans="1:34" x14ac:dyDescent="0.2">
      <c r="A19" s="20">
        <v>10</v>
      </c>
      <c r="B19" s="20">
        <v>6</v>
      </c>
      <c r="C19" s="90">
        <v>141.85189361395635</v>
      </c>
      <c r="D19" s="90">
        <v>32.373163430698412</v>
      </c>
      <c r="E19" s="113">
        <v>14.815000614027474</v>
      </c>
      <c r="F19" s="90">
        <v>23.341461759628483</v>
      </c>
      <c r="G19" s="90">
        <v>38.172128760655667</v>
      </c>
      <c r="H19" s="90">
        <v>16.527846178615764</v>
      </c>
      <c r="I19" s="90">
        <v>17.916017523191428</v>
      </c>
      <c r="J19" s="90">
        <v>30.523949442428744</v>
      </c>
      <c r="K19" s="90">
        <v>15.052623855084985</v>
      </c>
      <c r="L19" s="90">
        <v>31.409314467680908</v>
      </c>
      <c r="M19" s="90">
        <v>16.486457789960017</v>
      </c>
      <c r="N19" s="113">
        <v>36.496281647211994</v>
      </c>
      <c r="O19" s="90">
        <v>83.607818282510479</v>
      </c>
      <c r="P19" s="90">
        <v>51.762064389578271</v>
      </c>
      <c r="Q19" s="113">
        <v>86.914490605997926</v>
      </c>
      <c r="R19" s="113">
        <v>110.12381948204006</v>
      </c>
      <c r="S19" s="113">
        <v>24.550780185429304</v>
      </c>
      <c r="T19" s="90">
        <v>105.30816143256601</v>
      </c>
      <c r="U19" s="90">
        <v>51.959816172981199</v>
      </c>
      <c r="V19" s="113">
        <v>49.246086481454057</v>
      </c>
      <c r="W19" s="113">
        <v>37.285058722038229</v>
      </c>
      <c r="X19" s="113">
        <v>19.492957723627942</v>
      </c>
      <c r="Y19" s="114">
        <v>25.161304265039732</v>
      </c>
      <c r="Z19" s="113">
        <v>9.2747782922137549</v>
      </c>
      <c r="AA19" s="113">
        <v>111.08509785122783</v>
      </c>
      <c r="AB19" s="113">
        <v>41.135019335286785</v>
      </c>
      <c r="AC19" s="115">
        <f t="shared" si="1"/>
        <v>46.995130473274308</v>
      </c>
      <c r="AD19" s="115">
        <f t="shared" si="2"/>
        <v>36.332816739571825</v>
      </c>
      <c r="AE19" s="115">
        <f t="shared" si="0"/>
        <v>77.311875451083083</v>
      </c>
      <c r="AF19" s="90"/>
      <c r="AG19" s="20">
        <v>6</v>
      </c>
      <c r="AH19" s="108">
        <f t="shared" si="3"/>
        <v>35.968253974990482</v>
      </c>
    </row>
    <row r="20" spans="1:34" x14ac:dyDescent="0.2">
      <c r="A20" s="20">
        <v>11</v>
      </c>
      <c r="B20" s="20">
        <v>8</v>
      </c>
      <c r="C20" s="90">
        <v>154.80972793325199</v>
      </c>
      <c r="D20" s="90">
        <v>22.92177634896909</v>
      </c>
      <c r="E20" s="113">
        <v>6.7739809865722833</v>
      </c>
      <c r="F20" s="90">
        <v>23.52981840106705</v>
      </c>
      <c r="G20" s="90">
        <v>27.011362536753531</v>
      </c>
      <c r="H20" s="90">
        <v>19.568599384697556</v>
      </c>
      <c r="I20" s="90">
        <v>15.411965349821271</v>
      </c>
      <c r="J20" s="90">
        <v>16.090223904607324</v>
      </c>
      <c r="K20" s="90">
        <v>8.0833221682973644</v>
      </c>
      <c r="L20" s="90">
        <v>16.44683348833658</v>
      </c>
      <c r="M20" s="90">
        <v>14.630116506877947</v>
      </c>
      <c r="N20" s="113">
        <v>20.845034520047705</v>
      </c>
      <c r="O20" s="90">
        <v>26.517765605001891</v>
      </c>
      <c r="P20" s="90">
        <v>48.101695946250395</v>
      </c>
      <c r="Q20" s="113">
        <v>34.48136356828828</v>
      </c>
      <c r="R20" s="113">
        <v>117.58121895606948</v>
      </c>
      <c r="S20" s="113">
        <v>25.686311961331253</v>
      </c>
      <c r="T20" s="90">
        <v>44.381557475978113</v>
      </c>
      <c r="U20" s="90">
        <v>16.492762924598285</v>
      </c>
      <c r="V20" s="113">
        <v>29.33502748862475</v>
      </c>
      <c r="W20" s="113">
        <v>21.324530664541765</v>
      </c>
      <c r="X20" s="113">
        <v>9.984835502574505</v>
      </c>
      <c r="Y20" s="114">
        <v>16.036396678417645</v>
      </c>
      <c r="Z20" s="113">
        <v>4.7658163085661887</v>
      </c>
      <c r="AA20" s="113">
        <v>54.271669587985834</v>
      </c>
      <c r="AB20" s="113">
        <v>10.358290680345084</v>
      </c>
      <c r="AC20" s="115">
        <f t="shared" si="1"/>
        <v>30.978538649148962</v>
      </c>
      <c r="AD20" s="115">
        <f t="shared" si="2"/>
        <v>33.712491038325489</v>
      </c>
      <c r="AE20" s="115">
        <f t="shared" si="0"/>
        <v>108.82531103271276</v>
      </c>
      <c r="AF20" s="90"/>
      <c r="AG20" s="20">
        <v>8</v>
      </c>
      <c r="AH20" s="108">
        <f t="shared" si="3"/>
        <v>23.801268746411026</v>
      </c>
    </row>
    <row r="21" spans="1:34" x14ac:dyDescent="0.2">
      <c r="A21" s="20">
        <v>12</v>
      </c>
      <c r="B21" s="20">
        <v>10</v>
      </c>
      <c r="C21" s="90">
        <v>127.79150403189844</v>
      </c>
      <c r="D21" s="90">
        <v>29.198517392848355</v>
      </c>
      <c r="E21" s="113">
        <v>4.2201979822435529</v>
      </c>
      <c r="F21" s="90">
        <v>19.051145935019036</v>
      </c>
      <c r="G21" s="90">
        <v>19.570649288845907</v>
      </c>
      <c r="H21" s="90">
        <v>6.8861741373107623</v>
      </c>
      <c r="I21" s="90">
        <v>8.0082475716537278</v>
      </c>
      <c r="J21" s="90">
        <v>9.418073505434382</v>
      </c>
      <c r="K21" s="90">
        <v>4.2584660145803337</v>
      </c>
      <c r="L21" s="90"/>
      <c r="M21" s="90">
        <v>18.691570427882336</v>
      </c>
      <c r="N21" s="113">
        <v>5.0638359922122067</v>
      </c>
      <c r="O21" s="90">
        <v>33.959154327611621</v>
      </c>
      <c r="P21" s="90">
        <v>23.7703010369253</v>
      </c>
      <c r="Q21" s="113">
        <v>24.189556392833154</v>
      </c>
      <c r="R21" s="113">
        <v>78.870628126178872</v>
      </c>
      <c r="S21" s="113">
        <v>22.685433731688541</v>
      </c>
      <c r="T21" s="90">
        <v>23.304324236244231</v>
      </c>
      <c r="U21" s="90">
        <v>9.0144079554761056</v>
      </c>
      <c r="V21" s="113">
        <v>13.922947583042589</v>
      </c>
      <c r="W21" s="113">
        <v>19.051880431858102</v>
      </c>
      <c r="X21" s="113">
        <v>13.690823311677368</v>
      </c>
      <c r="Y21" s="114">
        <v>6.5220806086626428</v>
      </c>
      <c r="Z21" s="113">
        <v>8.5184119940296608</v>
      </c>
      <c r="AA21" s="113">
        <v>20.672874906759461</v>
      </c>
      <c r="AB21" s="113">
        <v>27.899315036308742</v>
      </c>
      <c r="AC21" s="115">
        <f t="shared" si="1"/>
        <v>23.129220878369015</v>
      </c>
      <c r="AD21" s="115">
        <f t="shared" si="2"/>
        <v>26.531752958814653</v>
      </c>
      <c r="AE21" s="115">
        <f t="shared" si="0"/>
        <v>114.71096712828648</v>
      </c>
      <c r="AF21" s="90"/>
      <c r="AG21" s="20">
        <v>10</v>
      </c>
      <c r="AH21" s="108">
        <f t="shared" si="3"/>
        <v>17.095465746340842</v>
      </c>
    </row>
    <row r="22" spans="1:34" ht="13.5" thickBot="1" x14ac:dyDescent="0.25">
      <c r="A22" s="87">
        <v>13</v>
      </c>
      <c r="B22" s="87">
        <v>12</v>
      </c>
      <c r="C22" s="91">
        <v>89.240960704537926</v>
      </c>
      <c r="D22" s="91">
        <v>25.226916352383046</v>
      </c>
      <c r="E22" s="91">
        <v>4.3549101738243996</v>
      </c>
      <c r="F22" s="91">
        <v>13.52</v>
      </c>
      <c r="G22" s="91">
        <v>13.52</v>
      </c>
      <c r="H22" s="91">
        <v>5.2556704294327545</v>
      </c>
      <c r="I22" s="91">
        <v>19.857405590573219</v>
      </c>
      <c r="J22" s="91">
        <v>7.6711809888105886</v>
      </c>
      <c r="K22" s="91">
        <v>3.858174714639671</v>
      </c>
      <c r="L22" s="91"/>
      <c r="M22" s="91">
        <v>3.1091856704162026</v>
      </c>
      <c r="N22" s="91">
        <v>13.239436468257731</v>
      </c>
      <c r="O22" s="91">
        <v>34.450887722145303</v>
      </c>
      <c r="P22" s="91">
        <v>10.056468507356668</v>
      </c>
      <c r="Q22" s="91">
        <v>23.293454120129031</v>
      </c>
      <c r="R22" s="91">
        <v>42.947018208051901</v>
      </c>
      <c r="S22" s="91">
        <v>19.511860506918023</v>
      </c>
      <c r="T22" s="90">
        <v>15.160631754164354</v>
      </c>
      <c r="U22" s="90">
        <v>8.925400916688341</v>
      </c>
      <c r="V22" s="91">
        <v>8.9047859471940036</v>
      </c>
      <c r="W22" s="91">
        <v>17.543031813679335</v>
      </c>
      <c r="X22" s="91">
        <v>7.9730455434072853</v>
      </c>
      <c r="Y22" s="116">
        <v>4.2432386495566377</v>
      </c>
      <c r="Z22" s="91">
        <v>6.5430518276853764</v>
      </c>
      <c r="AA22" s="91">
        <v>9.5187073696953366</v>
      </c>
      <c r="AB22" s="91">
        <v>13.032545484254726</v>
      </c>
      <c r="AC22" s="117">
        <f t="shared" si="1"/>
        <v>16.838318778552072</v>
      </c>
      <c r="AD22" s="117">
        <f t="shared" si="2"/>
        <v>17.928595540734879</v>
      </c>
      <c r="AE22" s="117">
        <f t="shared" si="0"/>
        <v>106.47497399545347</v>
      </c>
      <c r="AF22" s="90"/>
      <c r="AG22" s="87">
        <v>12</v>
      </c>
      <c r="AH22" s="108">
        <f t="shared" si="3"/>
        <v>10.443989799842729</v>
      </c>
    </row>
    <row r="23" spans="1:34" ht="13.5" thickTop="1" x14ac:dyDescent="0.2">
      <c r="A23" s="20"/>
      <c r="B23" s="85">
        <v>16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>
        <v>6.4830833800488383</v>
      </c>
      <c r="U23" s="90"/>
      <c r="V23" s="90"/>
      <c r="W23" s="90"/>
      <c r="X23" s="90"/>
      <c r="Y23" s="118"/>
      <c r="Z23" s="90"/>
      <c r="AA23" s="90"/>
      <c r="AB23" s="90"/>
      <c r="AC23" s="119"/>
      <c r="AD23" s="119"/>
      <c r="AE23" s="119"/>
      <c r="AF23" s="90"/>
      <c r="AG23" s="85"/>
    </row>
    <row r="24" spans="1:34" ht="13.5" thickBot="1" x14ac:dyDescent="0.25">
      <c r="A24" s="20"/>
      <c r="B24" s="85">
        <v>24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>
        <v>6.9876052256395003</v>
      </c>
      <c r="U24" s="90"/>
      <c r="V24" s="90"/>
      <c r="W24" s="90"/>
      <c r="X24" s="90"/>
      <c r="Y24" s="118"/>
      <c r="Z24" s="90"/>
      <c r="AA24" s="90"/>
      <c r="AB24" s="90"/>
      <c r="AC24" s="119"/>
      <c r="AD24" s="119"/>
      <c r="AE24" s="119"/>
      <c r="AF24" s="90"/>
      <c r="AG24" s="85"/>
    </row>
    <row r="25" spans="1:34" ht="13.5" thickTop="1" x14ac:dyDescent="0.2">
      <c r="A25" s="20"/>
      <c r="B25" s="2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118"/>
      <c r="Z25" s="90"/>
      <c r="AA25" s="90"/>
      <c r="AB25" s="90"/>
      <c r="AC25" s="119"/>
      <c r="AD25" s="119"/>
      <c r="AE25" s="119"/>
      <c r="AF25" s="90"/>
      <c r="AG25" s="78"/>
    </row>
    <row r="26" spans="1:34" x14ac:dyDescent="0.2">
      <c r="A26" s="20"/>
      <c r="B26" s="2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118"/>
      <c r="Z26" s="90"/>
      <c r="AA26" s="90"/>
      <c r="AB26" s="90"/>
      <c r="AC26" s="119"/>
      <c r="AD26" s="119"/>
      <c r="AE26" s="119"/>
      <c r="AF26" s="90"/>
      <c r="AG26" s="78"/>
    </row>
    <row r="27" spans="1:34" x14ac:dyDescent="0.2">
      <c r="A27" s="20"/>
      <c r="B27" s="2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118"/>
      <c r="Z27" s="90"/>
      <c r="AA27" s="90"/>
      <c r="AB27" s="90"/>
      <c r="AC27" s="119"/>
      <c r="AD27" s="119"/>
      <c r="AE27" s="119"/>
      <c r="AF27" s="90"/>
      <c r="AG27" s="78"/>
    </row>
    <row r="28" spans="1:34" ht="13.5" thickBot="1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84"/>
      <c r="AE28" s="84"/>
      <c r="AF28" s="84"/>
      <c r="AG28" s="49"/>
    </row>
    <row r="29" spans="1:34" ht="13.5" thickBot="1" x14ac:dyDescent="0.25">
      <c r="I29" s="120"/>
      <c r="J29" s="106"/>
      <c r="K29" s="106"/>
      <c r="L29" s="121"/>
      <c r="M29" s="105" t="s">
        <v>117</v>
      </c>
      <c r="N29" s="105"/>
      <c r="O29" s="105"/>
      <c r="P29" s="105"/>
      <c r="Q29" s="112"/>
      <c r="R29" s="29"/>
      <c r="S29" s="49"/>
      <c r="T29" s="49"/>
      <c r="U29" s="49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49"/>
    </row>
    <row r="30" spans="1:34" x14ac:dyDescent="0.2">
      <c r="A30" s="62"/>
      <c r="B30" s="62"/>
      <c r="C30" s="62"/>
      <c r="D30" s="62"/>
      <c r="E30" s="62"/>
      <c r="F30" s="62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84"/>
      <c r="R30" s="84"/>
      <c r="S30" s="84"/>
      <c r="T30" s="84"/>
      <c r="U30" s="84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84"/>
      <c r="AG30" s="49"/>
    </row>
    <row r="31" spans="1:34" x14ac:dyDescent="0.2">
      <c r="A31" s="62"/>
      <c r="B31" s="85" t="s">
        <v>62</v>
      </c>
      <c r="C31" s="85">
        <v>10</v>
      </c>
      <c r="D31" s="85">
        <v>10</v>
      </c>
      <c r="E31" s="85">
        <v>1.25</v>
      </c>
      <c r="F31" s="85">
        <v>2.5</v>
      </c>
      <c r="G31" s="85">
        <v>2.5</v>
      </c>
      <c r="H31" s="85">
        <v>1.25</v>
      </c>
      <c r="I31" s="85">
        <v>1.25</v>
      </c>
      <c r="J31" s="85">
        <v>1.25</v>
      </c>
      <c r="K31" s="85">
        <v>1.25</v>
      </c>
      <c r="L31" s="85">
        <v>7.5</v>
      </c>
      <c r="M31" s="85">
        <v>2.5</v>
      </c>
      <c r="N31" s="85">
        <v>1.25</v>
      </c>
      <c r="O31" s="85">
        <v>1.25</v>
      </c>
      <c r="P31" s="85">
        <v>2.5</v>
      </c>
      <c r="Q31" s="86">
        <v>5</v>
      </c>
      <c r="R31" s="86">
        <v>10</v>
      </c>
      <c r="S31" s="86">
        <v>3.75</v>
      </c>
      <c r="T31" s="86">
        <v>10</v>
      </c>
      <c r="U31" s="86"/>
      <c r="V31" s="86">
        <v>2.5</v>
      </c>
      <c r="W31" s="85">
        <v>2.5</v>
      </c>
      <c r="X31" s="85">
        <v>2.5</v>
      </c>
      <c r="Y31" s="85">
        <v>1.25</v>
      </c>
      <c r="Z31" s="85">
        <v>1.25</v>
      </c>
      <c r="AA31" s="85">
        <v>10</v>
      </c>
      <c r="AB31" s="85">
        <v>1.25</v>
      </c>
      <c r="AC31" s="85"/>
      <c r="AD31" s="85"/>
      <c r="AE31" s="85"/>
      <c r="AF31" s="85"/>
      <c r="AG31" s="21"/>
    </row>
    <row r="32" spans="1:34" ht="12.75" customHeight="1" x14ac:dyDescent="0.2">
      <c r="A32" s="160" t="s">
        <v>83</v>
      </c>
      <c r="B32" s="154" t="s">
        <v>75</v>
      </c>
      <c r="C32" s="149" t="s">
        <v>118</v>
      </c>
      <c r="D32" s="149" t="s">
        <v>119</v>
      </c>
      <c r="E32" s="149" t="s">
        <v>122</v>
      </c>
      <c r="F32" s="149" t="s">
        <v>120</v>
      </c>
      <c r="G32" s="149" t="str">
        <f>G7</f>
        <v>Sub #11C   (2.5 mg)</v>
      </c>
      <c r="H32" s="149" t="s">
        <v>125</v>
      </c>
      <c r="I32" s="149" t="s">
        <v>126</v>
      </c>
      <c r="J32" s="149" t="s">
        <v>123</v>
      </c>
      <c r="K32" s="149" t="s">
        <v>127</v>
      </c>
      <c r="L32" s="149" t="s">
        <v>124</v>
      </c>
      <c r="M32" s="149" t="s">
        <v>128</v>
      </c>
      <c r="N32" s="149" t="s">
        <v>129</v>
      </c>
      <c r="O32" s="149" t="s">
        <v>130</v>
      </c>
      <c r="P32" s="149" t="s">
        <v>131</v>
      </c>
      <c r="Q32" s="149" t="str">
        <f>Q7</f>
        <v>Sub #21C   (5 mg)</v>
      </c>
      <c r="R32" s="149" t="str">
        <f>R7</f>
        <v>Sub #22C   (10 mg)</v>
      </c>
      <c r="S32" s="149" t="s">
        <v>121</v>
      </c>
      <c r="T32" s="149" t="s">
        <v>137</v>
      </c>
      <c r="U32" s="149" t="s">
        <v>61</v>
      </c>
      <c r="V32" s="149" t="s">
        <v>114</v>
      </c>
      <c r="W32" s="149" t="s">
        <v>115</v>
      </c>
      <c r="X32" s="149" t="s">
        <v>132</v>
      </c>
      <c r="Y32" s="149" t="s">
        <v>133</v>
      </c>
      <c r="Z32" s="149" t="s">
        <v>134</v>
      </c>
      <c r="AA32" s="149" t="s">
        <v>135</v>
      </c>
      <c r="AB32" s="149" t="s">
        <v>136</v>
      </c>
      <c r="AC32" s="154" t="s">
        <v>72</v>
      </c>
      <c r="AD32" s="154" t="s">
        <v>73</v>
      </c>
      <c r="AE32" s="156" t="s">
        <v>74</v>
      </c>
      <c r="AF32" s="158"/>
      <c r="AG32" s="159"/>
    </row>
    <row r="33" spans="1:33" ht="13.5" thickBot="1" x14ac:dyDescent="0.25">
      <c r="A33" s="161"/>
      <c r="B33" s="155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5"/>
      <c r="AD33" s="155"/>
      <c r="AE33" s="157"/>
      <c r="AF33" s="158"/>
      <c r="AG33" s="159"/>
    </row>
    <row r="34" spans="1:33" ht="13.5" thickTop="1" x14ac:dyDescent="0.2">
      <c r="A34" s="20">
        <v>1</v>
      </c>
      <c r="B34" s="20">
        <v>0</v>
      </c>
      <c r="C34" s="90">
        <f t="shared" ref="C34:D40" si="4">C9/10</f>
        <v>18.136127086596993</v>
      </c>
      <c r="D34" s="90">
        <f t="shared" si="4"/>
        <v>1.720608736147262</v>
      </c>
      <c r="E34" s="90">
        <f t="shared" ref="E34:E40" si="5">E9/1.25</f>
        <v>5.4573236656479969</v>
      </c>
      <c r="F34" s="90">
        <f t="shared" ref="F34:G40" si="6">F9/2.5</f>
        <v>5.7468764526658385</v>
      </c>
      <c r="G34" s="90">
        <f t="shared" si="6"/>
        <v>6.71075446889314</v>
      </c>
      <c r="H34" s="90">
        <f>H9/1.25</f>
        <v>12.788202922350907</v>
      </c>
      <c r="I34" s="90">
        <f>I9/1.25</f>
        <v>3.5081845676713179</v>
      </c>
      <c r="J34" s="90">
        <f>J9/1.25</f>
        <v>29.608463754435384</v>
      </c>
      <c r="K34" s="90">
        <f>K9/1.25</f>
        <v>1.6018000547811995</v>
      </c>
      <c r="L34" s="90">
        <f t="shared" ref="L34:L40" si="7">L9/7.5</f>
        <v>4.0833157915297118</v>
      </c>
      <c r="M34" s="90">
        <f t="shared" ref="M34:M40" si="8">M9/2.5</f>
        <v>10.768544479327286</v>
      </c>
      <c r="N34" s="90">
        <f t="shared" ref="N34:O40" si="9">N9/1.25</f>
        <v>1.5772026451189078</v>
      </c>
      <c r="O34" s="90">
        <f t="shared" si="9"/>
        <v>8.4275630051265829</v>
      </c>
      <c r="P34" s="90">
        <f t="shared" ref="P34:P40" si="10">P9/2.5</f>
        <v>2.487196713422589</v>
      </c>
      <c r="Q34" s="90">
        <f t="shared" ref="Q34:Q40" si="11">Q9/5</f>
        <v>4.7762404049487213</v>
      </c>
      <c r="R34" s="90">
        <f t="shared" ref="R34:R40" si="12">R9/10</f>
        <v>2.1382251605248324</v>
      </c>
      <c r="S34" s="90">
        <f t="shared" ref="S34:S40" si="13">S9/3.75</f>
        <v>5.3675332648846261</v>
      </c>
      <c r="T34" s="90">
        <f>T9/10</f>
        <v>0.66056453848086127</v>
      </c>
      <c r="U34" s="90">
        <f>U9/2.5</f>
        <v>3.8718726916906854</v>
      </c>
      <c r="V34" s="90">
        <f t="shared" ref="V34:AB40" si="14">V9/2.5</f>
        <v>8.7925497364233625</v>
      </c>
      <c r="W34" s="122">
        <f t="shared" si="14"/>
        <v>18.103207462342876</v>
      </c>
      <c r="X34" s="90">
        <f t="shared" si="14"/>
        <v>6.3734441156508437</v>
      </c>
      <c r="Y34" s="90">
        <f t="shared" si="14"/>
        <v>1.2082679745311948</v>
      </c>
      <c r="Z34" s="90">
        <f t="shared" si="14"/>
        <v>4.7491455209342659</v>
      </c>
      <c r="AA34" s="90">
        <f t="shared" si="14"/>
        <v>12.954074669273155</v>
      </c>
      <c r="AB34" s="90">
        <f t="shared" si="14"/>
        <v>7.3751980300338129</v>
      </c>
      <c r="AC34" s="115">
        <f xml:space="preserve"> AVERAGE(C34:AB34)</f>
        <v>7.2689418428243977</v>
      </c>
      <c r="AD34" s="115">
        <f>STDEV(C34:AB34)</f>
        <v>6.6237351869390837</v>
      </c>
      <c r="AE34" s="115">
        <f t="shared" ref="AE34:AE46" si="15">(AD34/AC34)*100</f>
        <v>91.123788443537549</v>
      </c>
      <c r="AF34" s="90"/>
      <c r="AG34" s="78"/>
    </row>
    <row r="35" spans="1:33" x14ac:dyDescent="0.2">
      <c r="A35" s="20">
        <v>2</v>
      </c>
      <c r="B35" s="20">
        <v>0.5</v>
      </c>
      <c r="C35" s="90">
        <f t="shared" si="4"/>
        <v>15.218538116839678</v>
      </c>
      <c r="D35" s="90">
        <f t="shared" si="4"/>
        <v>3.1591536932440536</v>
      </c>
      <c r="E35" s="90">
        <f t="shared" si="5"/>
        <v>7.2569135960779461</v>
      </c>
      <c r="F35" s="90">
        <f t="shared" si="6"/>
        <v>6.3377247137206183</v>
      </c>
      <c r="G35" s="90">
        <f t="shared" si="6"/>
        <v>6.5674408496828791</v>
      </c>
      <c r="H35" s="90">
        <f t="shared" ref="H35:I40" si="16">H10/1.25</f>
        <v>17.255768951356959</v>
      </c>
      <c r="I35" s="90">
        <f t="shared" si="16"/>
        <v>7.108122251320772</v>
      </c>
      <c r="J35" s="90"/>
      <c r="K35" s="90">
        <f t="shared" ref="K35:K40" si="17">K10/1.25</f>
        <v>5.1578984714448666</v>
      </c>
      <c r="L35" s="90">
        <f t="shared" si="7"/>
        <v>2.4795734315699036</v>
      </c>
      <c r="M35" s="90">
        <f t="shared" si="8"/>
        <v>14.123458257669474</v>
      </c>
      <c r="N35" s="90">
        <f t="shared" si="9"/>
        <v>4.8896369433416851</v>
      </c>
      <c r="O35" s="90">
        <f t="shared" si="9"/>
        <v>7.7926397398299274</v>
      </c>
      <c r="P35" s="90">
        <f t="shared" si="10"/>
        <v>1.3919012773060553</v>
      </c>
      <c r="Q35" s="90">
        <f t="shared" si="11"/>
        <v>4.2452539904235556</v>
      </c>
      <c r="R35" s="90">
        <f t="shared" si="12"/>
        <v>3.2174971878882168</v>
      </c>
      <c r="S35" s="90">
        <f t="shared" si="13"/>
        <v>4.5344808230588631</v>
      </c>
      <c r="T35" s="90">
        <f t="shared" ref="T35:T40" si="18">T10/10</f>
        <v>0.85031717480398172</v>
      </c>
      <c r="U35" s="90">
        <f t="shared" ref="U35:U46" si="19">U10/2.5</f>
        <v>3.6550635181405378</v>
      </c>
      <c r="V35" s="90">
        <f t="shared" si="14"/>
        <v>8.6605459842738686</v>
      </c>
      <c r="W35" s="122">
        <f t="shared" si="14"/>
        <v>21.036556206011188</v>
      </c>
      <c r="X35" s="90">
        <f t="shared" si="14"/>
        <v>14.792155501890708</v>
      </c>
      <c r="Y35" s="90">
        <f t="shared" si="14"/>
        <v>2.0863365582930382</v>
      </c>
      <c r="Z35" s="90">
        <f t="shared" si="14"/>
        <v>9.106365505425023</v>
      </c>
      <c r="AA35" s="90">
        <f t="shared" si="14"/>
        <v>9.5618560501091618</v>
      </c>
      <c r="AB35" s="90">
        <f t="shared" si="14"/>
        <v>8.2415610734248936</v>
      </c>
      <c r="AC35" s="115">
        <f t="shared" ref="AC35:AC46" si="20" xml:space="preserve"> AVERAGE(C35:AB35)</f>
        <v>7.5490703946859128</v>
      </c>
      <c r="AD35" s="115">
        <f t="shared" ref="AD35:AD46" si="21">STDEV(C35:AB35)</f>
        <v>5.2674908809318888</v>
      </c>
      <c r="AE35" s="115">
        <f t="shared" si="15"/>
        <v>69.776682499078063</v>
      </c>
      <c r="AF35" s="90"/>
      <c r="AG35" s="78"/>
    </row>
    <row r="36" spans="1:33" x14ac:dyDescent="0.2">
      <c r="A36" s="20">
        <v>3</v>
      </c>
      <c r="B36" s="20">
        <v>1</v>
      </c>
      <c r="C36" s="90">
        <f t="shared" si="4"/>
        <v>25.941105218347001</v>
      </c>
      <c r="D36" s="90">
        <f t="shared" si="4"/>
        <v>4.6607050963515269</v>
      </c>
      <c r="E36" s="90">
        <f t="shared" si="5"/>
        <v>14.541251262849348</v>
      </c>
      <c r="F36" s="90">
        <f t="shared" si="6"/>
        <v>4.9907992544615505</v>
      </c>
      <c r="G36" s="90">
        <f t="shared" si="6"/>
        <v>6.8458905145796694</v>
      </c>
      <c r="H36" s="90">
        <f t="shared" si="16"/>
        <v>20.105077120711698</v>
      </c>
      <c r="I36" s="90">
        <f t="shared" si="16"/>
        <v>11.939723814399127</v>
      </c>
      <c r="J36" s="90">
        <f>J11/1.25</f>
        <v>22.249320232115188</v>
      </c>
      <c r="K36" s="90">
        <f t="shared" si="17"/>
        <v>7.13800783473914</v>
      </c>
      <c r="L36" s="90">
        <f t="shared" si="7"/>
        <v>3.3497399115999977</v>
      </c>
      <c r="M36" s="90">
        <f t="shared" si="8"/>
        <v>21.493308532106052</v>
      </c>
      <c r="N36" s="90">
        <f t="shared" si="9"/>
        <v>6.959891845841609</v>
      </c>
      <c r="O36" s="90">
        <f t="shared" si="9"/>
        <v>11.514677207266967</v>
      </c>
      <c r="P36" s="90">
        <f t="shared" si="10"/>
        <v>2.6573651463034484</v>
      </c>
      <c r="Q36" s="90">
        <f t="shared" si="11"/>
        <v>6.135558358141493</v>
      </c>
      <c r="R36" s="90">
        <f t="shared" si="12"/>
        <v>3.705610251323221</v>
      </c>
      <c r="S36" s="90">
        <f t="shared" si="13"/>
        <v>7.6332091622845963</v>
      </c>
      <c r="T36" s="90">
        <f t="shared" si="18"/>
        <v>1.4325129249967323</v>
      </c>
      <c r="U36" s="90">
        <f t="shared" si="19"/>
        <v>3.8513888289036897</v>
      </c>
      <c r="V36" s="90">
        <f t="shared" si="14"/>
        <v>12.166481909792525</v>
      </c>
      <c r="W36" s="122">
        <f t="shared" si="14"/>
        <v>14.040824406198519</v>
      </c>
      <c r="X36" s="90">
        <f t="shared" si="14"/>
        <v>43.667365112752741</v>
      </c>
      <c r="Y36" s="90">
        <f t="shared" si="14"/>
        <v>1.537675819722758</v>
      </c>
      <c r="Z36" s="90">
        <f t="shared" si="14"/>
        <v>8.5059214103826566</v>
      </c>
      <c r="AA36" s="90">
        <f t="shared" si="14"/>
        <v>10.114292846677094</v>
      </c>
      <c r="AB36" s="90">
        <f t="shared" si="14"/>
        <v>10.020081829421466</v>
      </c>
      <c r="AC36" s="115">
        <f t="shared" si="20"/>
        <v>11.046068686625762</v>
      </c>
      <c r="AD36" s="115">
        <f t="shared" si="21"/>
        <v>9.4137276688175096</v>
      </c>
      <c r="AE36" s="115">
        <f t="shared" si="15"/>
        <v>85.222425605730294</v>
      </c>
      <c r="AF36" s="90"/>
      <c r="AG36" s="78"/>
    </row>
    <row r="37" spans="1:33" x14ac:dyDescent="0.2">
      <c r="A37" s="20">
        <v>4</v>
      </c>
      <c r="B37" s="20">
        <v>1.5</v>
      </c>
      <c r="C37" s="90">
        <f t="shared" si="4"/>
        <v>36.035776548389158</v>
      </c>
      <c r="D37" s="90">
        <f t="shared" si="4"/>
        <v>8.2196413233980259</v>
      </c>
      <c r="E37" s="90">
        <f t="shared" si="5"/>
        <v>59.426810229332787</v>
      </c>
      <c r="F37" s="90">
        <f t="shared" si="6"/>
        <v>20.029117149887387</v>
      </c>
      <c r="G37" s="90">
        <f t="shared" si="6"/>
        <v>13.978232989172852</v>
      </c>
      <c r="H37" s="90">
        <f t="shared" si="16"/>
        <v>84.393727437031103</v>
      </c>
      <c r="I37" s="90">
        <f t="shared" si="16"/>
        <v>26.840543582493098</v>
      </c>
      <c r="J37" s="90">
        <f>J12/1.25</f>
        <v>18.223117392879463</v>
      </c>
      <c r="K37" s="90">
        <f t="shared" si="17"/>
        <v>40.813038712111826</v>
      </c>
      <c r="L37" s="90">
        <f t="shared" si="7"/>
        <v>13.775031978018008</v>
      </c>
      <c r="M37" s="90">
        <f t="shared" si="8"/>
        <v>12.636368702409829</v>
      </c>
      <c r="N37" s="90">
        <f t="shared" si="9"/>
        <v>9.4726115696408275</v>
      </c>
      <c r="O37" s="90">
        <f t="shared" si="9"/>
        <v>11.649501789784214</v>
      </c>
      <c r="P37" s="90">
        <f t="shared" si="10"/>
        <v>2.5971327520778695</v>
      </c>
      <c r="Q37" s="90">
        <f t="shared" si="11"/>
        <v>8.4810240046060237</v>
      </c>
      <c r="R37" s="90">
        <f t="shared" si="12"/>
        <v>4.5308381210635797</v>
      </c>
      <c r="S37" s="90">
        <f t="shared" si="13"/>
        <v>12.880236508843886</v>
      </c>
      <c r="T37" s="90">
        <f t="shared" si="18"/>
        <v>1.918345541969638</v>
      </c>
      <c r="U37" s="90">
        <f t="shared" si="19"/>
        <v>3.970560131189842</v>
      </c>
      <c r="V37" s="90">
        <f t="shared" si="14"/>
        <v>18.021128393591979</v>
      </c>
      <c r="W37" s="122">
        <f t="shared" si="14"/>
        <v>25.590507373157326</v>
      </c>
      <c r="X37" s="90">
        <f t="shared" si="14"/>
        <v>23.615224470033478</v>
      </c>
      <c r="Y37" s="90">
        <f t="shared" si="14"/>
        <v>6.9013747247907746</v>
      </c>
      <c r="Z37" s="90">
        <f t="shared" si="14"/>
        <v>8.3815283395139435</v>
      </c>
      <c r="AA37" s="90">
        <f t="shared" si="14"/>
        <v>10.192778072581884</v>
      </c>
      <c r="AB37" s="90">
        <f t="shared" si="14"/>
        <v>10.228041318479994</v>
      </c>
      <c r="AC37" s="115">
        <f t="shared" si="20"/>
        <v>18.953932275248032</v>
      </c>
      <c r="AD37" s="115">
        <f t="shared" si="21"/>
        <v>18.673318099492853</v>
      </c>
      <c r="AE37" s="115">
        <f t="shared" si="15"/>
        <v>98.519493624435739</v>
      </c>
      <c r="AF37" s="90"/>
      <c r="AG37" s="78"/>
    </row>
    <row r="38" spans="1:33" x14ac:dyDescent="0.2">
      <c r="A38" s="20">
        <v>5</v>
      </c>
      <c r="B38" s="20">
        <v>2</v>
      </c>
      <c r="C38" s="90">
        <f t="shared" si="4"/>
        <v>26.860636731585465</v>
      </c>
      <c r="D38" s="90">
        <f t="shared" si="4"/>
        <v>9.2253334359566761</v>
      </c>
      <c r="E38" s="90">
        <f t="shared" si="5"/>
        <v>54.65880706859857</v>
      </c>
      <c r="F38" s="90">
        <f t="shared" si="6"/>
        <v>27.096420250574944</v>
      </c>
      <c r="G38" s="90">
        <f t="shared" si="6"/>
        <v>20.014409796123495</v>
      </c>
      <c r="H38" s="90">
        <f t="shared" si="16"/>
        <v>87.160248125892295</v>
      </c>
      <c r="I38" s="90">
        <f t="shared" si="16"/>
        <v>37.258847785806246</v>
      </c>
      <c r="J38" s="90">
        <f>J13/1.25</f>
        <v>12.667560379078235</v>
      </c>
      <c r="K38" s="90">
        <f t="shared" si="17"/>
        <v>19.534643500116843</v>
      </c>
      <c r="L38" s="90">
        <f t="shared" si="7"/>
        <v>17.114657814245742</v>
      </c>
      <c r="M38" s="90">
        <f t="shared" si="8"/>
        <v>20.456150069557033</v>
      </c>
      <c r="N38" s="90">
        <f t="shared" si="9"/>
        <v>8.0571928176304226</v>
      </c>
      <c r="O38" s="90">
        <f t="shared" si="9"/>
        <v>8.529789715700046</v>
      </c>
      <c r="P38" s="90">
        <f t="shared" si="10"/>
        <v>2.0482330394639963</v>
      </c>
      <c r="Q38" s="90">
        <f t="shared" si="11"/>
        <v>9.7641559436442673</v>
      </c>
      <c r="R38" s="90">
        <f t="shared" si="12"/>
        <v>4.6001032353881186</v>
      </c>
      <c r="S38" s="90">
        <f t="shared" si="13"/>
        <v>17.017844971872627</v>
      </c>
      <c r="T38" s="90">
        <f t="shared" si="18"/>
        <v>3.9015458052111152</v>
      </c>
      <c r="U38" s="90">
        <f t="shared" si="19"/>
        <v>8.9697225422378022</v>
      </c>
      <c r="V38" s="90">
        <f t="shared" si="14"/>
        <v>25.529974397861096</v>
      </c>
      <c r="W38" s="122">
        <f t="shared" si="14"/>
        <v>21.23333215050279</v>
      </c>
      <c r="X38" s="90">
        <f t="shared" si="14"/>
        <v>28.102150446447148</v>
      </c>
      <c r="Y38" s="90"/>
      <c r="Z38" s="90">
        <f t="shared" si="14"/>
        <v>10.221164740865223</v>
      </c>
      <c r="AA38" s="90">
        <f t="shared" si="14"/>
        <v>9.8107803212154767</v>
      </c>
      <c r="AB38" s="90">
        <f t="shared" si="14"/>
        <v>11.330798824496974</v>
      </c>
      <c r="AC38" s="115">
        <f t="shared" si="20"/>
        <v>20.046580156402907</v>
      </c>
      <c r="AD38" s="115">
        <f t="shared" si="21"/>
        <v>18.241482763010669</v>
      </c>
      <c r="AE38" s="115">
        <f t="shared" si="15"/>
        <v>90.995484619775965</v>
      </c>
      <c r="AF38" s="90"/>
      <c r="AG38" s="78"/>
    </row>
    <row r="39" spans="1:33" x14ac:dyDescent="0.2">
      <c r="A39" s="20">
        <v>6</v>
      </c>
      <c r="B39" s="20">
        <v>2.5</v>
      </c>
      <c r="C39" s="90">
        <f t="shared" si="4"/>
        <v>26.592410639724932</v>
      </c>
      <c r="D39" s="90">
        <f t="shared" si="4"/>
        <v>7.686101608903904</v>
      </c>
      <c r="E39" s="90">
        <f t="shared" si="5"/>
        <v>37.417942382549128</v>
      </c>
      <c r="F39" s="90">
        <f t="shared" si="6"/>
        <v>25.604067700171186</v>
      </c>
      <c r="G39" s="90">
        <f t="shared" si="6"/>
        <v>22.193248427452225</v>
      </c>
      <c r="H39" s="90">
        <f t="shared" si="16"/>
        <v>102.59600259148837</v>
      </c>
      <c r="I39" s="90">
        <f t="shared" si="16"/>
        <v>38.50805751572252</v>
      </c>
      <c r="J39" s="90">
        <f>J14/1.25</f>
        <v>32.328369944866196</v>
      </c>
      <c r="K39" s="90">
        <f t="shared" si="17"/>
        <v>65.956686111855916</v>
      </c>
      <c r="L39" s="90">
        <f t="shared" si="7"/>
        <v>14.280375219152253</v>
      </c>
      <c r="M39" s="90">
        <f t="shared" si="8"/>
        <v>19.874343772312926</v>
      </c>
      <c r="N39" s="90">
        <f t="shared" si="9"/>
        <v>11.234272972695242</v>
      </c>
      <c r="O39" s="90">
        <f t="shared" si="9"/>
        <v>9.0048737286992679</v>
      </c>
      <c r="P39" s="90">
        <f t="shared" si="10"/>
        <v>3.4034990159152168</v>
      </c>
      <c r="Q39" s="90">
        <f t="shared" si="11"/>
        <v>14.337763633980893</v>
      </c>
      <c r="R39" s="90">
        <f t="shared" si="12"/>
        <v>4.2141717509435273</v>
      </c>
      <c r="S39" s="90">
        <f t="shared" si="13"/>
        <v>14.628007434333444</v>
      </c>
      <c r="T39" s="90">
        <f t="shared" si="18"/>
        <v>5.4666157434822189</v>
      </c>
      <c r="U39" s="90">
        <f t="shared" si="19"/>
        <v>21.313543618486253</v>
      </c>
      <c r="V39" s="90">
        <f t="shared" si="14"/>
        <v>33.105615583391113</v>
      </c>
      <c r="W39" s="122">
        <f t="shared" si="14"/>
        <v>23.480638375044542</v>
      </c>
      <c r="X39" s="90">
        <f t="shared" si="14"/>
        <v>26.136755333932591</v>
      </c>
      <c r="Y39" s="90">
        <f>Y14/2.5</f>
        <v>10.101265513693582</v>
      </c>
      <c r="Z39" s="90">
        <f t="shared" si="14"/>
        <v>8.3470423889078873</v>
      </c>
      <c r="AA39" s="90">
        <f t="shared" si="14"/>
        <v>7.9544523689202888</v>
      </c>
      <c r="AB39" s="90">
        <f t="shared" si="14"/>
        <v>10.515101005092532</v>
      </c>
      <c r="AC39" s="115">
        <f t="shared" si="20"/>
        <v>22.933893245450697</v>
      </c>
      <c r="AD39" s="115">
        <f t="shared" si="21"/>
        <v>21.409224743210611</v>
      </c>
      <c r="AE39" s="115">
        <f t="shared" si="15"/>
        <v>93.351898493978865</v>
      </c>
      <c r="AF39" s="90"/>
      <c r="AG39" s="78"/>
    </row>
    <row r="40" spans="1:33" x14ac:dyDescent="0.2">
      <c r="A40" s="20">
        <v>7</v>
      </c>
      <c r="B40" s="20">
        <v>3</v>
      </c>
      <c r="C40" s="90">
        <f t="shared" si="4"/>
        <v>21.358472292731417</v>
      </c>
      <c r="D40" s="90">
        <f t="shared" si="4"/>
        <v>6.5689678183853886</v>
      </c>
      <c r="E40" s="90">
        <f t="shared" si="5"/>
        <v>16.697609565859644</v>
      </c>
      <c r="F40" s="90">
        <f t="shared" si="6"/>
        <v>21.128602791630996</v>
      </c>
      <c r="G40" s="90">
        <f t="shared" si="6"/>
        <v>21.699035043783685</v>
      </c>
      <c r="H40" s="90">
        <f t="shared" si="16"/>
        <v>61.124742293505946</v>
      </c>
      <c r="I40" s="90">
        <f t="shared" si="16"/>
        <v>13.176297338059069</v>
      </c>
      <c r="J40" s="90">
        <f>J15/1.25</f>
        <v>20.307191642559975</v>
      </c>
      <c r="K40" s="90">
        <f t="shared" si="17"/>
        <v>19.745203835735879</v>
      </c>
      <c r="L40" s="90">
        <f t="shared" si="7"/>
        <v>10.133670773238883</v>
      </c>
      <c r="M40" s="90">
        <f t="shared" si="8"/>
        <v>13.686063812913698</v>
      </c>
      <c r="N40" s="90">
        <f t="shared" si="9"/>
        <v>17.312434114562191</v>
      </c>
      <c r="O40" s="90">
        <f t="shared" si="9"/>
        <v>7.5287769248805798</v>
      </c>
      <c r="P40" s="90">
        <f t="shared" si="10"/>
        <v>2.7879799516851227</v>
      </c>
      <c r="Q40" s="90">
        <f t="shared" si="11"/>
        <v>23.118786148536525</v>
      </c>
      <c r="R40" s="90">
        <f t="shared" si="12"/>
        <v>4.8276948218371833</v>
      </c>
      <c r="S40" s="90">
        <f t="shared" si="13"/>
        <v>16.676100029961223</v>
      </c>
      <c r="T40" s="90">
        <f t="shared" si="18"/>
        <v>8.818326092561934</v>
      </c>
      <c r="U40" s="90">
        <f t="shared" si="19"/>
        <v>14.375249208994386</v>
      </c>
      <c r="V40" s="90">
        <f t="shared" si="14"/>
        <v>40.290034495277553</v>
      </c>
      <c r="W40" s="122">
        <f t="shared" si="14"/>
        <v>24.241058159291924</v>
      </c>
      <c r="X40" s="90">
        <f t="shared" si="14"/>
        <v>24.903044121441066</v>
      </c>
      <c r="Y40" s="90">
        <f>Y15/2.5</f>
        <v>5.8769759800646257</v>
      </c>
      <c r="Z40" s="90">
        <f t="shared" si="14"/>
        <v>7.9482996999342292</v>
      </c>
      <c r="AA40" s="90">
        <f t="shared" si="14"/>
        <v>6.1719432140297199</v>
      </c>
      <c r="AB40" s="90">
        <f t="shared" si="14"/>
        <v>13.286314474367305</v>
      </c>
      <c r="AC40" s="115">
        <f t="shared" si="20"/>
        <v>17.068802870993469</v>
      </c>
      <c r="AD40" s="115">
        <f t="shared" si="21"/>
        <v>12.248175342695363</v>
      </c>
      <c r="AE40" s="115">
        <f t="shared" si="15"/>
        <v>71.757670618539819</v>
      </c>
      <c r="AF40" s="90"/>
      <c r="AG40" s="78"/>
    </row>
    <row r="41" spans="1:33" x14ac:dyDescent="0.2">
      <c r="A41" s="20">
        <v>8</v>
      </c>
      <c r="B41" s="20">
        <v>4</v>
      </c>
      <c r="C41" s="90">
        <f t="shared" ref="C41:D46" si="22">C17/10</f>
        <v>7.5405191874539685</v>
      </c>
      <c r="D41" s="90">
        <f t="shared" si="22"/>
        <v>5.7967592113513211</v>
      </c>
      <c r="E41" s="90">
        <f t="shared" ref="E41:E46" si="23">E17/1.25</f>
        <v>15.778016995291754</v>
      </c>
      <c r="F41" s="90">
        <f t="shared" ref="F41:G46" si="24">F17/2.5</f>
        <v>17.220243235807402</v>
      </c>
      <c r="G41" s="90">
        <f t="shared" si="24"/>
        <v>17.922035009270218</v>
      </c>
      <c r="H41" s="90">
        <f t="shared" ref="H41:K46" si="25">H17/1.25</f>
        <v>31.882358285763342</v>
      </c>
      <c r="I41" s="90">
        <f t="shared" si="25"/>
        <v>18.510355335632447</v>
      </c>
      <c r="J41" s="90">
        <f t="shared" si="25"/>
        <v>39.736011223815247</v>
      </c>
      <c r="K41" s="90">
        <f t="shared" si="25"/>
        <v>36.30458364118229</v>
      </c>
      <c r="L41" s="90">
        <f>L17/7.5</f>
        <v>5.0778961143130736</v>
      </c>
      <c r="M41" s="90">
        <f t="shared" ref="M41:M46" si="26">M17/2.5</f>
        <v>13.86265919361546</v>
      </c>
      <c r="N41" s="90">
        <f t="shared" ref="N41:O46" si="27">N17/1.25</f>
        <v>13.329262417900855</v>
      </c>
      <c r="O41" s="90">
        <f t="shared" si="27"/>
        <v>7.5369376294994792</v>
      </c>
      <c r="P41" s="90">
        <f t="shared" ref="P41:P46" si="28">P17/2.5</f>
        <v>2.9876433532137354</v>
      </c>
      <c r="Q41" s="90">
        <f t="shared" ref="Q41:Q46" si="29">Q17/5</f>
        <v>24.727138858380346</v>
      </c>
      <c r="R41" s="90">
        <f t="shared" ref="R41:R46" si="30">R17/10</f>
        <v>5.5805481607448675</v>
      </c>
      <c r="S41" s="90">
        <f t="shared" ref="S41:S46" si="31">S17/3.75</f>
        <v>9.8135570953541933</v>
      </c>
      <c r="T41" s="90">
        <f t="shared" ref="T41:T46" si="32">T17/10</f>
        <v>12.523665871478734</v>
      </c>
      <c r="U41" s="90">
        <f t="shared" si="19"/>
        <v>18.030322148487425</v>
      </c>
      <c r="V41" s="90">
        <f t="shared" ref="V41:AB46" si="33">V17/2.5</f>
        <v>32.437406462963779</v>
      </c>
      <c r="W41" s="122">
        <f t="shared" si="33"/>
        <v>25.481354549444237</v>
      </c>
      <c r="X41" s="90">
        <f t="shared" si="33"/>
        <v>17.014488075306353</v>
      </c>
      <c r="Y41" s="90">
        <f t="shared" si="33"/>
        <v>5.0578020204540097</v>
      </c>
      <c r="Z41" s="90">
        <f t="shared" si="33"/>
        <v>4.5070246397432401</v>
      </c>
      <c r="AA41" s="90">
        <f t="shared" si="33"/>
        <v>7.5743619156001305</v>
      </c>
      <c r="AB41" s="90">
        <f t="shared" si="33"/>
        <v>9.3117827927622745</v>
      </c>
      <c r="AC41" s="115">
        <f t="shared" si="20"/>
        <v>15.597874362493469</v>
      </c>
      <c r="AD41" s="115">
        <f t="shared" si="21"/>
        <v>10.489471708428104</v>
      </c>
      <c r="AE41" s="115">
        <f t="shared" si="15"/>
        <v>67.249366578121752</v>
      </c>
      <c r="AF41" s="90"/>
      <c r="AG41" s="78"/>
    </row>
    <row r="42" spans="1:33" x14ac:dyDescent="0.2">
      <c r="A42" s="20">
        <v>9</v>
      </c>
      <c r="B42" s="20">
        <v>5</v>
      </c>
      <c r="C42" s="90">
        <f t="shared" si="22"/>
        <v>11.066543384845829</v>
      </c>
      <c r="D42" s="90">
        <f t="shared" si="22"/>
        <v>3.3219063326732119</v>
      </c>
      <c r="E42" s="90"/>
      <c r="F42" s="90">
        <f t="shared" si="24"/>
        <v>13.484196709475389</v>
      </c>
      <c r="G42" s="90">
        <f t="shared" si="24"/>
        <v>15.646756558215941</v>
      </c>
      <c r="H42" s="90">
        <f t="shared" si="25"/>
        <v>15.859988505564967</v>
      </c>
      <c r="I42" s="90">
        <f t="shared" si="25"/>
        <v>10.965497967094146</v>
      </c>
      <c r="J42" s="90">
        <f t="shared" si="25"/>
        <v>30.429843333281884</v>
      </c>
      <c r="K42" s="90">
        <f t="shared" si="25"/>
        <v>17.469456952911724</v>
      </c>
      <c r="L42" s="90">
        <f>L18/7.5</f>
        <v>4.1590273102450386</v>
      </c>
      <c r="M42" s="90">
        <f t="shared" si="26"/>
        <v>7.9778077062702604</v>
      </c>
      <c r="N42" s="90">
        <f t="shared" si="27"/>
        <v>31.818106801470996</v>
      </c>
      <c r="O42" s="90">
        <f t="shared" si="27"/>
        <v>15.00022277307912</v>
      </c>
      <c r="P42" s="90">
        <f t="shared" si="28"/>
        <v>3.3732457034008076</v>
      </c>
      <c r="Q42" s="90">
        <f t="shared" si="29"/>
        <v>25.215792761302943</v>
      </c>
      <c r="R42" s="90">
        <f t="shared" si="30"/>
        <v>6.3364483104856131</v>
      </c>
      <c r="S42" s="90">
        <f t="shared" si="31"/>
        <v>8.5822596552742869</v>
      </c>
      <c r="T42" s="90">
        <f t="shared" si="32"/>
        <v>10.423655089242105</v>
      </c>
      <c r="U42" s="90">
        <f t="shared" si="19"/>
        <v>16.441459721227705</v>
      </c>
      <c r="V42" s="90">
        <f t="shared" si="33"/>
        <v>32.896217419142971</v>
      </c>
      <c r="W42" s="122">
        <f t="shared" si="33"/>
        <v>15.515162935372292</v>
      </c>
      <c r="X42" s="90">
        <f t="shared" si="33"/>
        <v>14.024786075410244</v>
      </c>
      <c r="Y42" s="90">
        <f t="shared" si="33"/>
        <v>10.161778309157702</v>
      </c>
      <c r="Z42" s="90">
        <f t="shared" si="33"/>
        <v>2.0430276236814326</v>
      </c>
      <c r="AA42" s="90">
        <f t="shared" si="33"/>
        <v>8.8772689680210277</v>
      </c>
      <c r="AB42" s="90">
        <f t="shared" si="33"/>
        <v>20.038699805110582</v>
      </c>
      <c r="AC42" s="115">
        <f t="shared" si="20"/>
        <v>14.045166268478331</v>
      </c>
      <c r="AD42" s="115">
        <f t="shared" si="21"/>
        <v>8.6533299491671123</v>
      </c>
      <c r="AE42" s="115">
        <f t="shared" si="15"/>
        <v>61.610733427825934</v>
      </c>
      <c r="AF42" s="90"/>
      <c r="AG42" s="78"/>
    </row>
    <row r="43" spans="1:33" x14ac:dyDescent="0.2">
      <c r="A43" s="20">
        <v>10</v>
      </c>
      <c r="B43" s="20">
        <v>6</v>
      </c>
      <c r="C43" s="90">
        <f t="shared" si="22"/>
        <v>14.185189361395635</v>
      </c>
      <c r="D43" s="90">
        <f t="shared" si="22"/>
        <v>3.2373163430698413</v>
      </c>
      <c r="E43" s="90">
        <f t="shared" si="23"/>
        <v>11.852000491221979</v>
      </c>
      <c r="F43" s="90">
        <f t="shared" si="24"/>
        <v>9.3365847038513934</v>
      </c>
      <c r="G43" s="90">
        <f t="shared" si="24"/>
        <v>15.268851504262267</v>
      </c>
      <c r="H43" s="90">
        <f t="shared" si="25"/>
        <v>13.222276942892611</v>
      </c>
      <c r="I43" s="90">
        <f t="shared" si="25"/>
        <v>14.332814018553142</v>
      </c>
      <c r="J43" s="90">
        <f t="shared" si="25"/>
        <v>24.419159553942997</v>
      </c>
      <c r="K43" s="90">
        <f t="shared" si="25"/>
        <v>12.042099084067988</v>
      </c>
      <c r="L43" s="90">
        <f>L19/7.5</f>
        <v>4.1879085956907875</v>
      </c>
      <c r="M43" s="90">
        <f t="shared" si="26"/>
        <v>6.5945831159840065</v>
      </c>
      <c r="N43" s="90">
        <f t="shared" si="27"/>
        <v>29.197025317769594</v>
      </c>
      <c r="O43" s="90">
        <f t="shared" si="27"/>
        <v>66.88625462600838</v>
      </c>
      <c r="P43" s="90">
        <f t="shared" si="28"/>
        <v>20.704825755831308</v>
      </c>
      <c r="Q43" s="90">
        <f t="shared" si="29"/>
        <v>17.382898121199585</v>
      </c>
      <c r="R43" s="90">
        <f t="shared" si="30"/>
        <v>11.012381948204006</v>
      </c>
      <c r="S43" s="90">
        <f t="shared" si="31"/>
        <v>6.5468747161144814</v>
      </c>
      <c r="T43" s="90">
        <f t="shared" si="32"/>
        <v>10.530816143256601</v>
      </c>
      <c r="U43" s="90">
        <f t="shared" si="19"/>
        <v>24.703832731928234</v>
      </c>
      <c r="V43" s="90">
        <f t="shared" si="33"/>
        <v>19.698434592581624</v>
      </c>
      <c r="W43" s="122">
        <f t="shared" si="33"/>
        <v>14.914023488815292</v>
      </c>
      <c r="X43" s="90">
        <f t="shared" si="33"/>
        <v>7.7971830894511767</v>
      </c>
      <c r="Y43" s="90">
        <f t="shared" si="33"/>
        <v>10.064521706015892</v>
      </c>
      <c r="Z43" s="90">
        <f t="shared" si="33"/>
        <v>3.7099113168855018</v>
      </c>
      <c r="AA43" s="90">
        <f t="shared" si="33"/>
        <v>44.43403914049113</v>
      </c>
      <c r="AB43" s="90">
        <f t="shared" si="33"/>
        <v>16.454007734114715</v>
      </c>
      <c r="AC43" s="115">
        <f t="shared" si="20"/>
        <v>16.642915928600004</v>
      </c>
      <c r="AD43" s="115">
        <f t="shared" si="21"/>
        <v>13.604781255615666</v>
      </c>
      <c r="AE43" s="115">
        <f t="shared" si="15"/>
        <v>81.745178032393611</v>
      </c>
      <c r="AF43" s="90"/>
      <c r="AG43" s="78"/>
    </row>
    <row r="44" spans="1:33" x14ac:dyDescent="0.2">
      <c r="A44" s="20">
        <v>11</v>
      </c>
      <c r="B44" s="20">
        <v>8</v>
      </c>
      <c r="C44" s="90">
        <f t="shared" si="22"/>
        <v>15.480972793325199</v>
      </c>
      <c r="D44" s="90">
        <f t="shared" si="22"/>
        <v>2.292177634896909</v>
      </c>
      <c r="E44" s="90">
        <f t="shared" si="23"/>
        <v>5.4191847892578267</v>
      </c>
      <c r="F44" s="90">
        <f t="shared" si="24"/>
        <v>9.4119273604268194</v>
      </c>
      <c r="G44" s="90">
        <f t="shared" si="24"/>
        <v>10.804545014701413</v>
      </c>
      <c r="H44" s="90">
        <f t="shared" si="25"/>
        <v>15.654879507758045</v>
      </c>
      <c r="I44" s="90">
        <f t="shared" si="25"/>
        <v>12.329572279857016</v>
      </c>
      <c r="J44" s="90">
        <f t="shared" si="25"/>
        <v>12.872179123685859</v>
      </c>
      <c r="K44" s="90">
        <f t="shared" si="25"/>
        <v>6.4666577346378915</v>
      </c>
      <c r="L44" s="90">
        <f>L20/7.5</f>
        <v>2.1929111317782106</v>
      </c>
      <c r="M44" s="90">
        <f t="shared" si="26"/>
        <v>5.8520466027511784</v>
      </c>
      <c r="N44" s="90">
        <f t="shared" si="27"/>
        <v>16.676027616038162</v>
      </c>
      <c r="O44" s="90">
        <f t="shared" si="27"/>
        <v>21.214212484001514</v>
      </c>
      <c r="P44" s="90">
        <f t="shared" si="28"/>
        <v>19.240678378500156</v>
      </c>
      <c r="Q44" s="90">
        <f t="shared" si="29"/>
        <v>6.8962727136576563</v>
      </c>
      <c r="R44" s="90">
        <f t="shared" si="30"/>
        <v>11.758121895606948</v>
      </c>
      <c r="S44" s="90">
        <f t="shared" si="31"/>
        <v>6.8496831896883341</v>
      </c>
      <c r="T44" s="90">
        <f t="shared" si="32"/>
        <v>4.4381557475978113</v>
      </c>
      <c r="U44" s="90">
        <f t="shared" si="19"/>
        <v>20.78392646919248</v>
      </c>
      <c r="V44" s="90">
        <f t="shared" si="33"/>
        <v>11.7340109954499</v>
      </c>
      <c r="W44" s="122">
        <f t="shared" si="33"/>
        <v>8.5298122658167053</v>
      </c>
      <c r="X44" s="90">
        <f t="shared" si="33"/>
        <v>3.993934201029802</v>
      </c>
      <c r="Y44" s="90">
        <f t="shared" si="33"/>
        <v>6.4145586713670584</v>
      </c>
      <c r="Z44" s="90">
        <f t="shared" si="33"/>
        <v>1.9063265234264755</v>
      </c>
      <c r="AA44" s="90">
        <f t="shared" si="33"/>
        <v>21.708667835194333</v>
      </c>
      <c r="AB44" s="90">
        <f t="shared" si="33"/>
        <v>4.1433162721380334</v>
      </c>
      <c r="AC44" s="115">
        <f t="shared" si="20"/>
        <v>10.194798431991604</v>
      </c>
      <c r="AD44" s="115">
        <f t="shared" si="21"/>
        <v>6.2075054914939356</v>
      </c>
      <c r="AE44" s="115">
        <f t="shared" si="15"/>
        <v>60.888947760012449</v>
      </c>
      <c r="AF44" s="90"/>
      <c r="AG44" s="78"/>
    </row>
    <row r="45" spans="1:33" x14ac:dyDescent="0.2">
      <c r="A45" s="20">
        <v>12</v>
      </c>
      <c r="B45" s="20">
        <v>10</v>
      </c>
      <c r="C45" s="90">
        <f t="shared" si="22"/>
        <v>12.779150403189844</v>
      </c>
      <c r="D45" s="90">
        <f t="shared" si="22"/>
        <v>2.9198517392848355</v>
      </c>
      <c r="E45" s="90">
        <f t="shared" si="23"/>
        <v>3.3761583857948425</v>
      </c>
      <c r="F45" s="90">
        <f t="shared" si="24"/>
        <v>7.6204583740076144</v>
      </c>
      <c r="G45" s="90">
        <f t="shared" si="24"/>
        <v>7.8282597155383629</v>
      </c>
      <c r="H45" s="90">
        <f t="shared" si="25"/>
        <v>5.5089393098486097</v>
      </c>
      <c r="I45" s="90">
        <f t="shared" si="25"/>
        <v>6.4065980573229826</v>
      </c>
      <c r="J45" s="90">
        <f t="shared" si="25"/>
        <v>7.5344588043475058</v>
      </c>
      <c r="K45" s="90">
        <f t="shared" si="25"/>
        <v>3.406772811664267</v>
      </c>
      <c r="L45" s="90"/>
      <c r="M45" s="90">
        <f t="shared" si="26"/>
        <v>7.4766281711529343</v>
      </c>
      <c r="N45" s="90">
        <f t="shared" si="27"/>
        <v>4.0510687937697654</v>
      </c>
      <c r="O45" s="90">
        <f t="shared" si="27"/>
        <v>27.167323462089296</v>
      </c>
      <c r="P45" s="90">
        <f t="shared" si="28"/>
        <v>9.5081204147701204</v>
      </c>
      <c r="Q45" s="90">
        <f t="shared" si="29"/>
        <v>4.8379112785666312</v>
      </c>
      <c r="R45" s="90">
        <f t="shared" si="30"/>
        <v>7.887062812617887</v>
      </c>
      <c r="S45" s="90">
        <f t="shared" si="31"/>
        <v>6.0494489951169443</v>
      </c>
      <c r="T45" s="90">
        <f t="shared" si="32"/>
        <v>2.3304324236244232</v>
      </c>
      <c r="U45" s="90">
        <f t="shared" si="19"/>
        <v>6.5971051698393142</v>
      </c>
      <c r="V45" s="90">
        <f t="shared" si="33"/>
        <v>5.5691790332170354</v>
      </c>
      <c r="W45" s="122">
        <f t="shared" si="33"/>
        <v>7.6207521727432406</v>
      </c>
      <c r="X45" s="90">
        <f t="shared" si="33"/>
        <v>5.4763293246709477</v>
      </c>
      <c r="Y45" s="90">
        <f t="shared" si="33"/>
        <v>2.608832243465057</v>
      </c>
      <c r="Z45" s="90">
        <f t="shared" si="33"/>
        <v>3.4073647976118644</v>
      </c>
      <c r="AA45" s="90">
        <f t="shared" si="33"/>
        <v>8.2691499627037839</v>
      </c>
      <c r="AB45" s="90">
        <f t="shared" si="33"/>
        <v>11.159726014523496</v>
      </c>
      <c r="AC45" s="115">
        <f t="shared" si="20"/>
        <v>7.0958833068592666</v>
      </c>
      <c r="AD45" s="115">
        <f t="shared" si="21"/>
        <v>4.9409710921669427</v>
      </c>
      <c r="AE45" s="115">
        <f t="shared" si="15"/>
        <v>69.631515605544578</v>
      </c>
      <c r="AF45" s="90"/>
      <c r="AG45" s="78"/>
    </row>
    <row r="46" spans="1:33" ht="13.5" thickBot="1" x14ac:dyDescent="0.25">
      <c r="A46" s="87">
        <v>13</v>
      </c>
      <c r="B46" s="87">
        <v>12</v>
      </c>
      <c r="C46" s="91">
        <f t="shared" si="22"/>
        <v>8.9240960704537926</v>
      </c>
      <c r="D46" s="91">
        <f t="shared" si="22"/>
        <v>2.5226916352383046</v>
      </c>
      <c r="E46" s="91">
        <f t="shared" si="23"/>
        <v>3.4839281390595196</v>
      </c>
      <c r="F46" s="91">
        <f t="shared" si="24"/>
        <v>5.4079999999999995</v>
      </c>
      <c r="G46" s="91">
        <f t="shared" si="24"/>
        <v>5.4079999999999995</v>
      </c>
      <c r="H46" s="91">
        <f t="shared" si="25"/>
        <v>4.204536343546204</v>
      </c>
      <c r="I46" s="91">
        <f t="shared" si="25"/>
        <v>15.885924472458575</v>
      </c>
      <c r="J46" s="91">
        <f t="shared" si="25"/>
        <v>6.1369447910484709</v>
      </c>
      <c r="K46" s="91">
        <f t="shared" si="25"/>
        <v>3.0865397717117369</v>
      </c>
      <c r="L46" s="91"/>
      <c r="M46" s="91">
        <f t="shared" si="26"/>
        <v>1.243674268166481</v>
      </c>
      <c r="N46" s="91">
        <f t="shared" si="27"/>
        <v>10.591549174606184</v>
      </c>
      <c r="O46" s="91">
        <f t="shared" si="27"/>
        <v>27.560710177716242</v>
      </c>
      <c r="P46" s="91">
        <f t="shared" si="28"/>
        <v>4.0225874029426674</v>
      </c>
      <c r="Q46" s="91">
        <f t="shared" si="29"/>
        <v>4.6586908240258058</v>
      </c>
      <c r="R46" s="91">
        <f t="shared" si="30"/>
        <v>4.2947018208051899</v>
      </c>
      <c r="S46" s="91">
        <f t="shared" si="31"/>
        <v>5.2031628018448064</v>
      </c>
      <c r="T46" s="91">
        <f t="shared" si="32"/>
        <v>1.5160631754164355</v>
      </c>
      <c r="U46" s="91">
        <f t="shared" si="19"/>
        <v>3.6057631821904423</v>
      </c>
      <c r="V46" s="91">
        <f t="shared" si="33"/>
        <v>3.5619143788776015</v>
      </c>
      <c r="W46" s="123">
        <f t="shared" si="33"/>
        <v>7.017212725471734</v>
      </c>
      <c r="X46" s="91">
        <f t="shared" si="33"/>
        <v>3.1892182173629142</v>
      </c>
      <c r="Y46" s="91">
        <f t="shared" si="33"/>
        <v>1.6972954598226551</v>
      </c>
      <c r="Z46" s="91">
        <f t="shared" si="33"/>
        <v>2.6172207310741507</v>
      </c>
      <c r="AA46" s="91">
        <f t="shared" si="33"/>
        <v>3.8074829478781345</v>
      </c>
      <c r="AB46" s="91">
        <f t="shared" si="33"/>
        <v>5.21301819370189</v>
      </c>
      <c r="AC46" s="117">
        <f t="shared" si="20"/>
        <v>5.7944370682167969</v>
      </c>
      <c r="AD46" s="117">
        <f t="shared" si="21"/>
        <v>5.5151354804934654</v>
      </c>
      <c r="AE46" s="117">
        <f t="shared" si="15"/>
        <v>95.179832235035647</v>
      </c>
      <c r="AF46" s="90"/>
      <c r="AG46" s="78"/>
    </row>
    <row r="47" spans="1:33" ht="13.5" thickTop="1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</row>
  </sheetData>
  <mergeCells count="71">
    <mergeCell ref="F7:F8"/>
    <mergeCell ref="G7:G8"/>
    <mergeCell ref="H7:H8"/>
    <mergeCell ref="A7:A8"/>
    <mergeCell ref="B7:B8"/>
    <mergeCell ref="C7:C8"/>
    <mergeCell ref="D7:D8"/>
    <mergeCell ref="E7:E8"/>
    <mergeCell ref="I7:I8"/>
    <mergeCell ref="J7:J8"/>
    <mergeCell ref="K7:K8"/>
    <mergeCell ref="L7:L8"/>
    <mergeCell ref="K3:P3"/>
    <mergeCell ref="K5:Q5"/>
    <mergeCell ref="F32:F33"/>
    <mergeCell ref="G32:G33"/>
    <mergeCell ref="H32:H33"/>
    <mergeCell ref="I32:I33"/>
    <mergeCell ref="AC7:AC8"/>
    <mergeCell ref="Y7:Y8"/>
    <mergeCell ref="Z7:Z8"/>
    <mergeCell ref="AA7:AA8"/>
    <mergeCell ref="AB7:AB8"/>
    <mergeCell ref="U7:U8"/>
    <mergeCell ref="V7:V8"/>
    <mergeCell ref="W7:W8"/>
    <mergeCell ref="X7:X8"/>
    <mergeCell ref="Q7:Q8"/>
    <mergeCell ref="R7:R8"/>
    <mergeCell ref="S7:S8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AG7:AG8"/>
    <mergeCell ref="AD7:AD8"/>
    <mergeCell ref="AE7:AE8"/>
    <mergeCell ref="AF7:AF8"/>
    <mergeCell ref="T7:T8"/>
    <mergeCell ref="M7:M8"/>
    <mergeCell ref="N7:N8"/>
    <mergeCell ref="O7:O8"/>
    <mergeCell ref="P7:P8"/>
    <mergeCell ref="R32:R33"/>
    <mergeCell ref="S32:S33"/>
    <mergeCell ref="T32:T33"/>
    <mergeCell ref="U32:U33"/>
    <mergeCell ref="N32:N33"/>
    <mergeCell ref="O32:O33"/>
    <mergeCell ref="P32:P33"/>
    <mergeCell ref="Q32:Q33"/>
    <mergeCell ref="Z32:Z33"/>
    <mergeCell ref="AA32:AA33"/>
    <mergeCell ref="AB32:AB33"/>
    <mergeCell ref="AC32:AC33"/>
    <mergeCell ref="V32:V33"/>
    <mergeCell ref="W32:W33"/>
    <mergeCell ref="X32:X33"/>
    <mergeCell ref="Y32:Y33"/>
    <mergeCell ref="AH7:AH8"/>
    <mergeCell ref="AI7:AI8"/>
    <mergeCell ref="AJ7:AJ8"/>
    <mergeCell ref="AD32:AD33"/>
    <mergeCell ref="AE32:AE33"/>
    <mergeCell ref="AF32:AF33"/>
    <mergeCell ref="AG32:AG33"/>
  </mergeCells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6"/>
  <sheetViews>
    <sheetView zoomScale="85" workbookViewId="0">
      <selection activeCell="R90" sqref="R90"/>
    </sheetView>
  </sheetViews>
  <sheetFormatPr defaultColWidth="8.85546875" defaultRowHeight="12.75" x14ac:dyDescent="0.2"/>
  <cols>
    <col min="1" max="1" width="8.85546875" customWidth="1"/>
    <col min="2" max="2" width="14.140625" customWidth="1"/>
    <col min="3" max="4" width="8.85546875" customWidth="1"/>
    <col min="5" max="6" width="10.140625" bestFit="1" customWidth="1"/>
    <col min="7" max="7" width="10.28515625" customWidth="1"/>
    <col min="8" max="20" width="8.85546875" customWidth="1"/>
    <col min="21" max="21" width="9.42578125" customWidth="1"/>
    <col min="22" max="27" width="8.85546875" customWidth="1"/>
    <col min="28" max="28" width="12.85546875" customWidth="1"/>
    <col min="29" max="39" width="8.85546875" customWidth="1"/>
    <col min="40" max="40" width="10.140625" customWidth="1"/>
    <col min="41" max="41" width="8.85546875" customWidth="1"/>
    <col min="42" max="42" width="9.7109375" customWidth="1"/>
  </cols>
  <sheetData>
    <row r="1" spans="1:40" ht="13.5" thickBot="1" x14ac:dyDescent="0.25"/>
    <row r="2" spans="1:40" ht="13.5" thickBot="1" x14ac:dyDescent="0.25">
      <c r="B2" s="1"/>
      <c r="C2" s="1"/>
      <c r="D2" s="2" t="s">
        <v>54</v>
      </c>
      <c r="E2" s="3"/>
      <c r="F2" s="4"/>
      <c r="G2" s="1"/>
      <c r="H2" s="1"/>
      <c r="I2" s="1"/>
      <c r="J2" s="1"/>
      <c r="K2" s="1"/>
      <c r="L2" s="1"/>
      <c r="M2" s="1"/>
      <c r="N2" s="1"/>
      <c r="O2" s="1"/>
    </row>
    <row r="3" spans="1:40" x14ac:dyDescent="0.2">
      <c r="B3" s="1" t="s">
        <v>148</v>
      </c>
      <c r="C3" s="1"/>
      <c r="D3" s="1"/>
      <c r="E3" s="1" t="s">
        <v>149</v>
      </c>
      <c r="F3" s="1" t="s">
        <v>150</v>
      </c>
      <c r="G3" s="1"/>
      <c r="H3" s="1"/>
      <c r="I3" s="1"/>
      <c r="J3" s="5"/>
      <c r="K3" s="5"/>
      <c r="L3" s="5"/>
      <c r="M3" s="5"/>
      <c r="N3" s="5"/>
      <c r="O3" s="5"/>
      <c r="P3" s="6"/>
      <c r="Q3" s="6"/>
    </row>
    <row r="4" spans="1:40" x14ac:dyDescent="0.2">
      <c r="B4" s="1" t="s">
        <v>1</v>
      </c>
      <c r="C4" s="1"/>
      <c r="D4" s="1"/>
      <c r="E4" s="1" t="s">
        <v>149</v>
      </c>
      <c r="F4" s="1" t="s">
        <v>2</v>
      </c>
      <c r="G4" s="1"/>
      <c r="H4" s="1"/>
      <c r="I4" s="1"/>
      <c r="J4" s="5"/>
      <c r="K4" s="5"/>
      <c r="L4" s="5"/>
      <c r="M4" s="5"/>
      <c r="N4" s="5"/>
      <c r="O4" s="5"/>
      <c r="P4" s="6"/>
      <c r="Q4" s="6"/>
    </row>
    <row r="5" spans="1:40" x14ac:dyDescent="0.2">
      <c r="B5" s="1" t="s">
        <v>0</v>
      </c>
      <c r="C5" s="1"/>
      <c r="D5" s="1"/>
      <c r="E5" s="1" t="s">
        <v>149</v>
      </c>
      <c r="F5" s="1"/>
      <c r="G5" s="1"/>
      <c r="H5" s="1"/>
      <c r="I5" s="1"/>
      <c r="J5" s="5"/>
      <c r="K5" s="5"/>
      <c r="L5" s="5"/>
      <c r="M5" s="5"/>
      <c r="N5" s="5"/>
      <c r="O5" s="5"/>
      <c r="P5" s="6"/>
      <c r="Q5" s="6"/>
    </row>
    <row r="6" spans="1:40" ht="15" x14ac:dyDescent="0.2">
      <c r="B6" s="7" t="s">
        <v>147</v>
      </c>
      <c r="C6" s="7" t="s">
        <v>3</v>
      </c>
      <c r="D6" s="7"/>
      <c r="E6" s="7"/>
      <c r="F6" s="7"/>
      <c r="G6" s="8"/>
      <c r="H6" s="1"/>
      <c r="I6" s="1"/>
      <c r="J6" s="9"/>
      <c r="K6" s="9"/>
      <c r="L6" s="9"/>
      <c r="M6" s="9"/>
      <c r="N6" s="5"/>
      <c r="O6" s="5"/>
      <c r="P6" s="10"/>
      <c r="Q6" s="10"/>
      <c r="R6" s="11"/>
    </row>
    <row r="7" spans="1:40" s="6" customFormat="1" ht="15" x14ac:dyDescent="0.2">
      <c r="B7" s="12" t="s">
        <v>53</v>
      </c>
      <c r="C7" s="13"/>
      <c r="D7" s="14"/>
      <c r="E7" s="14"/>
      <c r="F7" s="14"/>
      <c r="G7" s="14"/>
      <c r="H7" s="14"/>
      <c r="I7" s="14"/>
      <c r="J7" s="14"/>
      <c r="L7" s="14"/>
      <c r="M7" s="14"/>
      <c r="N7" s="5"/>
      <c r="O7" s="5"/>
      <c r="P7" s="10"/>
      <c r="Q7" s="10"/>
      <c r="R7" s="15"/>
    </row>
    <row r="8" spans="1:40" s="6" customFormat="1" ht="15" x14ac:dyDescent="0.2">
      <c r="O8" s="10"/>
      <c r="P8" s="10"/>
      <c r="Q8" s="10"/>
      <c r="R8" s="16"/>
    </row>
    <row r="9" spans="1:40" s="6" customFormat="1" ht="13.5" thickBot="1" x14ac:dyDescent="0.25">
      <c r="C9" s="17"/>
      <c r="D9" s="18"/>
      <c r="E9" s="19"/>
      <c r="F9" s="19"/>
      <c r="G9" s="19"/>
    </row>
    <row r="10" spans="1:40" s="6" customFormat="1" ht="13.5" thickBot="1" x14ac:dyDescent="0.25">
      <c r="C10" s="17"/>
      <c r="D10" s="18"/>
      <c r="E10" s="19"/>
      <c r="F10" s="19"/>
      <c r="G10" s="19"/>
      <c r="L10" s="177" t="s">
        <v>57</v>
      </c>
      <c r="M10" s="178"/>
      <c r="N10" s="178"/>
      <c r="O10" s="178"/>
      <c r="P10" s="178"/>
      <c r="Q10" s="178"/>
      <c r="R10" s="179"/>
    </row>
    <row r="11" spans="1:40" s="6" customFormat="1" ht="13.5" thickBot="1" x14ac:dyDescent="0.25">
      <c r="C11" s="17"/>
      <c r="D11" s="18"/>
      <c r="E11" s="19"/>
      <c r="F11" s="19"/>
      <c r="G11" s="19"/>
      <c r="L11" s="20"/>
      <c r="M11" s="20"/>
      <c r="N11" s="20"/>
      <c r="O11" s="20"/>
      <c r="P11" s="20"/>
      <c r="Q11" s="20"/>
      <c r="R11" s="20"/>
    </row>
    <row r="12" spans="1:40" x14ac:dyDescent="0.2">
      <c r="A12" s="180" t="s">
        <v>83</v>
      </c>
      <c r="B12" t="s">
        <v>62</v>
      </c>
      <c r="C12" s="21">
        <v>5</v>
      </c>
      <c r="D12" s="21">
        <v>1.25</v>
      </c>
      <c r="E12" s="21">
        <v>2.5</v>
      </c>
      <c r="F12" s="21">
        <v>7.5</v>
      </c>
      <c r="G12" s="21">
        <v>7.5</v>
      </c>
      <c r="H12" s="21">
        <v>1.25</v>
      </c>
      <c r="I12" s="21">
        <v>1.25</v>
      </c>
      <c r="J12" s="21">
        <v>2.5</v>
      </c>
      <c r="K12" s="21">
        <v>2.5</v>
      </c>
      <c r="L12" s="21">
        <v>2.5</v>
      </c>
      <c r="M12" s="21">
        <v>2.5</v>
      </c>
      <c r="N12" s="21">
        <v>1.25</v>
      </c>
      <c r="O12" s="22">
        <v>5</v>
      </c>
      <c r="P12" s="21">
        <v>2.5</v>
      </c>
      <c r="Q12" s="21">
        <v>1.25</v>
      </c>
      <c r="R12" s="21">
        <v>5</v>
      </c>
      <c r="S12" s="21">
        <v>7.5</v>
      </c>
      <c r="T12" s="21">
        <v>10</v>
      </c>
      <c r="U12" s="21">
        <v>2.5</v>
      </c>
      <c r="V12" s="21">
        <v>2.5</v>
      </c>
      <c r="W12" s="21">
        <v>2.5</v>
      </c>
      <c r="X12" s="21">
        <v>5</v>
      </c>
      <c r="Y12" s="21">
        <v>2.5</v>
      </c>
      <c r="Z12" s="21">
        <v>2.5</v>
      </c>
      <c r="AA12" s="21">
        <v>3.75</v>
      </c>
      <c r="AB12" s="21">
        <v>2.5</v>
      </c>
      <c r="AC12" s="21">
        <v>2.5</v>
      </c>
      <c r="AD12" s="21">
        <v>2.5</v>
      </c>
      <c r="AE12" s="21">
        <v>10</v>
      </c>
      <c r="AF12" s="21">
        <v>1.25</v>
      </c>
      <c r="AG12" s="21">
        <v>2.5</v>
      </c>
      <c r="AH12" s="21">
        <v>1.25</v>
      </c>
      <c r="AI12" s="21">
        <v>1.25</v>
      </c>
      <c r="AJ12" s="21">
        <v>2.5</v>
      </c>
      <c r="AK12" s="23"/>
    </row>
    <row r="13" spans="1:40" ht="14.25" customHeight="1" thickBot="1" x14ac:dyDescent="0.25">
      <c r="A13" s="181"/>
      <c r="B13" s="24" t="s">
        <v>75</v>
      </c>
      <c r="C13" s="25" t="s">
        <v>55</v>
      </c>
      <c r="D13" s="25" t="s">
        <v>140</v>
      </c>
      <c r="E13" s="25" t="s">
        <v>38</v>
      </c>
      <c r="F13" s="25" t="s">
        <v>139</v>
      </c>
      <c r="G13" s="25" t="s">
        <v>39</v>
      </c>
      <c r="H13" s="25" t="s">
        <v>40</v>
      </c>
      <c r="I13" s="25" t="s">
        <v>41</v>
      </c>
      <c r="J13" s="25" t="s">
        <v>42</v>
      </c>
      <c r="K13" s="25" t="s">
        <v>43</v>
      </c>
      <c r="L13" s="25" t="s">
        <v>44</v>
      </c>
      <c r="M13" s="25" t="s">
        <v>5</v>
      </c>
      <c r="N13" s="25" t="s">
        <v>26</v>
      </c>
      <c r="O13" s="25" t="s">
        <v>27</v>
      </c>
      <c r="P13" s="25" t="s">
        <v>8</v>
      </c>
      <c r="Q13" s="25" t="s">
        <v>9</v>
      </c>
      <c r="R13" s="25" t="s">
        <v>6</v>
      </c>
      <c r="S13" s="25" t="s">
        <v>7</v>
      </c>
      <c r="T13" s="25" t="s">
        <v>32</v>
      </c>
      <c r="U13" s="25" t="s">
        <v>33</v>
      </c>
      <c r="V13" s="25" t="s">
        <v>34</v>
      </c>
      <c r="W13" s="25" t="s">
        <v>35</v>
      </c>
      <c r="X13" s="25" t="s">
        <v>17</v>
      </c>
      <c r="Y13" s="25" t="s">
        <v>18</v>
      </c>
      <c r="Z13" s="25" t="s">
        <v>19</v>
      </c>
      <c r="AA13" s="25" t="s">
        <v>20</v>
      </c>
      <c r="AB13" s="25" t="s">
        <v>28</v>
      </c>
      <c r="AC13" s="25" t="s">
        <v>29</v>
      </c>
      <c r="AD13" s="25" t="s">
        <v>30</v>
      </c>
      <c r="AE13" s="25" t="s">
        <v>31</v>
      </c>
      <c r="AF13" s="25" t="s">
        <v>21</v>
      </c>
      <c r="AG13" s="25" t="s">
        <v>22</v>
      </c>
      <c r="AH13" s="25" t="s">
        <v>23</v>
      </c>
      <c r="AI13" s="25" t="s">
        <v>24</v>
      </c>
      <c r="AJ13" s="25" t="s">
        <v>25</v>
      </c>
      <c r="AK13" s="25" t="s">
        <v>49</v>
      </c>
      <c r="AL13" s="26" t="s">
        <v>72</v>
      </c>
      <c r="AM13" s="27" t="s">
        <v>73</v>
      </c>
      <c r="AN13" s="28" t="s">
        <v>74</v>
      </c>
    </row>
    <row r="14" spans="1:40" x14ac:dyDescent="0.2">
      <c r="A14" s="29">
        <v>1</v>
      </c>
      <c r="B14" s="21">
        <v>0</v>
      </c>
      <c r="C14" s="30">
        <v>15.740510201108695</v>
      </c>
      <c r="D14" s="30">
        <v>20.668230745539134</v>
      </c>
      <c r="E14" s="30">
        <v>5.0626635550474477</v>
      </c>
      <c r="F14" s="30">
        <v>3.9146274993447632</v>
      </c>
      <c r="G14" s="31">
        <v>6.3025441492174794</v>
      </c>
      <c r="H14" s="31"/>
      <c r="I14" s="31"/>
      <c r="J14" s="30">
        <v>4.5615671793590078</v>
      </c>
      <c r="K14" s="30">
        <v>2.7351056330454271</v>
      </c>
      <c r="L14" s="32">
        <v>3.4268902160724224</v>
      </c>
      <c r="M14" s="30">
        <v>2.1683867504396788</v>
      </c>
      <c r="N14" s="30">
        <v>0.36490608224837356</v>
      </c>
      <c r="O14" s="30">
        <v>5.5346681064627612</v>
      </c>
      <c r="P14" s="30">
        <v>4.1452414911851969</v>
      </c>
      <c r="Q14" s="30">
        <v>3.9865443601067128</v>
      </c>
      <c r="R14" s="30">
        <v>9.8136243935649023</v>
      </c>
      <c r="S14" s="30">
        <v>6.3699316673313851</v>
      </c>
      <c r="T14" s="30">
        <v>4.7134975535319965</v>
      </c>
      <c r="U14" s="30">
        <v>2.8632741388135106</v>
      </c>
      <c r="V14" s="30">
        <v>4.9384750261432355</v>
      </c>
      <c r="W14" s="33">
        <v>1.5784463950225505</v>
      </c>
      <c r="X14" s="30">
        <v>5.8054152915400135</v>
      </c>
      <c r="Y14" s="30">
        <v>2.1864734324495858</v>
      </c>
      <c r="Z14" s="30">
        <v>4.6756331619750799</v>
      </c>
      <c r="AA14" s="30">
        <v>5.6001828107283771</v>
      </c>
      <c r="AB14" s="30">
        <v>3.0503539518524576</v>
      </c>
      <c r="AC14" s="30"/>
      <c r="AD14" s="30">
        <v>7.3319735440488616</v>
      </c>
      <c r="AE14" s="30">
        <v>18.162073854939056</v>
      </c>
      <c r="AF14" s="30">
        <v>4.1627349723483471</v>
      </c>
      <c r="AG14" s="30">
        <v>2.0301632803995306</v>
      </c>
      <c r="AH14" s="30">
        <v>2.6215317062482488</v>
      </c>
      <c r="AI14" s="30">
        <v>1.1044706237877089</v>
      </c>
      <c r="AJ14" s="30">
        <v>8.0488292262658323</v>
      </c>
      <c r="AK14" s="31"/>
      <c r="AL14" s="34">
        <f>AVERAGE(D14:AK14)</f>
        <v>5.2642820266353034</v>
      </c>
      <c r="AM14" s="35">
        <f t="shared" ref="AM14:AM26" si="0">STDEV(D14:AK14)</f>
        <v>4.3872198906305737</v>
      </c>
      <c r="AN14" s="36">
        <f>(AM14/AL14)*100</f>
        <v>83.339377875897938</v>
      </c>
    </row>
    <row r="15" spans="1:40" x14ac:dyDescent="0.2">
      <c r="A15" s="29">
        <v>2</v>
      </c>
      <c r="B15" s="21">
        <v>0.5</v>
      </c>
      <c r="C15" s="30">
        <v>14.106042210756923</v>
      </c>
      <c r="D15" s="30">
        <v>20.149180799185824</v>
      </c>
      <c r="E15" s="30">
        <v>4.7910263396600383</v>
      </c>
      <c r="F15" s="30">
        <v>2.0357477034250557</v>
      </c>
      <c r="G15" s="31">
        <v>5.6121990238435249</v>
      </c>
      <c r="H15" s="31"/>
      <c r="I15" s="31"/>
      <c r="J15" s="30">
        <v>4.8197361587445755</v>
      </c>
      <c r="K15" s="30">
        <v>3.3361048805263613</v>
      </c>
      <c r="L15" s="32">
        <v>3.2800112814607401</v>
      </c>
      <c r="M15" s="30">
        <v>2.2429366799203745</v>
      </c>
      <c r="N15" s="30">
        <v>0.31609369811940397</v>
      </c>
      <c r="O15" s="30">
        <v>5.2834984971902257</v>
      </c>
      <c r="P15" s="30">
        <v>4.5784130437262771</v>
      </c>
      <c r="Q15" s="30">
        <v>3.157730148280784</v>
      </c>
      <c r="R15" s="30">
        <v>7.8052285503754311</v>
      </c>
      <c r="S15" s="30">
        <v>6.2959056768329118</v>
      </c>
      <c r="T15" s="30">
        <v>3.5599763849507196</v>
      </c>
      <c r="U15" s="30">
        <v>2.7399660675946151</v>
      </c>
      <c r="V15" s="30">
        <v>4.0546275634175766</v>
      </c>
      <c r="W15" s="33">
        <v>1.6141817187850009</v>
      </c>
      <c r="X15" s="30">
        <v>6.620539475122885</v>
      </c>
      <c r="Y15" s="30">
        <v>1.6932756660188153</v>
      </c>
      <c r="Z15" s="30">
        <v>4.2211563198055959</v>
      </c>
      <c r="AA15" s="30">
        <v>5.3192656493704691</v>
      </c>
      <c r="AB15" s="30">
        <v>2.6949557478313819</v>
      </c>
      <c r="AC15" s="30"/>
      <c r="AD15" s="30">
        <v>6.8436657762589279</v>
      </c>
      <c r="AE15" s="30">
        <v>20.072195068460619</v>
      </c>
      <c r="AF15" s="30">
        <v>0.73449174344418011</v>
      </c>
      <c r="AG15" s="30">
        <v>1.9897900433465265</v>
      </c>
      <c r="AH15" s="30">
        <v>1.3175716146355694</v>
      </c>
      <c r="AI15" s="30">
        <v>1.2951753760459714</v>
      </c>
      <c r="AJ15" s="30">
        <v>7.6801756549113964</v>
      </c>
      <c r="AK15" s="31"/>
      <c r="AL15" s="37">
        <f t="shared" ref="AL15:AL26" si="1">AVERAGE(D15:AK15)</f>
        <v>4.8718274117097264</v>
      </c>
      <c r="AM15" s="38">
        <f t="shared" si="0"/>
        <v>4.616788294215505</v>
      </c>
      <c r="AN15" s="39">
        <f t="shared" ref="AN15:AN26" si="2">(AM15/AL15)*100</f>
        <v>94.76502150135245</v>
      </c>
    </row>
    <row r="16" spans="1:40" x14ac:dyDescent="0.2">
      <c r="A16" s="29">
        <v>3</v>
      </c>
      <c r="B16" s="21">
        <v>1</v>
      </c>
      <c r="C16" s="30">
        <v>13.605159012203703</v>
      </c>
      <c r="D16" s="30">
        <v>16.450394982891765</v>
      </c>
      <c r="E16" s="30">
        <v>13.490408930969956</v>
      </c>
      <c r="F16" s="30">
        <v>4.5205982959712401</v>
      </c>
      <c r="G16" s="31">
        <v>7.1352220379105979</v>
      </c>
      <c r="H16" s="31"/>
      <c r="I16" s="31"/>
      <c r="J16" s="30">
        <v>4.4283631039976417</v>
      </c>
      <c r="K16" s="30"/>
      <c r="L16" s="32">
        <v>3.7497006970627722</v>
      </c>
      <c r="M16" s="30">
        <v>2.7055944848152103</v>
      </c>
      <c r="N16" s="30"/>
      <c r="O16" s="30">
        <v>3.0100329526526366</v>
      </c>
      <c r="P16" s="30">
        <v>3.7808419942821532</v>
      </c>
      <c r="Q16" s="30">
        <v>3.7779245686357537</v>
      </c>
      <c r="R16" s="30">
        <v>9.3834367005528705</v>
      </c>
      <c r="S16" s="30">
        <v>6.9294063504162606</v>
      </c>
      <c r="T16" s="30">
        <v>2.6075507924313266</v>
      </c>
      <c r="U16" s="30">
        <v>2.1718946388477507</v>
      </c>
      <c r="V16" s="30">
        <v>3.300105699628086</v>
      </c>
      <c r="W16" s="33">
        <v>3.5232602619973457</v>
      </c>
      <c r="X16" s="30">
        <v>5.7720436299060109</v>
      </c>
      <c r="Y16" s="30">
        <v>1.7483910493387449</v>
      </c>
      <c r="Z16" s="30">
        <v>3.5753350150214076</v>
      </c>
      <c r="AA16" s="30">
        <v>2.5731755302390114</v>
      </c>
      <c r="AB16" s="30">
        <v>2.8722571937902917</v>
      </c>
      <c r="AC16" s="30"/>
      <c r="AD16" s="30">
        <v>7.5786192214929526</v>
      </c>
      <c r="AE16" s="30">
        <v>17.107420660734654</v>
      </c>
      <c r="AF16" s="30">
        <v>1.5483180693086671</v>
      </c>
      <c r="AG16" s="30">
        <v>1.5227357532438743</v>
      </c>
      <c r="AH16" s="30">
        <v>1.8003945044251248</v>
      </c>
      <c r="AI16" s="30">
        <v>1.4968668759093562</v>
      </c>
      <c r="AJ16" s="30">
        <v>6.5635440299075469</v>
      </c>
      <c r="AK16" s="31"/>
      <c r="AL16" s="37">
        <f t="shared" si="1"/>
        <v>5.1829942152278932</v>
      </c>
      <c r="AM16" s="38">
        <f t="shared" si="0"/>
        <v>4.2543550484427719</v>
      </c>
      <c r="AN16" s="39">
        <f t="shared" si="2"/>
        <v>82.082959613253408</v>
      </c>
    </row>
    <row r="17" spans="1:41" x14ac:dyDescent="0.2">
      <c r="A17" s="29">
        <v>4</v>
      </c>
      <c r="B17" s="21">
        <v>1.5</v>
      </c>
      <c r="C17" s="30">
        <v>14.2671973189735</v>
      </c>
      <c r="D17" s="30">
        <v>16.6812474814136</v>
      </c>
      <c r="E17" s="30">
        <v>6.2078284511542927</v>
      </c>
      <c r="F17" s="30">
        <v>5.3095779672032339</v>
      </c>
      <c r="G17" s="31">
        <v>9.3442493701997407</v>
      </c>
      <c r="H17" s="32"/>
      <c r="I17" s="31"/>
      <c r="J17" s="30">
        <v>4.4886888646825218</v>
      </c>
      <c r="K17" s="30">
        <v>3.5466212826806349</v>
      </c>
      <c r="L17" s="32">
        <v>3.0359551111090406</v>
      </c>
      <c r="M17" s="30">
        <v>2.9969124886395004</v>
      </c>
      <c r="N17" s="30"/>
      <c r="O17" s="30">
        <v>2.6135830217417895</v>
      </c>
      <c r="P17" s="30">
        <v>4.5723438175233246</v>
      </c>
      <c r="Q17" s="30">
        <v>3.7250291230486363</v>
      </c>
      <c r="R17" s="30">
        <v>13.672738373792511</v>
      </c>
      <c r="S17" s="30">
        <v>7.6916045895437204</v>
      </c>
      <c r="T17" s="30">
        <v>2.2347931502921261</v>
      </c>
      <c r="U17" s="30">
        <v>1.6655390474630116</v>
      </c>
      <c r="V17" s="30">
        <v>1.8207482378845965</v>
      </c>
      <c r="W17" s="33">
        <v>3.8719162077928782</v>
      </c>
      <c r="X17" s="30">
        <v>5.9610075726053688</v>
      </c>
      <c r="Y17" s="30">
        <v>1.4617613463546595</v>
      </c>
      <c r="Z17" s="30">
        <v>4.019699013505222</v>
      </c>
      <c r="AA17" s="30">
        <v>4.4190260537012911</v>
      </c>
      <c r="AB17" s="30">
        <v>3.711389090764476</v>
      </c>
      <c r="AC17" s="30"/>
      <c r="AD17" s="30">
        <v>5.8979921639569985</v>
      </c>
      <c r="AE17" s="30">
        <v>14.54830785861056</v>
      </c>
      <c r="AF17" s="30">
        <v>1.6897959595012269</v>
      </c>
      <c r="AG17" s="30">
        <v>1.1041716536295749</v>
      </c>
      <c r="AH17" s="40"/>
      <c r="AI17" s="30">
        <v>2.2294267989146688</v>
      </c>
      <c r="AJ17" s="30"/>
      <c r="AK17" s="31"/>
      <c r="AL17" s="37">
        <f t="shared" si="1"/>
        <v>5.1304427443595992</v>
      </c>
      <c r="AM17" s="38">
        <f t="shared" si="0"/>
        <v>4.0618390690586192</v>
      </c>
      <c r="AN17" s="39">
        <f t="shared" si="2"/>
        <v>79.171316618321072</v>
      </c>
    </row>
    <row r="18" spans="1:41" x14ac:dyDescent="0.2">
      <c r="A18" s="29">
        <v>5</v>
      </c>
      <c r="B18" s="21">
        <v>2</v>
      </c>
      <c r="C18" s="30">
        <v>11.894875861150267</v>
      </c>
      <c r="D18" s="30">
        <v>19.641329142109363</v>
      </c>
      <c r="E18" s="30">
        <v>4.6248432805523674</v>
      </c>
      <c r="F18" s="30">
        <v>4.628125861552248</v>
      </c>
      <c r="G18" s="31">
        <v>8.4340844496542182</v>
      </c>
      <c r="H18" s="32">
        <v>0.13310297946981495</v>
      </c>
      <c r="I18" s="31"/>
      <c r="J18" s="30">
        <v>3.9254916878709518</v>
      </c>
      <c r="K18" s="30">
        <v>1.7825469061725223</v>
      </c>
      <c r="L18" s="32">
        <v>3.3409716013453079</v>
      </c>
      <c r="M18" s="30">
        <v>2.9651895843796883</v>
      </c>
      <c r="N18" s="30"/>
      <c r="O18" s="30">
        <v>3.5716314108410838</v>
      </c>
      <c r="P18" s="30">
        <v>4.4000472917731557</v>
      </c>
      <c r="Q18" s="30">
        <v>3.162676696056363</v>
      </c>
      <c r="R18" s="30">
        <v>7.8750869870673315</v>
      </c>
      <c r="S18" s="30">
        <v>8.1490643883613085</v>
      </c>
      <c r="T18" s="30">
        <v>3.2177025938004711</v>
      </c>
      <c r="U18" s="30">
        <v>1.230319240963901</v>
      </c>
      <c r="V18" s="30">
        <v>2.7566193323236248</v>
      </c>
      <c r="W18" s="33">
        <v>3.2583205251981555</v>
      </c>
      <c r="X18" s="30">
        <v>5.811049114400415</v>
      </c>
      <c r="Y18" s="30">
        <v>1.3099024152516494</v>
      </c>
      <c r="Z18" s="30">
        <v>1.7379842258345342</v>
      </c>
      <c r="AA18" s="30">
        <v>4.0731437975718343</v>
      </c>
      <c r="AB18" s="30">
        <v>3.8294662386672567</v>
      </c>
      <c r="AC18" s="30"/>
      <c r="AD18" s="30">
        <v>7.9606058722518149</v>
      </c>
      <c r="AE18" s="30">
        <v>16.454959390637182</v>
      </c>
      <c r="AF18" s="30">
        <v>0.87657717784539946</v>
      </c>
      <c r="AG18" s="40"/>
      <c r="AH18" s="30">
        <v>1.4566522520807443</v>
      </c>
      <c r="AI18" s="30">
        <v>2.1656210552753237</v>
      </c>
      <c r="AJ18" s="30">
        <v>7.4739856717425166</v>
      </c>
      <c r="AK18" s="31"/>
      <c r="AL18" s="37">
        <f t="shared" si="1"/>
        <v>4.8361069369327776</v>
      </c>
      <c r="AM18" s="38">
        <f t="shared" si="0"/>
        <v>4.3424715559660152</v>
      </c>
      <c r="AN18" s="39">
        <f t="shared" si="2"/>
        <v>89.792711629328807</v>
      </c>
    </row>
    <row r="19" spans="1:41" x14ac:dyDescent="0.2">
      <c r="A19" s="29">
        <v>6</v>
      </c>
      <c r="B19" s="21">
        <v>2.5</v>
      </c>
      <c r="C19" s="30">
        <v>10.303874178654775</v>
      </c>
      <c r="D19" s="30">
        <v>18.082816166646307</v>
      </c>
      <c r="E19" s="30">
        <v>6.3584457251597044</v>
      </c>
      <c r="F19" s="30">
        <v>7.3554274591089683</v>
      </c>
      <c r="G19" s="31">
        <v>8.0244835047119309</v>
      </c>
      <c r="H19" s="32">
        <v>0.33771510995796294</v>
      </c>
      <c r="I19" s="31">
        <v>0.69860541453572389</v>
      </c>
      <c r="J19" s="30">
        <v>2.6647559337923581</v>
      </c>
      <c r="K19" s="30">
        <v>0.92573417488832588</v>
      </c>
      <c r="L19" s="32">
        <v>3.9888326630728868</v>
      </c>
      <c r="M19" s="30">
        <v>3.2943953859534858</v>
      </c>
      <c r="N19" s="30">
        <v>0.84616326776024597</v>
      </c>
      <c r="O19" s="30">
        <v>3.4917080503456637</v>
      </c>
      <c r="P19" s="30">
        <v>4.6422965459969046</v>
      </c>
      <c r="Q19" s="30">
        <v>4.7588965233777012</v>
      </c>
      <c r="R19" s="30">
        <v>6.5209770656981112</v>
      </c>
      <c r="S19" s="30">
        <v>9.9954547034552679</v>
      </c>
      <c r="T19" s="30">
        <v>3.3215104606350412</v>
      </c>
      <c r="U19" s="30">
        <v>1.2020043371997149</v>
      </c>
      <c r="V19" s="30">
        <v>2.6766104721601542</v>
      </c>
      <c r="W19" s="33"/>
      <c r="X19" s="30">
        <v>4.3565556255028746</v>
      </c>
      <c r="Y19" s="30">
        <v>0.99136452935311647</v>
      </c>
      <c r="Z19" s="30">
        <v>4.6194458513625278</v>
      </c>
      <c r="AA19" s="30">
        <v>3.1127069413190589</v>
      </c>
      <c r="AB19" s="30">
        <v>4.3839003409233968</v>
      </c>
      <c r="AC19" s="30"/>
      <c r="AD19" s="30">
        <v>9.0846927673225846</v>
      </c>
      <c r="AE19" s="30">
        <v>14.982787371725646</v>
      </c>
      <c r="AF19" s="30">
        <v>0.99997232129454061</v>
      </c>
      <c r="AG19" s="30">
        <v>1.4070902711289355</v>
      </c>
      <c r="AH19" s="30">
        <v>1.9329319761769872</v>
      </c>
      <c r="AI19" s="30">
        <v>1.9968084819355338</v>
      </c>
      <c r="AJ19" s="30">
        <v>7.0702798448889386</v>
      </c>
      <c r="AK19" s="31"/>
      <c r="AL19" s="37">
        <f t="shared" si="1"/>
        <v>4.6492054608835671</v>
      </c>
      <c r="AM19" s="38">
        <f t="shared" si="0"/>
        <v>4.1160855293053329</v>
      </c>
      <c r="AN19" s="39">
        <f t="shared" si="2"/>
        <v>88.533095900715125</v>
      </c>
    </row>
    <row r="20" spans="1:41" x14ac:dyDescent="0.2">
      <c r="A20" s="29">
        <v>7</v>
      </c>
      <c r="B20" s="21">
        <v>3</v>
      </c>
      <c r="C20" s="30">
        <v>10.947425206394195</v>
      </c>
      <c r="D20" s="30">
        <v>17.437149992062402</v>
      </c>
      <c r="E20" s="30">
        <v>6.2286836395851761</v>
      </c>
      <c r="F20" s="30">
        <v>7.0343749268316351</v>
      </c>
      <c r="G20" s="31">
        <v>8.9775925781720538</v>
      </c>
      <c r="H20" s="32">
        <v>1.2964065250829657</v>
      </c>
      <c r="I20" s="31">
        <v>0.7513511209622572</v>
      </c>
      <c r="J20" s="30">
        <v>2.6665158020665229</v>
      </c>
      <c r="K20" s="30">
        <v>2.5275340280565746</v>
      </c>
      <c r="L20" s="32">
        <v>2.5938618568138039</v>
      </c>
      <c r="M20" s="30">
        <v>3.5946305292650633</v>
      </c>
      <c r="N20" s="30"/>
      <c r="O20" s="30">
        <v>4.8259440761831947</v>
      </c>
      <c r="P20" s="30">
        <v>5.3018958534590075</v>
      </c>
      <c r="Q20" s="30"/>
      <c r="R20" s="30">
        <v>8.0795420602383921</v>
      </c>
      <c r="S20" s="30">
        <v>9.5349975576230328</v>
      </c>
      <c r="T20" s="30">
        <v>2.1108873099448502</v>
      </c>
      <c r="U20" s="30">
        <v>2.0417592881594393</v>
      </c>
      <c r="V20" s="30">
        <v>4.0315757041999074</v>
      </c>
      <c r="W20" s="33"/>
      <c r="X20" s="30">
        <v>3.8632583386392612</v>
      </c>
      <c r="Y20" s="30">
        <v>1.42743016216959</v>
      </c>
      <c r="Z20" s="30">
        <v>4.5957028858578299</v>
      </c>
      <c r="AA20" s="30">
        <v>2.2588295692311893</v>
      </c>
      <c r="AB20" s="30">
        <v>5.5843984456609803</v>
      </c>
      <c r="AC20" s="30">
        <v>1.3275883289062171</v>
      </c>
      <c r="AD20" s="30">
        <v>7.0343561666541756</v>
      </c>
      <c r="AE20" s="30">
        <v>12.780985794598227</v>
      </c>
      <c r="AF20" s="30">
        <v>3.6170156214071274</v>
      </c>
      <c r="AG20" s="30">
        <v>0.95110825989171921</v>
      </c>
      <c r="AH20" s="30">
        <v>1.755372517743681</v>
      </c>
      <c r="AI20" s="30">
        <v>1.4052949327135189</v>
      </c>
      <c r="AJ20" s="30">
        <v>4.7130141909873862</v>
      </c>
      <c r="AK20" s="31"/>
      <c r="AL20" s="37">
        <f t="shared" si="1"/>
        <v>4.678301935438907</v>
      </c>
      <c r="AM20" s="38">
        <f t="shared" si="0"/>
        <v>3.7802876670949588</v>
      </c>
      <c r="AN20" s="39">
        <f t="shared" si="2"/>
        <v>80.804696218058467</v>
      </c>
    </row>
    <row r="21" spans="1:41" x14ac:dyDescent="0.2">
      <c r="A21" s="29">
        <v>8</v>
      </c>
      <c r="B21" s="21">
        <v>4</v>
      </c>
      <c r="C21" s="30">
        <v>9.797965529965591</v>
      </c>
      <c r="D21" s="30">
        <v>8.6464765381608171</v>
      </c>
      <c r="E21" s="30">
        <v>5.5455518543930582</v>
      </c>
      <c r="F21" s="30">
        <v>5.9955039070182607</v>
      </c>
      <c r="G21" s="32">
        <v>12.788268780790876</v>
      </c>
      <c r="H21" s="32">
        <v>1.5177074704022233</v>
      </c>
      <c r="I21" s="31">
        <v>1.0244716002626422</v>
      </c>
      <c r="J21" s="30">
        <v>3.8884634437977184</v>
      </c>
      <c r="K21" s="30"/>
      <c r="L21" s="32">
        <v>5.2541576820923508</v>
      </c>
      <c r="M21" s="30">
        <v>3.5833430947203393</v>
      </c>
      <c r="N21" s="30">
        <v>0.41796119699037426</v>
      </c>
      <c r="O21" s="30">
        <v>4.9756691850897425</v>
      </c>
      <c r="P21" s="30">
        <v>5.0993715569327875</v>
      </c>
      <c r="Q21" s="30">
        <v>3.9654374117828883</v>
      </c>
      <c r="R21" s="30">
        <v>7.7708360821438172</v>
      </c>
      <c r="S21" s="30">
        <v>10.704442585712213</v>
      </c>
      <c r="T21" s="30">
        <v>2.8054376457169123</v>
      </c>
      <c r="U21" s="30">
        <v>2.4270250098818096</v>
      </c>
      <c r="V21" s="30">
        <v>2.9662685854720006</v>
      </c>
      <c r="W21" s="33"/>
      <c r="X21" s="30">
        <v>5.091895629698473</v>
      </c>
      <c r="Y21" s="30">
        <v>0.49142233639430211</v>
      </c>
      <c r="Z21" s="30">
        <v>5.1581531686462583</v>
      </c>
      <c r="AA21" s="30">
        <v>4.2934825953047886</v>
      </c>
      <c r="AB21" s="30">
        <v>6.8628694122556997</v>
      </c>
      <c r="AC21" s="30"/>
      <c r="AD21" s="30">
        <v>6.9259615376767911</v>
      </c>
      <c r="AE21" s="30">
        <v>12.220389469191016</v>
      </c>
      <c r="AF21" s="30">
        <v>2.162366395483323</v>
      </c>
      <c r="AG21" s="30">
        <v>1.6368509711272163</v>
      </c>
      <c r="AH21" s="30">
        <v>2.1998314211549701</v>
      </c>
      <c r="AI21" s="30">
        <v>2.0700913842390181</v>
      </c>
      <c r="AJ21" s="30">
        <v>6.2623938334939666</v>
      </c>
      <c r="AK21" s="31"/>
      <c r="AL21" s="37">
        <f t="shared" si="1"/>
        <v>4.825070059534224</v>
      </c>
      <c r="AM21" s="38">
        <f t="shared" si="0"/>
        <v>3.2216114033267154</v>
      </c>
      <c r="AN21" s="39">
        <f t="shared" si="2"/>
        <v>66.768178774127591</v>
      </c>
    </row>
    <row r="22" spans="1:41" x14ac:dyDescent="0.2">
      <c r="A22" s="29">
        <v>9</v>
      </c>
      <c r="B22" s="21">
        <v>5</v>
      </c>
      <c r="C22" s="30">
        <v>6.8025619973378628</v>
      </c>
      <c r="D22" s="30">
        <v>7.6951543208613602</v>
      </c>
      <c r="E22" s="30">
        <v>6.079031997186072</v>
      </c>
      <c r="F22" s="30">
        <v>7.4718590643618041</v>
      </c>
      <c r="G22" s="31">
        <v>9.8826144107176699</v>
      </c>
      <c r="H22" s="32">
        <v>1.3386572362035709</v>
      </c>
      <c r="I22" s="31">
        <v>1.5437036868638061</v>
      </c>
      <c r="J22" s="30">
        <v>6.1597968874243687</v>
      </c>
      <c r="K22" s="30">
        <v>6.0445571025747427</v>
      </c>
      <c r="L22" s="32">
        <v>4.0235073471127958</v>
      </c>
      <c r="M22" s="30">
        <v>4.038496287122725</v>
      </c>
      <c r="N22" s="30">
        <v>0.7160112178379946</v>
      </c>
      <c r="O22" s="30">
        <v>6.3045077646510217</v>
      </c>
      <c r="P22" s="30">
        <v>4.9859702675913269</v>
      </c>
      <c r="Q22" s="30">
        <v>3.9348924434879278</v>
      </c>
      <c r="R22" s="30">
        <v>8.1315941836040011</v>
      </c>
      <c r="S22" s="30">
        <v>13.213048839126238</v>
      </c>
      <c r="T22" s="30">
        <v>3.5632214898795498</v>
      </c>
      <c r="U22" s="30">
        <v>3.1335113883346328</v>
      </c>
      <c r="V22" s="30">
        <v>3.8442555730659631</v>
      </c>
      <c r="W22" s="33"/>
      <c r="X22" s="30">
        <v>5.4626049428094721</v>
      </c>
      <c r="Y22" s="30">
        <v>3.866618570893948</v>
      </c>
      <c r="Z22" s="30">
        <v>4.2095999733204241</v>
      </c>
      <c r="AA22" s="30">
        <v>5.0652780977731382</v>
      </c>
      <c r="AB22" s="30">
        <v>7.1045851989343056</v>
      </c>
      <c r="AC22" s="30"/>
      <c r="AD22" s="30">
        <v>8.0682052962267239</v>
      </c>
      <c r="AE22" s="30">
        <v>11.673867085791784</v>
      </c>
      <c r="AF22" s="30">
        <v>2.0262816062212816</v>
      </c>
      <c r="AG22" s="30">
        <v>1.879674581184515</v>
      </c>
      <c r="AH22" s="30">
        <v>3.8604863754224978</v>
      </c>
      <c r="AI22" s="30">
        <v>2.4784011188407336</v>
      </c>
      <c r="AJ22" s="30">
        <v>5.1306970777171736</v>
      </c>
      <c r="AK22" s="31"/>
      <c r="AL22" s="37">
        <f t="shared" si="1"/>
        <v>5.2558287559078574</v>
      </c>
      <c r="AM22" s="38">
        <f t="shared" si="0"/>
        <v>2.9332205958019633</v>
      </c>
      <c r="AN22" s="39">
        <f t="shared" si="2"/>
        <v>55.808907253777107</v>
      </c>
    </row>
    <row r="23" spans="1:41" x14ac:dyDescent="0.2">
      <c r="A23" s="29">
        <v>10</v>
      </c>
      <c r="B23" s="21">
        <v>6</v>
      </c>
      <c r="C23" s="30">
        <v>8.5486673273241518</v>
      </c>
      <c r="D23" s="30">
        <v>10.067212114074685</v>
      </c>
      <c r="E23" s="30">
        <v>2.4121166715059705</v>
      </c>
      <c r="F23" s="30">
        <v>8.5738607497734147</v>
      </c>
      <c r="G23" s="31">
        <v>9.1926621070441144</v>
      </c>
      <c r="H23" s="32">
        <v>1.1955000714100152</v>
      </c>
      <c r="I23" s="31">
        <v>2.2393258334195738</v>
      </c>
      <c r="J23" s="30">
        <v>4.5457512819132901</v>
      </c>
      <c r="K23" s="30">
        <v>5.1957936590120148</v>
      </c>
      <c r="L23" s="30"/>
      <c r="M23" s="30">
        <v>4.5959400472923759</v>
      </c>
      <c r="N23" s="30">
        <v>0.87418066173974918</v>
      </c>
      <c r="O23" s="30">
        <v>7.222925520353578</v>
      </c>
      <c r="P23" s="30">
        <v>4.7875622660412667</v>
      </c>
      <c r="Q23" s="30">
        <v>4.2373680181680644</v>
      </c>
      <c r="R23" s="30">
        <v>9.3226916137462741</v>
      </c>
      <c r="S23" s="30">
        <v>17.038368731163263</v>
      </c>
      <c r="T23" s="30">
        <v>3.0275083416742739</v>
      </c>
      <c r="U23" s="30">
        <v>4.015248863833957</v>
      </c>
      <c r="V23" s="30">
        <v>5.8140924491427812</v>
      </c>
      <c r="W23" s="33">
        <v>2.7871931148197984</v>
      </c>
      <c r="X23" s="30">
        <v>6.8881672263480471</v>
      </c>
      <c r="Y23" s="30">
        <v>3.7936648374723885</v>
      </c>
      <c r="Z23" s="30">
        <v>5.2940453658509101</v>
      </c>
      <c r="AA23" s="30">
        <v>3.6730645549374419</v>
      </c>
      <c r="AB23" s="30">
        <v>7.1963748293573762</v>
      </c>
      <c r="AC23" s="30">
        <v>1.6134845800037132</v>
      </c>
      <c r="AD23" s="30">
        <v>7.3434960490240417</v>
      </c>
      <c r="AE23" s="30">
        <v>13.940926988306908</v>
      </c>
      <c r="AF23" s="30">
        <v>0.87360272162242092</v>
      </c>
      <c r="AG23" s="30">
        <v>3.1835658583090094</v>
      </c>
      <c r="AH23" s="30">
        <v>2.5687056900082377</v>
      </c>
      <c r="AI23" s="30">
        <v>2.2493076292697847</v>
      </c>
      <c r="AJ23" s="30">
        <v>6.0925878560536804</v>
      </c>
      <c r="AK23" s="31"/>
      <c r="AL23" s="37">
        <f t="shared" si="1"/>
        <v>5.3705092594591388</v>
      </c>
      <c r="AM23" s="38">
        <f t="shared" si="0"/>
        <v>3.6853838997079866</v>
      </c>
      <c r="AN23" s="39">
        <f t="shared" si="2"/>
        <v>68.622615131272298</v>
      </c>
    </row>
    <row r="24" spans="1:41" x14ac:dyDescent="0.2">
      <c r="A24" s="29">
        <v>11</v>
      </c>
      <c r="B24" s="21">
        <v>8</v>
      </c>
      <c r="C24" s="30">
        <v>7.1045683479324406</v>
      </c>
      <c r="D24" s="30">
        <v>9.3589027716008246</v>
      </c>
      <c r="E24" s="30">
        <v>3.8177669704976305</v>
      </c>
      <c r="F24" s="30">
        <v>5.6045038845750863</v>
      </c>
      <c r="G24" s="32">
        <v>2.0491235085716077</v>
      </c>
      <c r="H24" s="32">
        <v>1.1029833590500164</v>
      </c>
      <c r="I24" s="31">
        <v>1.0281002062765976</v>
      </c>
      <c r="J24" s="30">
        <v>7.6375846432175347</v>
      </c>
      <c r="K24" s="30">
        <v>2.2395109289629485</v>
      </c>
      <c r="L24" s="32">
        <v>3.8140656296732915</v>
      </c>
      <c r="M24" s="30">
        <v>2.6367530018284975</v>
      </c>
      <c r="N24" s="30">
        <v>0.97994943303073501</v>
      </c>
      <c r="O24" s="30">
        <v>6.1031631820268677</v>
      </c>
      <c r="P24" s="30">
        <v>4.8960695492541708</v>
      </c>
      <c r="Q24" s="30">
        <v>2.4868161302331684</v>
      </c>
      <c r="R24" s="30">
        <v>5.622494281350515</v>
      </c>
      <c r="S24" s="30">
        <v>9.4259311738723568</v>
      </c>
      <c r="T24" s="30">
        <v>6.6985687790735113</v>
      </c>
      <c r="U24" s="30">
        <v>6.614015370273707</v>
      </c>
      <c r="V24" s="30">
        <v>4.3428156757098577</v>
      </c>
      <c r="W24" s="33">
        <v>2.6398817884000203</v>
      </c>
      <c r="X24" s="30">
        <v>6.4723130190888503</v>
      </c>
      <c r="Y24" s="30">
        <v>3.0621823173780802</v>
      </c>
      <c r="Z24" s="30">
        <v>3.044329585316941</v>
      </c>
      <c r="AA24" s="30">
        <v>3.7628482722139278</v>
      </c>
      <c r="AB24" s="30">
        <v>2.9169779204535979</v>
      </c>
      <c r="AC24" s="30">
        <v>1.1746124922580741</v>
      </c>
      <c r="AD24" s="30">
        <v>5.6761838730014036</v>
      </c>
      <c r="AE24" s="30">
        <v>10.780794907746081</v>
      </c>
      <c r="AF24" s="30">
        <v>1.6279794932848031</v>
      </c>
      <c r="AG24" s="30">
        <v>4.1252852402928726</v>
      </c>
      <c r="AH24" s="30">
        <v>2.1541449803834687</v>
      </c>
      <c r="AI24" s="30">
        <v>1.5061421276348921</v>
      </c>
      <c r="AJ24" s="30">
        <v>4.3654805999677784</v>
      </c>
      <c r="AK24" s="31"/>
      <c r="AL24" s="37">
        <f t="shared" si="1"/>
        <v>4.2354022756515075</v>
      </c>
      <c r="AM24" s="38">
        <f t="shared" si="0"/>
        <v>2.5911678389432331</v>
      </c>
      <c r="AN24" s="39">
        <f t="shared" si="2"/>
        <v>61.178789411323365</v>
      </c>
    </row>
    <row r="25" spans="1:41" x14ac:dyDescent="0.2">
      <c r="A25" s="29">
        <v>12</v>
      </c>
      <c r="B25" s="21">
        <v>10</v>
      </c>
      <c r="C25" s="30">
        <v>5.609328486814964</v>
      </c>
      <c r="D25" s="30">
        <v>8.0093493084919203</v>
      </c>
      <c r="E25" s="30">
        <v>2.3785304631842017</v>
      </c>
      <c r="F25" s="30">
        <v>4.2557688697655172</v>
      </c>
      <c r="G25" s="32">
        <v>3.7126293973152991</v>
      </c>
      <c r="H25" s="32">
        <v>0.82295986718907221</v>
      </c>
      <c r="I25" s="31">
        <v>1.3319952981042384</v>
      </c>
      <c r="J25" s="30">
        <v>4.9393402307186021</v>
      </c>
      <c r="K25" s="30">
        <v>1.2055764764127692</v>
      </c>
      <c r="L25" s="32">
        <v>2.5322917664037958</v>
      </c>
      <c r="M25" s="30">
        <v>2.0367507348961142</v>
      </c>
      <c r="N25" s="30">
        <v>0.61080336197417895</v>
      </c>
      <c r="O25" s="30">
        <v>3.4652043151046499</v>
      </c>
      <c r="P25" s="30">
        <v>3.4782536864791203</v>
      </c>
      <c r="Q25" s="30">
        <v>1.5275078046736892</v>
      </c>
      <c r="R25" s="30">
        <v>4.5514197747540504</v>
      </c>
      <c r="S25" s="30">
        <v>5.1330011406884575</v>
      </c>
      <c r="T25" s="30">
        <v>7.045049015894949</v>
      </c>
      <c r="U25" s="30">
        <v>2.5100091847203028</v>
      </c>
      <c r="V25" s="30">
        <v>2.8704178178842858</v>
      </c>
      <c r="W25" s="33">
        <v>1.8449631315833728</v>
      </c>
      <c r="X25" s="30"/>
      <c r="Y25" s="30">
        <v>3.3872175279984469</v>
      </c>
      <c r="Z25" s="30">
        <v>2.4408878636955502</v>
      </c>
      <c r="AA25" s="30">
        <v>2.6073863265688528</v>
      </c>
      <c r="AB25" s="30">
        <v>1.6610856289195877</v>
      </c>
      <c r="AC25" s="30">
        <v>0.90284331914446148</v>
      </c>
      <c r="AD25" s="30">
        <v>4.1345208486906166</v>
      </c>
      <c r="AE25" s="30">
        <v>9.8564894614331227</v>
      </c>
      <c r="AF25" s="30">
        <v>0.84624167198406575</v>
      </c>
      <c r="AG25" s="30">
        <v>3.0583122756559251</v>
      </c>
      <c r="AH25" s="30">
        <v>3.1614868147710298</v>
      </c>
      <c r="AI25" s="30">
        <v>0.89462163047606613</v>
      </c>
      <c r="AJ25" s="30">
        <v>6.0196088281119993</v>
      </c>
      <c r="AK25" s="31"/>
      <c r="AL25" s="37">
        <f t="shared" si="1"/>
        <v>3.2260163701152598</v>
      </c>
      <c r="AM25" s="38">
        <f t="shared" si="0"/>
        <v>2.1859947187374851</v>
      </c>
      <c r="AN25" s="39">
        <f t="shared" si="2"/>
        <v>67.761426723925254</v>
      </c>
    </row>
    <row r="26" spans="1:41" ht="13.5" thickBot="1" x14ac:dyDescent="0.25">
      <c r="A26" s="41">
        <v>13</v>
      </c>
      <c r="B26" s="41">
        <v>12</v>
      </c>
      <c r="C26" s="42">
        <v>7.5601517474245297</v>
      </c>
      <c r="D26" s="42">
        <v>6.3644351538642105</v>
      </c>
      <c r="E26" s="42">
        <v>0.96484666860238821</v>
      </c>
      <c r="F26" s="42">
        <v>2.8899094176867957</v>
      </c>
      <c r="G26" s="43">
        <v>0.96484666860238821</v>
      </c>
      <c r="H26" s="44"/>
      <c r="I26" s="44"/>
      <c r="J26" s="42">
        <v>3.5799580455642013</v>
      </c>
      <c r="K26" s="42"/>
      <c r="L26" s="42"/>
      <c r="M26" s="42">
        <v>2.2504775190582493</v>
      </c>
      <c r="N26" s="42">
        <v>0.59942024682060024</v>
      </c>
      <c r="O26" s="42">
        <v>3.4671839394478647</v>
      </c>
      <c r="P26" s="42">
        <v>2.9758950303539899</v>
      </c>
      <c r="Q26" s="42">
        <v>0.95415117696018592</v>
      </c>
      <c r="R26" s="42">
        <v>3.1512718422408219</v>
      </c>
      <c r="S26" s="42">
        <v>4.2237771684903169</v>
      </c>
      <c r="T26" s="42">
        <v>4.9791357574051922</v>
      </c>
      <c r="U26" s="42">
        <v>2.4556782964158468</v>
      </c>
      <c r="V26" s="42">
        <v>1.7118443900133289</v>
      </c>
      <c r="W26" s="45">
        <v>1.3122388400114109</v>
      </c>
      <c r="X26" s="42">
        <v>2.9529242980310295</v>
      </c>
      <c r="Y26" s="42">
        <v>1.5975989925289631</v>
      </c>
      <c r="Z26" s="42">
        <v>1.8414192629363315</v>
      </c>
      <c r="AA26" s="42">
        <v>2.9376808546474127</v>
      </c>
      <c r="AB26" s="42">
        <v>1.4357014219460194</v>
      </c>
      <c r="AC26" s="42">
        <v>0.59245417395808087</v>
      </c>
      <c r="AD26" s="42">
        <v>2.7285927360505506</v>
      </c>
      <c r="AE26" s="42">
        <v>5.6818273313825829</v>
      </c>
      <c r="AF26" s="42">
        <v>2.7501733471271366</v>
      </c>
      <c r="AG26" s="42">
        <v>2.1059970796387257</v>
      </c>
      <c r="AH26" s="42">
        <v>1.1928419514928807</v>
      </c>
      <c r="AI26" s="42"/>
      <c r="AJ26" s="42">
        <v>2.145396293405649</v>
      </c>
      <c r="AK26" s="44"/>
      <c r="AL26" s="46">
        <f t="shared" si="1"/>
        <v>2.5288456394529701</v>
      </c>
      <c r="AM26" s="47">
        <f t="shared" si="0"/>
        <v>1.4705588145107593</v>
      </c>
      <c r="AN26" s="48">
        <f t="shared" si="2"/>
        <v>58.151387003157097</v>
      </c>
    </row>
    <row r="27" spans="1:41" ht="14.25" thickTop="1" thickBot="1" x14ac:dyDescent="0.25">
      <c r="AO27" s="49"/>
    </row>
    <row r="28" spans="1:41" ht="13.5" thickBot="1" x14ac:dyDescent="0.25">
      <c r="L28" s="50" t="s">
        <v>58</v>
      </c>
      <c r="M28" s="51"/>
      <c r="N28" s="51"/>
      <c r="O28" s="51"/>
      <c r="P28" s="51"/>
      <c r="Q28" s="52"/>
      <c r="R28" s="52"/>
    </row>
    <row r="29" spans="1:41" ht="13.5" thickBot="1" x14ac:dyDescent="0.25">
      <c r="R29" s="6"/>
    </row>
    <row r="30" spans="1:41" ht="13.5" thickBot="1" x14ac:dyDescent="0.25">
      <c r="A30" s="180" t="s">
        <v>83</v>
      </c>
      <c r="B30" s="23" t="s">
        <v>62</v>
      </c>
      <c r="C30" s="23">
        <v>10</v>
      </c>
      <c r="D30" s="23">
        <v>10</v>
      </c>
      <c r="E30" s="23">
        <v>1.25</v>
      </c>
      <c r="F30" s="23">
        <v>2.5</v>
      </c>
      <c r="G30" s="23">
        <v>2.5</v>
      </c>
      <c r="H30" s="23">
        <v>1.25</v>
      </c>
      <c r="I30" s="23">
        <v>1.25</v>
      </c>
      <c r="J30" s="23">
        <v>1.25</v>
      </c>
      <c r="K30" s="23">
        <v>1.25</v>
      </c>
      <c r="L30" s="23">
        <v>7.5</v>
      </c>
      <c r="M30" s="23">
        <v>2.5</v>
      </c>
      <c r="N30" s="23">
        <v>1.25</v>
      </c>
      <c r="O30" s="23">
        <v>1.25</v>
      </c>
      <c r="P30" s="23">
        <v>2.5</v>
      </c>
      <c r="Q30" s="23">
        <v>5</v>
      </c>
      <c r="R30" s="53">
        <v>10</v>
      </c>
      <c r="S30" s="23">
        <v>3.75</v>
      </c>
      <c r="T30" s="23">
        <v>10</v>
      </c>
      <c r="U30" s="23"/>
      <c r="V30" s="23">
        <v>2.5</v>
      </c>
      <c r="W30" s="53">
        <v>2.5</v>
      </c>
      <c r="X30" s="23">
        <v>2.5</v>
      </c>
      <c r="Y30" s="23"/>
      <c r="Z30" s="23"/>
      <c r="AA30" s="23"/>
      <c r="AB30" s="23"/>
      <c r="AD30" s="23"/>
    </row>
    <row r="31" spans="1:41" ht="13.5" customHeight="1" thickBot="1" x14ac:dyDescent="0.25">
      <c r="A31" s="181"/>
      <c r="B31" s="54" t="s">
        <v>75</v>
      </c>
      <c r="C31" s="55" t="s">
        <v>50</v>
      </c>
      <c r="D31" s="56" t="s">
        <v>45</v>
      </c>
      <c r="E31" s="56" t="s">
        <v>146</v>
      </c>
      <c r="F31" s="56" t="s">
        <v>46</v>
      </c>
      <c r="G31" s="57" t="s">
        <v>47</v>
      </c>
      <c r="H31" s="57" t="s">
        <v>143</v>
      </c>
      <c r="I31" s="56" t="s">
        <v>145</v>
      </c>
      <c r="J31" s="57" t="s">
        <v>141</v>
      </c>
      <c r="K31" s="56" t="s">
        <v>144</v>
      </c>
      <c r="L31" s="57" t="s">
        <v>142</v>
      </c>
      <c r="M31" s="56" t="s">
        <v>13</v>
      </c>
      <c r="N31" s="57" t="s">
        <v>11</v>
      </c>
      <c r="O31" s="56" t="s">
        <v>15</v>
      </c>
      <c r="P31" s="57" t="s">
        <v>12</v>
      </c>
      <c r="Q31" s="57" t="s">
        <v>48</v>
      </c>
      <c r="R31" s="25" t="s">
        <v>37</v>
      </c>
      <c r="S31" s="57" t="s">
        <v>138</v>
      </c>
      <c r="T31" s="57" t="s">
        <v>10</v>
      </c>
      <c r="U31" s="57" t="s">
        <v>52</v>
      </c>
      <c r="V31" s="57" t="s">
        <v>36</v>
      </c>
      <c r="W31" s="25" t="s">
        <v>51</v>
      </c>
      <c r="X31" s="56" t="s">
        <v>14</v>
      </c>
      <c r="Y31" s="56" t="s">
        <v>16</v>
      </c>
      <c r="Z31" s="58"/>
      <c r="AA31" s="59" t="s">
        <v>72</v>
      </c>
      <c r="AB31" s="60" t="s">
        <v>73</v>
      </c>
      <c r="AC31" s="61" t="s">
        <v>74</v>
      </c>
      <c r="AD31" s="23"/>
    </row>
    <row r="32" spans="1:41" x14ac:dyDescent="0.2">
      <c r="A32" s="29">
        <v>1</v>
      </c>
      <c r="B32" s="21">
        <v>0</v>
      </c>
      <c r="C32" s="33">
        <v>27.472734998789484</v>
      </c>
      <c r="D32" s="33">
        <v>17.716869486364985</v>
      </c>
      <c r="E32" s="33"/>
      <c r="F32" s="33">
        <v>3.46501999166497</v>
      </c>
      <c r="G32" s="33">
        <v>4.5195876499178658</v>
      </c>
      <c r="H32" s="32">
        <v>5.241324193199989</v>
      </c>
      <c r="I32" s="32">
        <v>1.5234508479245605</v>
      </c>
      <c r="J32" s="32">
        <v>21.880315812177653</v>
      </c>
      <c r="K32" s="33"/>
      <c r="L32" s="33">
        <v>3.6915283171593427</v>
      </c>
      <c r="M32" s="32">
        <v>8.0809800510185461</v>
      </c>
      <c r="N32" s="33"/>
      <c r="O32" s="32">
        <v>4.6205325806258282</v>
      </c>
      <c r="P32" s="32">
        <v>1.3162633313051184</v>
      </c>
      <c r="Q32" s="33">
        <v>5.7109684476898464</v>
      </c>
      <c r="R32" s="30"/>
      <c r="S32" s="32">
        <v>5.1281017942679057</v>
      </c>
      <c r="T32" s="30">
        <v>2.0896066921001166</v>
      </c>
      <c r="U32" s="33"/>
      <c r="V32" s="33"/>
      <c r="W32" s="30">
        <v>6.8</v>
      </c>
      <c r="X32" s="32">
        <v>3.4995931535063725</v>
      </c>
      <c r="Y32" s="62" t="s">
        <v>4</v>
      </c>
      <c r="Z32" s="23"/>
      <c r="AA32" s="37">
        <f t="shared" ref="AA32:AA44" si="3">AVERAGE(C32:X32)</f>
        <v>7.6723048342320359</v>
      </c>
      <c r="AB32" s="38">
        <f t="shared" ref="AB32:AB44" si="4">STDEV(C32:X32)</f>
        <v>7.7095688356365635</v>
      </c>
      <c r="AC32" s="39">
        <f>(AB32/AA32)*100</f>
        <v>100.48569500573366</v>
      </c>
      <c r="AD32" s="23"/>
    </row>
    <row r="33" spans="1:56" x14ac:dyDescent="0.2">
      <c r="A33" s="29">
        <v>2</v>
      </c>
      <c r="B33" s="21">
        <v>0.5</v>
      </c>
      <c r="C33" s="33">
        <v>34.737527558168786</v>
      </c>
      <c r="D33" s="33">
        <v>14.814268391084068</v>
      </c>
      <c r="E33" s="33"/>
      <c r="F33" s="33">
        <v>2.4955746170991215</v>
      </c>
      <c r="G33" s="33">
        <v>4.1009677722381603</v>
      </c>
      <c r="H33" s="32">
        <v>1.6663233111014875</v>
      </c>
      <c r="I33" s="33"/>
      <c r="J33" s="32"/>
      <c r="K33" s="33"/>
      <c r="L33" s="33">
        <v>4.4982911333611995</v>
      </c>
      <c r="M33" s="32">
        <v>9.0363907078310159</v>
      </c>
      <c r="N33" s="33"/>
      <c r="O33" s="32">
        <v>3.5302099952914698</v>
      </c>
      <c r="P33" s="33"/>
      <c r="Q33" s="33">
        <v>4.9233212068387555</v>
      </c>
      <c r="R33" s="30"/>
      <c r="S33" s="32">
        <v>4.2669054565198996</v>
      </c>
      <c r="T33" s="30">
        <v>1.2801900640618225</v>
      </c>
      <c r="U33" s="33"/>
      <c r="V33" s="33"/>
      <c r="W33" s="30">
        <v>8.9499999999999993</v>
      </c>
      <c r="X33" s="32">
        <v>3.3073318090800354</v>
      </c>
      <c r="Y33" s="23"/>
      <c r="Z33" s="23"/>
      <c r="AA33" s="37">
        <f t="shared" si="3"/>
        <v>7.5082540017442945</v>
      </c>
      <c r="AB33" s="38">
        <f t="shared" si="4"/>
        <v>8.9842416785072601</v>
      </c>
      <c r="AC33" s="39">
        <f t="shared" ref="AC33:AC44" si="5">(AB33/AA33)*100</f>
        <v>119.65820117992902</v>
      </c>
      <c r="AD33" s="23"/>
    </row>
    <row r="34" spans="1:56" x14ac:dyDescent="0.2">
      <c r="A34" s="29">
        <v>3</v>
      </c>
      <c r="B34" s="21">
        <v>1</v>
      </c>
      <c r="C34" s="33">
        <v>42.718993577837907</v>
      </c>
      <c r="D34" s="33">
        <v>14.743414985692811</v>
      </c>
      <c r="E34" s="33"/>
      <c r="F34" s="33">
        <v>4.2463554763555038</v>
      </c>
      <c r="G34" s="33">
        <v>1.6764543571721588</v>
      </c>
      <c r="H34" s="33"/>
      <c r="I34" s="33"/>
      <c r="J34" s="32">
        <v>24.674751487405665</v>
      </c>
      <c r="K34" s="32">
        <v>3.9297753117527017</v>
      </c>
      <c r="L34" s="33">
        <v>4.1087851558939805</v>
      </c>
      <c r="M34" s="32">
        <v>6.9466606759686753</v>
      </c>
      <c r="N34" s="33"/>
      <c r="O34" s="32">
        <v>3.0790235246458031</v>
      </c>
      <c r="P34" s="33"/>
      <c r="Q34" s="33">
        <v>5.8402583590224877</v>
      </c>
      <c r="R34" s="30"/>
      <c r="S34" s="32">
        <v>4.0954022643196621</v>
      </c>
      <c r="T34" s="30">
        <v>2.8564377798841329</v>
      </c>
      <c r="U34" s="33"/>
      <c r="V34" s="33"/>
      <c r="W34" s="30"/>
      <c r="X34" s="32">
        <v>6.1447836633939108</v>
      </c>
      <c r="Y34" s="23"/>
      <c r="Z34" s="23"/>
      <c r="AA34" s="37">
        <f t="shared" si="3"/>
        <v>9.6200843553342601</v>
      </c>
      <c r="AB34" s="38">
        <f t="shared" si="4"/>
        <v>11.746375554616117</v>
      </c>
      <c r="AC34" s="39">
        <f t="shared" si="5"/>
        <v>122.10262530705197</v>
      </c>
      <c r="AD34" s="23"/>
    </row>
    <row r="35" spans="1:56" x14ac:dyDescent="0.2">
      <c r="A35" s="29">
        <v>4</v>
      </c>
      <c r="B35" s="21">
        <v>1.5</v>
      </c>
      <c r="C35" s="33">
        <v>36.232948422534903</v>
      </c>
      <c r="D35" s="33">
        <v>16.606477633297771</v>
      </c>
      <c r="E35" s="33"/>
      <c r="F35" s="33">
        <v>4.962599786561646</v>
      </c>
      <c r="G35" s="33">
        <v>3.7022085740682638</v>
      </c>
      <c r="H35" s="32">
        <v>6.1922318387019937</v>
      </c>
      <c r="I35" s="33"/>
      <c r="J35" s="32">
        <v>8.8905592935271684</v>
      </c>
      <c r="K35" s="33"/>
      <c r="L35" s="33">
        <v>3.5267728695355709</v>
      </c>
      <c r="M35" s="32">
        <v>4.1286258376189924</v>
      </c>
      <c r="N35" s="33"/>
      <c r="O35" s="33"/>
      <c r="P35" s="33"/>
      <c r="Q35" s="33">
        <v>6.5220082912249131</v>
      </c>
      <c r="R35" s="30"/>
      <c r="S35" s="32">
        <v>5.6554944074492717</v>
      </c>
      <c r="T35" s="30">
        <v>3.3803069015195906</v>
      </c>
      <c r="U35" s="33"/>
      <c r="V35" s="33"/>
      <c r="W35" s="30">
        <v>13.02</v>
      </c>
      <c r="X35" s="32">
        <v>3.5443308760342154</v>
      </c>
      <c r="Y35" s="23"/>
      <c r="Z35" s="23"/>
      <c r="AA35" s="37">
        <f t="shared" si="3"/>
        <v>8.951120364005714</v>
      </c>
      <c r="AB35" s="38">
        <f t="shared" si="4"/>
        <v>9.1298137706815634</v>
      </c>
      <c r="AC35" s="39">
        <f t="shared" si="5"/>
        <v>101.99632447569817</v>
      </c>
      <c r="AD35" s="23"/>
    </row>
    <row r="36" spans="1:56" x14ac:dyDescent="0.2">
      <c r="A36" s="29">
        <v>5</v>
      </c>
      <c r="B36" s="21">
        <v>2</v>
      </c>
      <c r="C36" s="33">
        <v>32.846970124882262</v>
      </c>
      <c r="D36" s="33">
        <v>19.643244621778173</v>
      </c>
      <c r="E36" s="33"/>
      <c r="F36" s="33">
        <v>6.3107701540165575</v>
      </c>
      <c r="G36" s="33">
        <v>4.3258758593816928</v>
      </c>
      <c r="H36" s="32">
        <v>3.3429753760907595</v>
      </c>
      <c r="I36" s="33"/>
      <c r="J36" s="32">
        <v>7.3211446701366025</v>
      </c>
      <c r="K36" s="33"/>
      <c r="L36" s="33">
        <v>3.484364748123268</v>
      </c>
      <c r="M36" s="32">
        <v>9.5490898865666942</v>
      </c>
      <c r="N36" s="33"/>
      <c r="O36" s="33"/>
      <c r="P36" s="33"/>
      <c r="Q36" s="33">
        <v>5.9721621426168889</v>
      </c>
      <c r="R36" s="30"/>
      <c r="S36" s="32">
        <v>6.4706250320094361</v>
      </c>
      <c r="T36" s="30">
        <v>2.8185244189143916</v>
      </c>
      <c r="U36" s="33"/>
      <c r="V36" s="33"/>
      <c r="W36" s="30">
        <v>10.050000000000001</v>
      </c>
      <c r="X36" s="32">
        <v>2.0942233885742874</v>
      </c>
      <c r="Y36" s="23"/>
      <c r="Z36" s="23"/>
      <c r="AA36" s="37">
        <f t="shared" si="3"/>
        <v>8.7869208017762332</v>
      </c>
      <c r="AB36" s="38">
        <f t="shared" si="4"/>
        <v>8.5564714481513189</v>
      </c>
      <c r="AC36" s="39">
        <f t="shared" si="5"/>
        <v>97.377359386483491</v>
      </c>
      <c r="AD36" s="23"/>
    </row>
    <row r="37" spans="1:56" x14ac:dyDescent="0.2">
      <c r="A37" s="29">
        <v>6</v>
      </c>
      <c r="B37" s="21">
        <v>2.5</v>
      </c>
      <c r="C37" s="33">
        <v>49.770108925222907</v>
      </c>
      <c r="D37" s="33">
        <v>20.0901020932676</v>
      </c>
      <c r="E37" s="33"/>
      <c r="F37" s="33">
        <v>11.850858278403697</v>
      </c>
      <c r="G37" s="33">
        <v>4.0157851296571048</v>
      </c>
      <c r="H37" s="32">
        <v>4.1500484255187757</v>
      </c>
      <c r="I37" s="32">
        <v>1.7604008370548221</v>
      </c>
      <c r="J37" s="32">
        <v>6.8324135338753225</v>
      </c>
      <c r="K37" s="32">
        <v>2.8259439769860437</v>
      </c>
      <c r="L37" s="33">
        <v>3.8906287866234859</v>
      </c>
      <c r="M37" s="32">
        <v>11.497949736164221</v>
      </c>
      <c r="N37" s="33"/>
      <c r="O37" s="32">
        <v>2.275868664583621</v>
      </c>
      <c r="P37" s="33"/>
      <c r="Q37" s="33">
        <v>8.1195892562651899</v>
      </c>
      <c r="R37" s="30"/>
      <c r="S37" s="32">
        <v>7.3382972046856505</v>
      </c>
      <c r="T37" s="30">
        <v>3.5738751421651798</v>
      </c>
      <c r="U37" s="33"/>
      <c r="V37" s="33"/>
      <c r="W37" s="30">
        <v>9.41</v>
      </c>
      <c r="X37" s="32">
        <v>4.4017495951627419</v>
      </c>
      <c r="Y37" s="23"/>
      <c r="Z37" s="23"/>
      <c r="AA37" s="37">
        <f t="shared" si="3"/>
        <v>9.4877262241022713</v>
      </c>
      <c r="AB37" s="38">
        <f t="shared" si="4"/>
        <v>11.733023817660754</v>
      </c>
      <c r="AC37" s="39">
        <f t="shared" si="5"/>
        <v>123.66528650304656</v>
      </c>
      <c r="AD37" s="23"/>
    </row>
    <row r="38" spans="1:56" x14ac:dyDescent="0.2">
      <c r="A38" s="29">
        <v>7</v>
      </c>
      <c r="B38" s="21">
        <v>3</v>
      </c>
      <c r="C38" s="33">
        <v>50.351340425001503</v>
      </c>
      <c r="D38" s="33">
        <v>18.826679117840705</v>
      </c>
      <c r="E38" s="33"/>
      <c r="F38" s="33">
        <v>8.6557748575337605</v>
      </c>
      <c r="G38" s="33">
        <v>3.2015373852254903</v>
      </c>
      <c r="H38" s="32">
        <v>3.818678586805389</v>
      </c>
      <c r="I38" s="33"/>
      <c r="J38" s="32">
        <v>7.5081443247798987</v>
      </c>
      <c r="K38" s="33"/>
      <c r="L38" s="33">
        <v>3.7029349036958776</v>
      </c>
      <c r="M38" s="32">
        <v>7.5483872463237169</v>
      </c>
      <c r="N38" s="33"/>
      <c r="O38" s="33"/>
      <c r="P38" s="32">
        <v>4.1693383386699354</v>
      </c>
      <c r="Q38" s="33">
        <v>9.9371354690405713</v>
      </c>
      <c r="R38" s="30"/>
      <c r="S38" s="32">
        <v>4.5502461809430024</v>
      </c>
      <c r="T38" s="30">
        <v>6.7434566630651886</v>
      </c>
      <c r="U38" s="33"/>
      <c r="V38" s="33"/>
      <c r="W38" s="30">
        <v>8.0399999999999991</v>
      </c>
      <c r="X38" s="33"/>
      <c r="Y38" s="23"/>
      <c r="Z38" s="23"/>
      <c r="AA38" s="37">
        <f t="shared" si="3"/>
        <v>10.542588730686541</v>
      </c>
      <c r="AB38" s="38">
        <f t="shared" si="4"/>
        <v>12.644393725400496</v>
      </c>
      <c r="AC38" s="39">
        <f t="shared" si="5"/>
        <v>119.93632729498577</v>
      </c>
      <c r="AD38" s="23"/>
    </row>
    <row r="39" spans="1:56" x14ac:dyDescent="0.2">
      <c r="A39" s="29">
        <v>8</v>
      </c>
      <c r="B39" s="21">
        <v>4</v>
      </c>
      <c r="C39" s="33">
        <v>23.523537672117317</v>
      </c>
      <c r="D39" s="33">
        <v>18.877026190232659</v>
      </c>
      <c r="E39" s="33"/>
      <c r="F39" s="33">
        <v>12.266803023395267</v>
      </c>
      <c r="G39" s="33">
        <v>5.6465890315109748</v>
      </c>
      <c r="H39" s="32">
        <v>2.9153062067809028</v>
      </c>
      <c r="I39" s="33"/>
      <c r="J39" s="32">
        <v>6.8798622148849482</v>
      </c>
      <c r="K39" s="32">
        <v>3.4967494483814776</v>
      </c>
      <c r="L39" s="33">
        <v>10.053998563596164</v>
      </c>
      <c r="M39" s="32">
        <v>7.2726823483056791</v>
      </c>
      <c r="N39" s="33"/>
      <c r="O39" s="33"/>
      <c r="P39" s="33"/>
      <c r="Q39" s="33">
        <v>8.6155573643986223</v>
      </c>
      <c r="R39" s="30"/>
      <c r="S39" s="32">
        <v>5.4482747300305672</v>
      </c>
      <c r="T39" s="30">
        <v>13.471817309272128</v>
      </c>
      <c r="U39" s="33"/>
      <c r="V39" s="33"/>
      <c r="W39" s="30">
        <v>8.11</v>
      </c>
      <c r="X39" s="32">
        <v>4.6921807259112347</v>
      </c>
      <c r="Y39" s="23"/>
      <c r="Z39" s="23"/>
      <c r="AA39" s="37">
        <f t="shared" si="3"/>
        <v>9.3764560592012831</v>
      </c>
      <c r="AB39" s="38">
        <f t="shared" si="4"/>
        <v>5.9253690948335498</v>
      </c>
      <c r="AC39" s="39">
        <f t="shared" si="5"/>
        <v>63.194122144036278</v>
      </c>
      <c r="AD39" s="23"/>
    </row>
    <row r="40" spans="1:56" x14ac:dyDescent="0.2">
      <c r="A40" s="29">
        <v>9</v>
      </c>
      <c r="B40" s="21">
        <v>5</v>
      </c>
      <c r="C40" s="33">
        <v>34.200904744047051</v>
      </c>
      <c r="D40" s="33">
        <v>17.347638412316719</v>
      </c>
      <c r="E40" s="33"/>
      <c r="F40" s="33">
        <v>7.9693448802675153</v>
      </c>
      <c r="G40" s="33">
        <v>7.3129974143834673</v>
      </c>
      <c r="H40" s="32">
        <v>3.2420166332100049</v>
      </c>
      <c r="I40" s="32">
        <v>2.8456193132114214</v>
      </c>
      <c r="J40" s="32">
        <v>9.9018795485005402</v>
      </c>
      <c r="K40" s="32">
        <v>6.7123876372812639</v>
      </c>
      <c r="L40" s="33">
        <v>6.6969244254632834</v>
      </c>
      <c r="M40" s="32">
        <v>6.9776236584603843</v>
      </c>
      <c r="N40" s="33"/>
      <c r="O40" s="33"/>
      <c r="P40" s="33"/>
      <c r="Q40" s="33">
        <v>11.52239320303444</v>
      </c>
      <c r="R40" s="30"/>
      <c r="S40" s="32">
        <v>6.4708975530361759</v>
      </c>
      <c r="T40" s="30">
        <v>15.563880786074449</v>
      </c>
      <c r="U40" s="33"/>
      <c r="V40" s="33"/>
      <c r="W40" s="30">
        <v>8.27</v>
      </c>
      <c r="X40" s="32">
        <v>6.0330282017973111</v>
      </c>
      <c r="Y40" s="23"/>
      <c r="Z40" s="23"/>
      <c r="AA40" s="37">
        <f t="shared" si="3"/>
        <v>10.071169094072269</v>
      </c>
      <c r="AB40" s="38">
        <f t="shared" si="4"/>
        <v>7.7603227098018657</v>
      </c>
      <c r="AC40" s="39">
        <f t="shared" si="5"/>
        <v>77.054834819221412</v>
      </c>
      <c r="AD40" s="23"/>
    </row>
    <row r="41" spans="1:56" x14ac:dyDescent="0.2">
      <c r="A41" s="29">
        <v>10</v>
      </c>
      <c r="B41" s="21">
        <v>6</v>
      </c>
      <c r="C41" s="33">
        <v>47.64513772747955</v>
      </c>
      <c r="D41" s="33">
        <v>12.054211299164335</v>
      </c>
      <c r="E41" s="33"/>
      <c r="F41" s="33">
        <v>7.9467494446483569</v>
      </c>
      <c r="G41" s="33">
        <v>7.4355770452942664</v>
      </c>
      <c r="H41" s="32">
        <v>4.1173188595394796</v>
      </c>
      <c r="I41" s="32">
        <v>3.5707853884189404</v>
      </c>
      <c r="J41" s="32">
        <v>8.4533997426762255</v>
      </c>
      <c r="K41" s="32">
        <v>2.0368153872964876</v>
      </c>
      <c r="L41" s="33">
        <v>7.5867989536034948</v>
      </c>
      <c r="M41" s="32">
        <v>5.7084587562296152</v>
      </c>
      <c r="N41" s="33"/>
      <c r="O41" s="33"/>
      <c r="P41" s="33"/>
      <c r="Q41" s="33">
        <v>13.014467910870993</v>
      </c>
      <c r="R41" s="30"/>
      <c r="S41" s="32">
        <v>5.4924756172098839</v>
      </c>
      <c r="T41" s="30">
        <v>20.253568340763547</v>
      </c>
      <c r="U41" s="33"/>
      <c r="V41" s="33"/>
      <c r="W41" s="30">
        <v>10.64</v>
      </c>
      <c r="X41" s="32">
        <v>5.7461198411839547</v>
      </c>
      <c r="Y41" s="23"/>
      <c r="Z41" s="23"/>
      <c r="AA41" s="37">
        <f t="shared" si="3"/>
        <v>10.780125620958609</v>
      </c>
      <c r="AB41" s="38">
        <f t="shared" si="4"/>
        <v>11.154982165932495</v>
      </c>
      <c r="AC41" s="39">
        <f t="shared" si="5"/>
        <v>103.47729291989968</v>
      </c>
      <c r="AD41" s="23"/>
    </row>
    <row r="42" spans="1:56" x14ac:dyDescent="0.2">
      <c r="A42" s="29">
        <v>11</v>
      </c>
      <c r="B42" s="21">
        <v>8</v>
      </c>
      <c r="C42" s="33">
        <v>44.678567727479603</v>
      </c>
      <c r="D42" s="33">
        <v>9.3427413701258963</v>
      </c>
      <c r="E42" s="33"/>
      <c r="F42" s="33">
        <v>5.8628945272904147</v>
      </c>
      <c r="G42" s="33">
        <v>4.6234926356044861</v>
      </c>
      <c r="H42" s="32">
        <v>3.0961509289325204</v>
      </c>
      <c r="I42" s="32">
        <v>3.7594696075945659</v>
      </c>
      <c r="J42" s="32">
        <v>7.9098051911018654</v>
      </c>
      <c r="K42" s="32">
        <v>2.3355659079671134</v>
      </c>
      <c r="L42" s="33">
        <v>2.7311219022388666</v>
      </c>
      <c r="M42" s="32">
        <v>4.1392097828970238</v>
      </c>
      <c r="N42" s="33"/>
      <c r="O42" s="32">
        <v>3.3274487145009517</v>
      </c>
      <c r="P42" s="32">
        <v>6.3189504952015101</v>
      </c>
      <c r="Q42" s="33">
        <v>10.53379585823509</v>
      </c>
      <c r="R42" s="30"/>
      <c r="S42" s="32">
        <v>2.4019174597213362</v>
      </c>
      <c r="T42" s="30">
        <v>17.890420769198986</v>
      </c>
      <c r="U42" s="33"/>
      <c r="V42" s="33"/>
      <c r="W42" s="30">
        <v>7.04</v>
      </c>
      <c r="X42" s="32">
        <v>3.4110166498292607</v>
      </c>
      <c r="Y42" s="23"/>
      <c r="Z42" s="23"/>
      <c r="AA42" s="37">
        <f t="shared" si="3"/>
        <v>8.2001511487011456</v>
      </c>
      <c r="AB42" s="38">
        <f t="shared" si="4"/>
        <v>10.190117584389808</v>
      </c>
      <c r="AC42" s="39">
        <f t="shared" si="5"/>
        <v>124.2674360460278</v>
      </c>
      <c r="AD42" s="23"/>
    </row>
    <row r="43" spans="1:56" x14ac:dyDescent="0.2">
      <c r="A43" s="29">
        <v>12</v>
      </c>
      <c r="B43" s="21">
        <v>10</v>
      </c>
      <c r="C43" s="33">
        <v>31.862579425819114</v>
      </c>
      <c r="D43" s="33">
        <v>8.0002528066966008</v>
      </c>
      <c r="E43" s="33"/>
      <c r="F43" s="33">
        <v>4.4442108618235929</v>
      </c>
      <c r="G43" s="33">
        <v>3.725789033443498</v>
      </c>
      <c r="H43" s="32">
        <v>2.5268893203971592</v>
      </c>
      <c r="I43" s="32">
        <v>1.7377201439609122</v>
      </c>
      <c r="J43" s="32">
        <v>3.6162913441108904</v>
      </c>
      <c r="K43" s="32">
        <v>1.6672336706924467</v>
      </c>
      <c r="L43" s="33"/>
      <c r="M43" s="32">
        <v>3.5528681031959031</v>
      </c>
      <c r="N43" s="33"/>
      <c r="O43" s="32">
        <v>7.4176537590025431</v>
      </c>
      <c r="P43" s="32">
        <v>6.1804943261645269</v>
      </c>
      <c r="Q43" s="33">
        <v>10.182146864233298</v>
      </c>
      <c r="R43" s="30"/>
      <c r="S43" s="32">
        <v>1.6711711058081986</v>
      </c>
      <c r="T43" s="30">
        <v>11.247523060021408</v>
      </c>
      <c r="U43" s="33"/>
      <c r="V43" s="33"/>
      <c r="W43" s="30">
        <v>5.4</v>
      </c>
      <c r="X43" s="32">
        <v>2.5610361451928343</v>
      </c>
      <c r="Y43" s="23"/>
      <c r="Z43" s="23"/>
      <c r="AA43" s="37">
        <f t="shared" si="3"/>
        <v>6.6121162481601834</v>
      </c>
      <c r="AB43" s="38">
        <f t="shared" si="4"/>
        <v>7.3626936933279925</v>
      </c>
      <c r="AC43" s="39">
        <f t="shared" si="5"/>
        <v>111.35154641869245</v>
      </c>
      <c r="AD43" s="23"/>
    </row>
    <row r="44" spans="1:56" ht="13.5" thickBot="1" x14ac:dyDescent="0.25">
      <c r="A44" s="41">
        <v>13</v>
      </c>
      <c r="B44" s="41">
        <v>12</v>
      </c>
      <c r="C44" s="45">
        <v>25.942039343224206</v>
      </c>
      <c r="D44" s="45">
        <v>8.0378164079720484</v>
      </c>
      <c r="E44" s="45"/>
      <c r="F44" s="45">
        <v>3.0994510617833173</v>
      </c>
      <c r="G44" s="45">
        <v>3.0696775314122893</v>
      </c>
      <c r="H44" s="43">
        <v>2.1432115594544578</v>
      </c>
      <c r="I44" s="43">
        <v>1.9202396945539648</v>
      </c>
      <c r="J44" s="43">
        <v>2.2176139809001492</v>
      </c>
      <c r="K44" s="45"/>
      <c r="L44" s="45"/>
      <c r="M44" s="43">
        <v>1.1805568553712025</v>
      </c>
      <c r="N44" s="45"/>
      <c r="O44" s="43">
        <v>4.9808095156451122</v>
      </c>
      <c r="P44" s="43">
        <v>3.6431516239582056</v>
      </c>
      <c r="Q44" s="45">
        <v>6.6453602620281087</v>
      </c>
      <c r="R44" s="42"/>
      <c r="S44" s="43">
        <v>3.240750078935267</v>
      </c>
      <c r="T44" s="42">
        <v>6.0047727196078737</v>
      </c>
      <c r="U44" s="45"/>
      <c r="V44" s="45"/>
      <c r="W44" s="42">
        <v>3.49</v>
      </c>
      <c r="X44" s="43">
        <v>1.785056045820002</v>
      </c>
      <c r="Y44" s="63"/>
      <c r="Z44" s="63"/>
      <c r="AA44" s="46">
        <f t="shared" si="3"/>
        <v>5.160033778711079</v>
      </c>
      <c r="AB44" s="47">
        <f t="shared" si="4"/>
        <v>6.0709878006966109</v>
      </c>
      <c r="AC44" s="48">
        <f t="shared" si="5"/>
        <v>117.654032144981</v>
      </c>
      <c r="AD44" s="23"/>
    </row>
    <row r="45" spans="1:56" ht="13.5" thickTop="1" x14ac:dyDescent="0.2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53"/>
      <c r="S45" s="23"/>
      <c r="T45" s="23"/>
      <c r="U45" s="23"/>
      <c r="W45" s="23"/>
      <c r="X45" s="53"/>
      <c r="Y45" s="23"/>
      <c r="Z45" s="23"/>
      <c r="AA45" s="23"/>
      <c r="AB45" s="23"/>
      <c r="AC45" s="23"/>
      <c r="AD45" s="23"/>
    </row>
    <row r="46" spans="1:56" x14ac:dyDescent="0.2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</row>
    <row r="47" spans="1:56" ht="13.5" thickBot="1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64"/>
      <c r="T47" s="65"/>
      <c r="U47" s="29"/>
      <c r="V47" s="49"/>
      <c r="W47" s="49"/>
      <c r="X47" s="66"/>
      <c r="Y47" s="66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</row>
    <row r="48" spans="1:56" ht="13.5" thickBot="1" x14ac:dyDescent="0.25">
      <c r="L48" s="67" t="s">
        <v>59</v>
      </c>
      <c r="M48" s="68"/>
      <c r="N48" s="69"/>
      <c r="O48" s="69"/>
      <c r="P48" s="69"/>
      <c r="Q48" s="70"/>
      <c r="R48" s="69"/>
      <c r="S48" s="71"/>
      <c r="T48" s="72"/>
      <c r="U48" s="70"/>
      <c r="V48" s="49"/>
      <c r="W48" s="66"/>
      <c r="X48" s="66"/>
      <c r="Y48" s="49"/>
      <c r="Z48" s="49"/>
      <c r="AA48" s="49"/>
      <c r="AF48" s="49"/>
      <c r="AK48" s="49"/>
      <c r="AL48" s="49"/>
      <c r="AM48" s="49"/>
      <c r="AN48" s="49"/>
      <c r="AO48" s="49"/>
      <c r="AP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</row>
    <row r="49" spans="1:56" ht="12.75" customHeight="1" thickBot="1" x14ac:dyDescent="0.25">
      <c r="B49" s="73" t="s">
        <v>62</v>
      </c>
      <c r="C49" s="21">
        <v>5</v>
      </c>
      <c r="D49" s="74">
        <v>1.25</v>
      </c>
      <c r="E49" s="74">
        <v>2.5</v>
      </c>
      <c r="F49" s="21">
        <v>7.5</v>
      </c>
      <c r="G49" s="21">
        <v>7.5</v>
      </c>
      <c r="H49" s="21">
        <v>1.25</v>
      </c>
      <c r="I49" s="21">
        <v>1.25</v>
      </c>
      <c r="J49" s="21">
        <v>2.5</v>
      </c>
      <c r="K49" s="21">
        <v>2.5</v>
      </c>
      <c r="L49" s="21">
        <v>2.5</v>
      </c>
      <c r="M49" s="74">
        <v>2.5</v>
      </c>
      <c r="N49" s="74">
        <v>1.25</v>
      </c>
      <c r="O49" s="21">
        <v>5</v>
      </c>
      <c r="P49" s="74">
        <v>2.5</v>
      </c>
      <c r="Q49" s="74">
        <v>1.25</v>
      </c>
      <c r="R49" s="21">
        <v>5</v>
      </c>
      <c r="S49" s="21">
        <v>7.5</v>
      </c>
      <c r="T49" s="21">
        <v>10</v>
      </c>
      <c r="U49" s="74">
        <v>2.5</v>
      </c>
      <c r="V49" s="74">
        <v>2.5</v>
      </c>
      <c r="W49" s="74">
        <v>2.5</v>
      </c>
      <c r="X49" s="74">
        <v>5</v>
      </c>
      <c r="Y49" s="74">
        <v>2.5</v>
      </c>
      <c r="Z49" s="74">
        <v>2.5</v>
      </c>
      <c r="AA49" s="74">
        <v>3.75</v>
      </c>
      <c r="AB49" s="74">
        <v>2.5</v>
      </c>
      <c r="AC49" s="74">
        <v>2.5</v>
      </c>
      <c r="AD49" s="74">
        <v>2.5</v>
      </c>
      <c r="AE49" s="74">
        <v>10</v>
      </c>
      <c r="AF49" s="74">
        <v>1.25</v>
      </c>
      <c r="AG49" s="74">
        <v>2.5</v>
      </c>
      <c r="AH49" s="74">
        <v>1.25</v>
      </c>
      <c r="AI49" s="74">
        <v>1.25</v>
      </c>
      <c r="AJ49" s="74">
        <v>2.5</v>
      </c>
      <c r="AK49" s="74">
        <v>1.25</v>
      </c>
      <c r="AT49" s="182"/>
      <c r="AU49" s="49"/>
      <c r="AV49" s="49"/>
      <c r="AW49" s="49"/>
      <c r="AX49" s="49"/>
      <c r="AY49" s="49"/>
      <c r="AZ49" s="49"/>
      <c r="BA49" s="49"/>
      <c r="BB49" s="49"/>
      <c r="BC49" s="49"/>
      <c r="BD49" s="49"/>
    </row>
    <row r="50" spans="1:56" ht="12.75" customHeight="1" x14ac:dyDescent="0.2">
      <c r="A50" s="141" t="s">
        <v>83</v>
      </c>
      <c r="B50" s="137" t="s">
        <v>75</v>
      </c>
      <c r="C50" s="133" t="s">
        <v>71</v>
      </c>
      <c r="D50" s="133" t="s">
        <v>101</v>
      </c>
      <c r="E50" s="133" t="s">
        <v>102</v>
      </c>
      <c r="F50" s="133" t="s">
        <v>103</v>
      </c>
      <c r="G50" s="133" t="s">
        <v>104</v>
      </c>
      <c r="H50" s="133" t="s">
        <v>105</v>
      </c>
      <c r="I50" s="133" t="s">
        <v>106</v>
      </c>
      <c r="J50" s="133" t="s">
        <v>107</v>
      </c>
      <c r="K50" s="133" t="s">
        <v>108</v>
      </c>
      <c r="L50" s="133" t="s">
        <v>109</v>
      </c>
      <c r="M50" s="133" t="s">
        <v>67</v>
      </c>
      <c r="N50" s="139" t="s">
        <v>68</v>
      </c>
      <c r="O50" s="139" t="s">
        <v>77</v>
      </c>
      <c r="P50" s="139" t="s">
        <v>95</v>
      </c>
      <c r="Q50" s="133" t="s">
        <v>96</v>
      </c>
      <c r="R50" s="139" t="s">
        <v>69</v>
      </c>
      <c r="S50" s="133" t="s">
        <v>70</v>
      </c>
      <c r="T50" s="133" t="s">
        <v>79</v>
      </c>
      <c r="U50" s="133" t="s">
        <v>80</v>
      </c>
      <c r="V50" s="133" t="s">
        <v>81</v>
      </c>
      <c r="W50" s="133" t="s">
        <v>82</v>
      </c>
      <c r="X50" s="133" t="s">
        <v>91</v>
      </c>
      <c r="Y50" s="133" t="s">
        <v>89</v>
      </c>
      <c r="Z50" s="133" t="s">
        <v>90</v>
      </c>
      <c r="AA50" s="133" t="s">
        <v>92</v>
      </c>
      <c r="AB50" s="133" t="s">
        <v>85</v>
      </c>
      <c r="AC50" s="133" t="s">
        <v>86</v>
      </c>
      <c r="AD50" s="133" t="s">
        <v>87</v>
      </c>
      <c r="AE50" s="133" t="s">
        <v>88</v>
      </c>
      <c r="AF50" s="133" t="s">
        <v>93</v>
      </c>
      <c r="AG50" s="133" t="s">
        <v>94</v>
      </c>
      <c r="AH50" s="133" t="s">
        <v>98</v>
      </c>
      <c r="AI50" s="133" t="s">
        <v>99</v>
      </c>
      <c r="AJ50" s="133" t="s">
        <v>97</v>
      </c>
      <c r="AK50" s="133" t="s">
        <v>100</v>
      </c>
      <c r="AL50" s="172" t="s">
        <v>72</v>
      </c>
      <c r="AM50" s="174" t="s">
        <v>73</v>
      </c>
      <c r="AN50" s="183" t="s">
        <v>74</v>
      </c>
      <c r="AT50" s="182"/>
      <c r="AU50" s="49"/>
      <c r="AV50" s="49"/>
      <c r="AW50" s="49"/>
      <c r="AX50" s="49"/>
      <c r="AY50" s="49"/>
      <c r="AZ50" s="49"/>
      <c r="BA50" s="49"/>
      <c r="BB50" s="49"/>
      <c r="BC50" s="49"/>
      <c r="BD50" s="49"/>
    </row>
    <row r="51" spans="1:56" ht="13.5" thickBot="1" x14ac:dyDescent="0.25">
      <c r="A51" s="142"/>
      <c r="B51" s="138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40"/>
      <c r="O51" s="140"/>
      <c r="P51" s="140"/>
      <c r="Q51" s="134"/>
      <c r="R51" s="140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76"/>
      <c r="AM51" s="175"/>
      <c r="AN51" s="184"/>
      <c r="AT51" s="75"/>
      <c r="AU51" s="49"/>
      <c r="AV51" s="49"/>
      <c r="AW51" s="49"/>
      <c r="AX51" s="49"/>
      <c r="AY51" s="49"/>
      <c r="AZ51" s="49"/>
      <c r="BA51" s="49"/>
      <c r="BB51" s="49"/>
      <c r="BC51" s="49"/>
      <c r="BD51" s="49"/>
    </row>
    <row r="52" spans="1:56" ht="13.5" thickTop="1" x14ac:dyDescent="0.2">
      <c r="A52" s="29">
        <v>1</v>
      </c>
      <c r="B52" s="29">
        <v>0</v>
      </c>
      <c r="C52" s="76">
        <f>C14/$C$12</f>
        <v>3.148102040221739</v>
      </c>
      <c r="D52" s="76">
        <f>D14/$D$12</f>
        <v>16.534584596431309</v>
      </c>
      <c r="E52" s="76">
        <f>E14/$E$12</f>
        <v>2.025065422018979</v>
      </c>
      <c r="F52" s="76">
        <f>F14/$F$12</f>
        <v>0.5219503332459684</v>
      </c>
      <c r="G52" s="76">
        <f>G14/$G$12</f>
        <v>0.84033921989566396</v>
      </c>
      <c r="H52" s="76"/>
      <c r="I52" s="76"/>
      <c r="J52" s="76">
        <f>J14/$J$12</f>
        <v>1.8246268717436032</v>
      </c>
      <c r="K52" s="76">
        <f>K14/$K$12</f>
        <v>1.0940422532181708</v>
      </c>
      <c r="L52" s="77">
        <f>L14/$L$12</f>
        <v>1.370756086428969</v>
      </c>
      <c r="M52" s="77">
        <f>M14/$M$12</f>
        <v>0.86735470017587146</v>
      </c>
      <c r="N52" s="77">
        <f>N14/$N$12</f>
        <v>0.29192486579869886</v>
      </c>
      <c r="O52" s="77">
        <f>O14/$O$12</f>
        <v>1.1069336212925522</v>
      </c>
      <c r="P52" s="77">
        <f>P14/$P$12</f>
        <v>1.6580965964740788</v>
      </c>
      <c r="Q52" s="77">
        <f>Q14/$Q$12</f>
        <v>3.1892354880853704</v>
      </c>
      <c r="R52" s="77">
        <f>R14/$R$12</f>
        <v>1.9627248787129805</v>
      </c>
      <c r="S52" s="77">
        <f>S14/$S$12</f>
        <v>0.84932422231085136</v>
      </c>
      <c r="T52" s="77">
        <f>T14/$T$12</f>
        <v>0.47134975535319967</v>
      </c>
      <c r="U52" s="76">
        <f>U14/$U$12</f>
        <v>1.1453096555254043</v>
      </c>
      <c r="V52" s="76">
        <f>V14/$V$12</f>
        <v>1.9753900104572941</v>
      </c>
      <c r="W52" s="76">
        <f>W14/$W$12</f>
        <v>0.63137855800902021</v>
      </c>
      <c r="X52" s="76">
        <f>X14/$X$12</f>
        <v>1.1610830583080027</v>
      </c>
      <c r="Y52" s="76">
        <f>Y14/$Y$12</f>
        <v>0.8745893729798343</v>
      </c>
      <c r="Z52" s="76">
        <f>Z14/$Z$12</f>
        <v>1.8702532647900321</v>
      </c>
      <c r="AA52" s="76">
        <f>AA14/$AA$12</f>
        <v>1.4933820828609006</v>
      </c>
      <c r="AB52" s="76">
        <f>AB14/$AB$12</f>
        <v>1.220141580740983</v>
      </c>
      <c r="AC52" s="76"/>
      <c r="AD52" s="76">
        <f>AD14/$AD$12</f>
        <v>2.9327894176195448</v>
      </c>
      <c r="AE52" s="76">
        <f>AE14/$AE$12</f>
        <v>1.8162073854939056</v>
      </c>
      <c r="AF52" s="76">
        <f>AF14/$AF$12</f>
        <v>3.3301879778786776</v>
      </c>
      <c r="AG52" s="76">
        <f>AG14/$AG$12</f>
        <v>0.81206531215981226</v>
      </c>
      <c r="AH52" s="76">
        <f>AH14/$AH$12</f>
        <v>2.0972253649985992</v>
      </c>
      <c r="AI52" s="76">
        <f>AI14/$AI$12</f>
        <v>0.88357649903016711</v>
      </c>
      <c r="AJ52" s="76">
        <f>AJ14/$AJ$12</f>
        <v>3.2195316905063329</v>
      </c>
      <c r="AK52" s="78"/>
      <c r="AL52" s="34">
        <f>AVERAGE(D52:AK52)</f>
        <v>2.0023806714181589</v>
      </c>
      <c r="AM52" s="35">
        <f t="shared" ref="AM52:AM64" si="6">STDEV(D52:AK52)</f>
        <v>2.8678160086426772</v>
      </c>
      <c r="AN52" s="36">
        <f>(AM52/AL52)*100</f>
        <v>143.22032017076879</v>
      </c>
      <c r="AT52" s="75"/>
      <c r="AU52" s="49"/>
      <c r="AV52" s="49"/>
      <c r="AW52" s="49"/>
      <c r="AX52" s="49"/>
      <c r="AY52" s="49"/>
      <c r="AZ52" s="49"/>
      <c r="BA52" s="49"/>
      <c r="BB52" s="49"/>
      <c r="BC52" s="49"/>
      <c r="BD52" s="49"/>
    </row>
    <row r="53" spans="1:56" x14ac:dyDescent="0.2">
      <c r="A53" s="29">
        <v>2</v>
      </c>
      <c r="B53" s="29">
        <v>0.5</v>
      </c>
      <c r="C53" s="76">
        <f t="shared" ref="C53:C64" si="7">C15/$C$12</f>
        <v>2.8212084421513848</v>
      </c>
      <c r="D53" s="76">
        <f t="shared" ref="D53:D64" si="8">D15/$D$12</f>
        <v>16.119344639348661</v>
      </c>
      <c r="E53" s="76">
        <f t="shared" ref="E53:E64" si="9">E15/$E$12</f>
        <v>1.9164105358640153</v>
      </c>
      <c r="F53" s="76">
        <f t="shared" ref="F53:F64" si="10">F15/$F$12</f>
        <v>0.27143302712334078</v>
      </c>
      <c r="G53" s="76">
        <f t="shared" ref="G53:G64" si="11">G15/$G$12</f>
        <v>0.74829320317913661</v>
      </c>
      <c r="H53" s="76"/>
      <c r="I53" s="76"/>
      <c r="J53" s="76">
        <f t="shared" ref="J53:J64" si="12">J15/$J$12</f>
        <v>1.9278944634978301</v>
      </c>
      <c r="K53" s="76">
        <f t="shared" ref="K53:K63" si="13">K15/$K$12</f>
        <v>1.3344419522105446</v>
      </c>
      <c r="L53" s="76">
        <f t="shared" ref="L53:L63" si="14">L15/$L$12</f>
        <v>1.3120045125842961</v>
      </c>
      <c r="M53" s="76">
        <f t="shared" ref="M53:M64" si="15">M15/$M$12</f>
        <v>0.89717467196814982</v>
      </c>
      <c r="N53" s="76">
        <f t="shared" ref="N53:N64" si="16">N15/$N$12</f>
        <v>0.25287495849552316</v>
      </c>
      <c r="O53" s="76">
        <f t="shared" ref="O53:O64" si="17">O15/$O$12</f>
        <v>1.0566996994380451</v>
      </c>
      <c r="P53" s="76">
        <f t="shared" ref="P53:P64" si="18">P15/$P$12</f>
        <v>1.8313652174905108</v>
      </c>
      <c r="Q53" s="76">
        <f t="shared" ref="Q53:Q64" si="19">Q15/$Q$12</f>
        <v>2.5261841186246272</v>
      </c>
      <c r="R53" s="76">
        <f t="shared" ref="R53:R64" si="20">R15/$R$12</f>
        <v>1.5610457100750863</v>
      </c>
      <c r="S53" s="76">
        <f t="shared" ref="S53:S64" si="21">S15/$S$12</f>
        <v>0.83945409024438822</v>
      </c>
      <c r="T53" s="76">
        <f>T15/$T$12</f>
        <v>0.35599763849507193</v>
      </c>
      <c r="U53" s="76">
        <f t="shared" ref="U53:U64" si="22">U15/$U$12</f>
        <v>1.0959864270378461</v>
      </c>
      <c r="V53" s="76">
        <f t="shared" ref="V53:V64" si="23">V15/$V$12</f>
        <v>1.6218510253670306</v>
      </c>
      <c r="W53" s="76">
        <f t="shared" ref="W53:W64" si="24">W15/$W$12</f>
        <v>0.64567268751400042</v>
      </c>
      <c r="X53" s="76">
        <f t="shared" ref="X53:X64" si="25">X15/$X$12</f>
        <v>1.324107895024577</v>
      </c>
      <c r="Y53" s="76">
        <f t="shared" ref="Y53:Y64" si="26">Y15/$Y$12</f>
        <v>0.67731026640752612</v>
      </c>
      <c r="Z53" s="76">
        <f t="shared" ref="Z53:Z64" si="27">Z15/$Z$12</f>
        <v>1.6884625279222383</v>
      </c>
      <c r="AA53" s="76">
        <f t="shared" ref="AA53:AA64" si="28">AA15/$AA$12</f>
        <v>1.4184708398321251</v>
      </c>
      <c r="AB53" s="76">
        <f t="shared" ref="AB53:AB64" si="29">AB15/$AB$12</f>
        <v>1.0779822991325527</v>
      </c>
      <c r="AC53" s="76"/>
      <c r="AD53" s="76">
        <f t="shared" ref="AD53:AD64" si="30">AD15/$AD$12</f>
        <v>2.7374663105035713</v>
      </c>
      <c r="AE53" s="76">
        <f t="shared" ref="AE53:AE64" si="31">AE15/$AE$12</f>
        <v>2.0072195068460621</v>
      </c>
      <c r="AF53" s="76">
        <f t="shared" ref="AF53:AF64" si="32">AF15/$AF$12</f>
        <v>0.58759339475534411</v>
      </c>
      <c r="AG53" s="76">
        <f t="shared" ref="AG53:AG64" si="33">AG15/$AG$12</f>
        <v>0.79591601733861062</v>
      </c>
      <c r="AH53" s="76">
        <f t="shared" ref="AH53:AH64" si="34">AH15/$AH$12</f>
        <v>1.0540572917084554</v>
      </c>
      <c r="AI53" s="76">
        <f t="shared" ref="AI53:AI63" si="35">AI15/$AI$12</f>
        <v>1.0361403008367771</v>
      </c>
      <c r="AJ53" s="76">
        <f t="shared" ref="AJ53:AJ64" si="36">AJ15/$AJ$12</f>
        <v>3.0720702619645586</v>
      </c>
      <c r="AK53" s="78"/>
      <c r="AL53" s="37">
        <f t="shared" ref="AL53:AL64" si="37">AVERAGE(D53:AK53)</f>
        <v>1.7930308496943497</v>
      </c>
      <c r="AM53" s="38">
        <f t="shared" si="6"/>
        <v>2.7947488255150357</v>
      </c>
      <c r="AN53" s="39">
        <f t="shared" ref="AN53:AN64" si="38">(AM53/AL53)*100</f>
        <v>155.86730289617964</v>
      </c>
      <c r="AT53" s="75"/>
      <c r="AU53" s="49"/>
      <c r="AV53" s="49"/>
      <c r="AW53" s="49"/>
      <c r="AX53" s="49"/>
      <c r="AY53" s="49"/>
      <c r="AZ53" s="49"/>
      <c r="BA53" s="49"/>
      <c r="BB53" s="49"/>
      <c r="BC53" s="49"/>
      <c r="BD53" s="49"/>
    </row>
    <row r="54" spans="1:56" x14ac:dyDescent="0.2">
      <c r="A54" s="29">
        <v>3</v>
      </c>
      <c r="B54" s="29">
        <v>1</v>
      </c>
      <c r="C54" s="76">
        <f t="shared" si="7"/>
        <v>2.7210318024407405</v>
      </c>
      <c r="D54" s="76">
        <f t="shared" si="8"/>
        <v>13.160315986313412</v>
      </c>
      <c r="E54" s="76">
        <f t="shared" si="9"/>
        <v>5.3961635723879819</v>
      </c>
      <c r="F54" s="76">
        <f t="shared" si="10"/>
        <v>0.60274643946283202</v>
      </c>
      <c r="G54" s="76">
        <f t="shared" si="11"/>
        <v>0.95136293838807973</v>
      </c>
      <c r="H54" s="76"/>
      <c r="I54" s="76"/>
      <c r="J54" s="76">
        <f t="shared" si="12"/>
        <v>1.7713452415990567</v>
      </c>
      <c r="K54" s="76"/>
      <c r="L54" s="76">
        <f t="shared" si="14"/>
        <v>1.4998802788251089</v>
      </c>
      <c r="M54" s="76">
        <f t="shared" si="15"/>
        <v>1.0822377939260841</v>
      </c>
      <c r="N54" s="76"/>
      <c r="O54" s="76">
        <f t="shared" si="17"/>
        <v>0.6020065905305273</v>
      </c>
      <c r="P54" s="76">
        <f t="shared" si="18"/>
        <v>1.5123367977128612</v>
      </c>
      <c r="Q54" s="76">
        <f t="shared" si="19"/>
        <v>3.022339654908603</v>
      </c>
      <c r="R54" s="76">
        <f t="shared" si="20"/>
        <v>1.8766873401105741</v>
      </c>
      <c r="S54" s="76">
        <f t="shared" si="21"/>
        <v>0.92392084672216812</v>
      </c>
      <c r="T54" s="76">
        <f t="shared" ref="T54:T64" si="39">T16/$T$12</f>
        <v>0.26075507924313268</v>
      </c>
      <c r="U54" s="76">
        <f t="shared" si="22"/>
        <v>0.86875785553910023</v>
      </c>
      <c r="V54" s="76">
        <f t="shared" si="23"/>
        <v>1.3200422798512343</v>
      </c>
      <c r="W54" s="76">
        <f t="shared" si="24"/>
        <v>1.4093041047989383</v>
      </c>
      <c r="X54" s="76">
        <f t="shared" si="25"/>
        <v>1.1544087259812021</v>
      </c>
      <c r="Y54" s="76">
        <f t="shared" si="26"/>
        <v>0.699356419735498</v>
      </c>
      <c r="Z54" s="76">
        <f t="shared" si="27"/>
        <v>1.430134006008563</v>
      </c>
      <c r="AA54" s="76">
        <f t="shared" si="28"/>
        <v>0.68618014139706973</v>
      </c>
      <c r="AB54" s="76">
        <f t="shared" si="29"/>
        <v>1.1489028775161167</v>
      </c>
      <c r="AC54" s="76"/>
      <c r="AD54" s="76">
        <f t="shared" si="30"/>
        <v>3.0314476885971811</v>
      </c>
      <c r="AE54" s="76">
        <f t="shared" si="31"/>
        <v>1.7107420660734654</v>
      </c>
      <c r="AF54" s="76">
        <f t="shared" si="32"/>
        <v>1.2386544554469336</v>
      </c>
      <c r="AG54" s="76">
        <f t="shared" si="33"/>
        <v>0.60909430129754971</v>
      </c>
      <c r="AH54" s="76">
        <f t="shared" si="34"/>
        <v>1.4403156035400999</v>
      </c>
      <c r="AI54" s="76">
        <f t="shared" si="35"/>
        <v>1.1974935007274849</v>
      </c>
      <c r="AJ54" s="76">
        <f t="shared" si="36"/>
        <v>2.6254176119630186</v>
      </c>
      <c r="AK54" s="78"/>
      <c r="AL54" s="37">
        <f t="shared" si="37"/>
        <v>1.901155364235853</v>
      </c>
      <c r="AM54" s="38">
        <f t="shared" si="6"/>
        <v>2.4322547282498803</v>
      </c>
      <c r="AN54" s="39">
        <f t="shared" si="38"/>
        <v>127.93561083985875</v>
      </c>
      <c r="AT54" s="75"/>
      <c r="AU54" s="49"/>
      <c r="AV54" s="49"/>
      <c r="AW54" s="49"/>
      <c r="AX54" s="49"/>
      <c r="AY54" s="49"/>
      <c r="AZ54" s="49"/>
      <c r="BA54" s="49"/>
      <c r="BB54" s="49"/>
      <c r="BC54" s="49"/>
      <c r="BD54" s="49"/>
    </row>
    <row r="55" spans="1:56" x14ac:dyDescent="0.2">
      <c r="A55" s="29">
        <v>4</v>
      </c>
      <c r="B55" s="29">
        <v>1.5</v>
      </c>
      <c r="C55" s="76">
        <f t="shared" si="7"/>
        <v>2.8534394637946998</v>
      </c>
      <c r="D55" s="76">
        <f t="shared" si="8"/>
        <v>13.344997985130879</v>
      </c>
      <c r="E55" s="76">
        <f t="shared" si="9"/>
        <v>2.483131380461717</v>
      </c>
      <c r="F55" s="76">
        <f t="shared" si="10"/>
        <v>0.70794372896043123</v>
      </c>
      <c r="G55" s="76">
        <f t="shared" si="11"/>
        <v>1.2458999160266322</v>
      </c>
      <c r="H55" s="76"/>
      <c r="I55" s="76"/>
      <c r="J55" s="76">
        <f t="shared" si="12"/>
        <v>1.7954755458730087</v>
      </c>
      <c r="K55" s="76">
        <f t="shared" si="13"/>
        <v>1.4186485130722539</v>
      </c>
      <c r="L55" s="76">
        <f t="shared" si="14"/>
        <v>1.2143820444436162</v>
      </c>
      <c r="M55" s="76">
        <f t="shared" si="15"/>
        <v>1.1987649954558002</v>
      </c>
      <c r="N55" s="76"/>
      <c r="O55" s="76">
        <f t="shared" si="17"/>
        <v>0.52271660434835787</v>
      </c>
      <c r="P55" s="76">
        <f t="shared" si="18"/>
        <v>1.8289375270093298</v>
      </c>
      <c r="Q55" s="76">
        <f t="shared" si="19"/>
        <v>2.9800232984389092</v>
      </c>
      <c r="R55" s="76">
        <f t="shared" si="20"/>
        <v>2.734547674758502</v>
      </c>
      <c r="S55" s="76">
        <f t="shared" si="21"/>
        <v>1.0255472786058293</v>
      </c>
      <c r="T55" s="76">
        <f t="shared" si="39"/>
        <v>0.22347931502921262</v>
      </c>
      <c r="U55" s="76">
        <f t="shared" si="22"/>
        <v>0.66621561898520465</v>
      </c>
      <c r="V55" s="76">
        <f t="shared" si="23"/>
        <v>0.72829929515383862</v>
      </c>
      <c r="W55" s="76">
        <f t="shared" si="24"/>
        <v>1.5487664831171513</v>
      </c>
      <c r="X55" s="76">
        <f t="shared" si="25"/>
        <v>1.1922015145210738</v>
      </c>
      <c r="Y55" s="76">
        <f t="shared" si="26"/>
        <v>0.58470453854186377</v>
      </c>
      <c r="Z55" s="76">
        <f t="shared" si="27"/>
        <v>1.6078796054020887</v>
      </c>
      <c r="AA55" s="76">
        <f t="shared" si="28"/>
        <v>1.1784069476536776</v>
      </c>
      <c r="AB55" s="76">
        <f t="shared" si="29"/>
        <v>1.4845556363057903</v>
      </c>
      <c r="AC55" s="76"/>
      <c r="AD55" s="76">
        <f t="shared" si="30"/>
        <v>2.3591968655827995</v>
      </c>
      <c r="AE55" s="76">
        <f t="shared" si="31"/>
        <v>1.4548307858610561</v>
      </c>
      <c r="AF55" s="76">
        <f t="shared" si="32"/>
        <v>1.3518367676009815</v>
      </c>
      <c r="AG55" s="76">
        <f t="shared" si="33"/>
        <v>0.44166866145182998</v>
      </c>
      <c r="AH55" s="76"/>
      <c r="AI55" s="76">
        <f t="shared" si="35"/>
        <v>1.783541439131735</v>
      </c>
      <c r="AJ55" s="76">
        <f t="shared" si="36"/>
        <v>0</v>
      </c>
      <c r="AK55" s="78"/>
      <c r="AL55" s="37">
        <f t="shared" si="37"/>
        <v>1.7538071416758416</v>
      </c>
      <c r="AM55" s="38">
        <f t="shared" si="6"/>
        <v>2.3852247858748159</v>
      </c>
      <c r="AN55" s="39">
        <f t="shared" si="38"/>
        <v>136.0026840577024</v>
      </c>
      <c r="AT55" s="75"/>
      <c r="AU55" s="49"/>
      <c r="AV55" s="49"/>
      <c r="AW55" s="49"/>
      <c r="AX55" s="49"/>
      <c r="AY55" s="49"/>
      <c r="AZ55" s="49"/>
      <c r="BA55" s="49"/>
      <c r="BB55" s="49"/>
      <c r="BC55" s="49"/>
      <c r="BD55" s="49"/>
    </row>
    <row r="56" spans="1:56" x14ac:dyDescent="0.2">
      <c r="A56" s="29">
        <v>5</v>
      </c>
      <c r="B56" s="29">
        <v>2</v>
      </c>
      <c r="C56" s="76">
        <f t="shared" si="7"/>
        <v>2.3789751722300534</v>
      </c>
      <c r="D56" s="76">
        <f t="shared" si="8"/>
        <v>15.71306331368749</v>
      </c>
      <c r="E56" s="76">
        <f t="shared" si="9"/>
        <v>1.849937312220947</v>
      </c>
      <c r="F56" s="76">
        <f t="shared" si="10"/>
        <v>0.61708344820696637</v>
      </c>
      <c r="G56" s="76">
        <f t="shared" si="11"/>
        <v>1.1245445932872291</v>
      </c>
      <c r="H56" s="76">
        <f t="shared" ref="H56:H63" si="40">H18/$H$12</f>
        <v>0.10648238357585196</v>
      </c>
      <c r="I56" s="76"/>
      <c r="J56" s="76">
        <f t="shared" si="12"/>
        <v>1.5701966751483807</v>
      </c>
      <c r="K56" s="76">
        <f t="shared" si="13"/>
        <v>0.71301876246900897</v>
      </c>
      <c r="L56" s="76">
        <f t="shared" si="14"/>
        <v>1.3363886405381231</v>
      </c>
      <c r="M56" s="76">
        <f t="shared" si="15"/>
        <v>1.1860758337518753</v>
      </c>
      <c r="N56" s="76"/>
      <c r="O56" s="76">
        <f t="shared" si="17"/>
        <v>0.71432628216821681</v>
      </c>
      <c r="P56" s="76">
        <f t="shared" si="18"/>
        <v>1.7600189167092624</v>
      </c>
      <c r="Q56" s="76">
        <f t="shared" si="19"/>
        <v>2.5301413568450903</v>
      </c>
      <c r="R56" s="76">
        <f t="shared" si="20"/>
        <v>1.5750173974134662</v>
      </c>
      <c r="S56" s="76">
        <f t="shared" si="21"/>
        <v>1.0865419184481744</v>
      </c>
      <c r="T56" s="76">
        <f t="shared" si="39"/>
        <v>0.32177025938004711</v>
      </c>
      <c r="U56" s="76">
        <f t="shared" si="22"/>
        <v>0.49212769638556042</v>
      </c>
      <c r="V56" s="76">
        <f t="shared" si="23"/>
        <v>1.10264773292945</v>
      </c>
      <c r="W56" s="76">
        <f t="shared" si="24"/>
        <v>1.3033282100792623</v>
      </c>
      <c r="X56" s="76">
        <f t="shared" si="25"/>
        <v>1.162209822880083</v>
      </c>
      <c r="Y56" s="76">
        <f t="shared" si="26"/>
        <v>0.52396096610065979</v>
      </c>
      <c r="Z56" s="76">
        <f t="shared" si="27"/>
        <v>0.69519369033381362</v>
      </c>
      <c r="AA56" s="76">
        <f t="shared" si="28"/>
        <v>1.0861716793524892</v>
      </c>
      <c r="AB56" s="76">
        <f t="shared" si="29"/>
        <v>1.5317864954669027</v>
      </c>
      <c r="AC56" s="76"/>
      <c r="AD56" s="76">
        <f t="shared" si="30"/>
        <v>3.1842423489007259</v>
      </c>
      <c r="AE56" s="76">
        <f t="shared" si="31"/>
        <v>1.6454959390637183</v>
      </c>
      <c r="AF56" s="76">
        <f t="shared" si="32"/>
        <v>0.70126174227631954</v>
      </c>
      <c r="AG56" s="76"/>
      <c r="AH56" s="76">
        <f t="shared" si="34"/>
        <v>1.1653218016645954</v>
      </c>
      <c r="AI56" s="76">
        <f t="shared" si="35"/>
        <v>1.7324968442202588</v>
      </c>
      <c r="AJ56" s="76">
        <f t="shared" si="36"/>
        <v>2.9895942686970067</v>
      </c>
      <c r="AK56" s="78"/>
      <c r="AL56" s="37">
        <f t="shared" si="37"/>
        <v>1.7765671149034818</v>
      </c>
      <c r="AM56" s="38">
        <f t="shared" si="6"/>
        <v>2.7762911305670559</v>
      </c>
      <c r="AN56" s="39">
        <f t="shared" si="38"/>
        <v>156.27279753615656</v>
      </c>
      <c r="AT56" s="75"/>
      <c r="AU56" s="49"/>
      <c r="AV56" s="49"/>
      <c r="AW56" s="49"/>
      <c r="AX56" s="49"/>
      <c r="AY56" s="49"/>
      <c r="AZ56" s="49"/>
      <c r="BA56" s="49"/>
      <c r="BB56" s="49"/>
      <c r="BC56" s="49"/>
      <c r="BD56" s="49"/>
    </row>
    <row r="57" spans="1:56" x14ac:dyDescent="0.2">
      <c r="A57" s="29">
        <v>6</v>
      </c>
      <c r="B57" s="29">
        <v>2.5</v>
      </c>
      <c r="C57" s="76">
        <f t="shared" si="7"/>
        <v>2.060774835730955</v>
      </c>
      <c r="D57" s="76">
        <f t="shared" si="8"/>
        <v>14.466252933317046</v>
      </c>
      <c r="E57" s="76">
        <f t="shared" si="9"/>
        <v>2.5433782900638819</v>
      </c>
      <c r="F57" s="76">
        <f t="shared" si="10"/>
        <v>0.98072366121452914</v>
      </c>
      <c r="G57" s="76">
        <f t="shared" si="11"/>
        <v>1.0699311339615909</v>
      </c>
      <c r="H57" s="76">
        <f t="shared" si="40"/>
        <v>0.27017208796637038</v>
      </c>
      <c r="I57" s="76">
        <f t="shared" ref="I57:I63" si="41">I19/$I$12</f>
        <v>0.55888433162857909</v>
      </c>
      <c r="J57" s="76">
        <f t="shared" si="12"/>
        <v>1.0659023735169433</v>
      </c>
      <c r="K57" s="76">
        <f t="shared" si="13"/>
        <v>0.37029366995533036</v>
      </c>
      <c r="L57" s="76">
        <f t="shared" si="14"/>
        <v>1.5955330652291546</v>
      </c>
      <c r="M57" s="76">
        <f t="shared" si="15"/>
        <v>1.3177581543813943</v>
      </c>
      <c r="N57" s="76">
        <f t="shared" si="16"/>
        <v>0.67693061420819678</v>
      </c>
      <c r="O57" s="76">
        <f t="shared" si="17"/>
        <v>0.69834161006913276</v>
      </c>
      <c r="P57" s="76">
        <f t="shared" si="18"/>
        <v>1.8569186183987618</v>
      </c>
      <c r="Q57" s="76">
        <f t="shared" si="19"/>
        <v>3.8071172187021611</v>
      </c>
      <c r="R57" s="76">
        <f t="shared" si="20"/>
        <v>1.3041954131396223</v>
      </c>
      <c r="S57" s="76">
        <f t="shared" si="21"/>
        <v>1.3327272937940358</v>
      </c>
      <c r="T57" s="76">
        <f t="shared" si="39"/>
        <v>0.3321510460635041</v>
      </c>
      <c r="U57" s="76">
        <f t="shared" si="22"/>
        <v>0.48080173487988598</v>
      </c>
      <c r="V57" s="76">
        <f t="shared" si="23"/>
        <v>1.0706441888640617</v>
      </c>
      <c r="W57" s="76"/>
      <c r="X57" s="76">
        <f t="shared" si="25"/>
        <v>0.87131112510057496</v>
      </c>
      <c r="Y57" s="76">
        <f t="shared" si="26"/>
        <v>0.39654581174124659</v>
      </c>
      <c r="Z57" s="76">
        <f t="shared" si="27"/>
        <v>1.8477783405450112</v>
      </c>
      <c r="AA57" s="76">
        <f t="shared" si="28"/>
        <v>0.83005518435174908</v>
      </c>
      <c r="AB57" s="76">
        <f t="shared" si="29"/>
        <v>1.7535601363693587</v>
      </c>
      <c r="AC57" s="76"/>
      <c r="AD57" s="76">
        <f t="shared" si="30"/>
        <v>3.6338771069290337</v>
      </c>
      <c r="AE57" s="76">
        <f t="shared" si="31"/>
        <v>1.4982787371725645</v>
      </c>
      <c r="AF57" s="76">
        <f t="shared" si="32"/>
        <v>0.79997785703563251</v>
      </c>
      <c r="AG57" s="76">
        <f t="shared" si="33"/>
        <v>0.56283610845157417</v>
      </c>
      <c r="AH57" s="76">
        <f t="shared" si="34"/>
        <v>1.5463455809415898</v>
      </c>
      <c r="AI57" s="76">
        <f t="shared" si="35"/>
        <v>1.5974467855484271</v>
      </c>
      <c r="AJ57" s="76">
        <f t="shared" si="36"/>
        <v>2.8281119379555753</v>
      </c>
      <c r="AK57" s="78"/>
      <c r="AL57" s="37">
        <f t="shared" si="37"/>
        <v>1.7407994242418232</v>
      </c>
      <c r="AM57" s="38">
        <f t="shared" si="6"/>
        <v>2.5241659683875106</v>
      </c>
      <c r="AN57" s="39">
        <f t="shared" si="38"/>
        <v>145.00039081107062</v>
      </c>
      <c r="AT57" s="75"/>
      <c r="AU57" s="49"/>
      <c r="AV57" s="49"/>
      <c r="AW57" s="49"/>
      <c r="AX57" s="49"/>
      <c r="AY57" s="49"/>
      <c r="AZ57" s="49"/>
      <c r="BA57" s="49"/>
      <c r="BB57" s="49"/>
      <c r="BC57" s="49"/>
      <c r="BD57" s="49"/>
    </row>
    <row r="58" spans="1:56" x14ac:dyDescent="0.2">
      <c r="A58" s="29">
        <v>7</v>
      </c>
      <c r="B58" s="29">
        <v>3</v>
      </c>
      <c r="C58" s="76">
        <f t="shared" si="7"/>
        <v>2.1894850412788389</v>
      </c>
      <c r="D58" s="76">
        <f t="shared" si="8"/>
        <v>13.949719993649921</v>
      </c>
      <c r="E58" s="76">
        <f t="shared" si="9"/>
        <v>2.4914734558340705</v>
      </c>
      <c r="F58" s="76">
        <f t="shared" si="10"/>
        <v>0.93791665691088466</v>
      </c>
      <c r="G58" s="76">
        <f t="shared" si="11"/>
        <v>1.1970123437562739</v>
      </c>
      <c r="H58" s="76">
        <f t="shared" si="40"/>
        <v>1.0371252200663725</v>
      </c>
      <c r="I58" s="76">
        <f t="shared" si="41"/>
        <v>0.60108089676980581</v>
      </c>
      <c r="J58" s="76">
        <f t="shared" si="12"/>
        <v>1.0666063208266092</v>
      </c>
      <c r="K58" s="76">
        <f t="shared" si="13"/>
        <v>1.0110136112226298</v>
      </c>
      <c r="L58" s="76">
        <f t="shared" si="14"/>
        <v>1.0375447427255216</v>
      </c>
      <c r="M58" s="76">
        <f t="shared" si="15"/>
        <v>1.4378522117060253</v>
      </c>
      <c r="N58" s="76"/>
      <c r="O58" s="76">
        <f t="shared" si="17"/>
        <v>0.96518881523663891</v>
      </c>
      <c r="P58" s="76">
        <f t="shared" si="18"/>
        <v>2.1207583413836031</v>
      </c>
      <c r="Q58" s="76"/>
      <c r="R58" s="76">
        <f t="shared" si="20"/>
        <v>1.6159084120476783</v>
      </c>
      <c r="S58" s="76">
        <f t="shared" si="21"/>
        <v>1.2713330076830711</v>
      </c>
      <c r="T58" s="76">
        <f t="shared" si="39"/>
        <v>0.21108873099448502</v>
      </c>
      <c r="U58" s="76">
        <f t="shared" si="22"/>
        <v>0.81670371526377572</v>
      </c>
      <c r="V58" s="76">
        <f t="shared" si="23"/>
        <v>1.6126302816799629</v>
      </c>
      <c r="W58" s="76"/>
      <c r="X58" s="76">
        <f t="shared" si="25"/>
        <v>0.77265166772785221</v>
      </c>
      <c r="Y58" s="76">
        <f t="shared" si="26"/>
        <v>0.57097206486783603</v>
      </c>
      <c r="Z58" s="76">
        <f t="shared" si="27"/>
        <v>1.8382811543431319</v>
      </c>
      <c r="AA58" s="76">
        <f t="shared" si="28"/>
        <v>0.60235455179498376</v>
      </c>
      <c r="AB58" s="76">
        <f t="shared" si="29"/>
        <v>2.2337593782643923</v>
      </c>
      <c r="AC58" s="76">
        <f t="shared" ref="AC58:AC64" si="42">AC20/$AC$12</f>
        <v>0.53103533156248683</v>
      </c>
      <c r="AD58" s="76">
        <f t="shared" si="30"/>
        <v>2.8137424666616702</v>
      </c>
      <c r="AE58" s="76">
        <f t="shared" si="31"/>
        <v>1.2780985794598227</v>
      </c>
      <c r="AF58" s="76">
        <f t="shared" si="32"/>
        <v>2.893612497125702</v>
      </c>
      <c r="AG58" s="76">
        <f t="shared" si="33"/>
        <v>0.38044330395668768</v>
      </c>
      <c r="AH58" s="76">
        <f t="shared" si="34"/>
        <v>1.4042980141949448</v>
      </c>
      <c r="AI58" s="76">
        <f t="shared" si="35"/>
        <v>1.1242359461708151</v>
      </c>
      <c r="AJ58" s="76">
        <f t="shared" si="36"/>
        <v>1.8852056763949545</v>
      </c>
      <c r="AK58" s="78"/>
      <c r="AL58" s="37">
        <f t="shared" si="37"/>
        <v>1.7236549130094201</v>
      </c>
      <c r="AM58" s="38">
        <f t="shared" si="6"/>
        <v>2.4103917438774878</v>
      </c>
      <c r="AN58" s="39">
        <f t="shared" si="38"/>
        <v>139.84189791615873</v>
      </c>
      <c r="AT58" s="75"/>
      <c r="AU58" s="49"/>
      <c r="AV58" s="49"/>
      <c r="AW58" s="49"/>
      <c r="AX58" s="49"/>
      <c r="AY58" s="49"/>
      <c r="AZ58" s="49"/>
      <c r="BA58" s="49"/>
      <c r="BB58" s="49"/>
      <c r="BC58" s="49"/>
      <c r="BD58" s="49"/>
    </row>
    <row r="59" spans="1:56" x14ac:dyDescent="0.2">
      <c r="A59" s="29">
        <v>8</v>
      </c>
      <c r="B59" s="29">
        <v>4</v>
      </c>
      <c r="C59" s="76">
        <f t="shared" si="7"/>
        <v>1.9595931059931182</v>
      </c>
      <c r="D59" s="76">
        <f t="shared" si="8"/>
        <v>6.9171812305286533</v>
      </c>
      <c r="E59" s="76">
        <f t="shared" si="9"/>
        <v>2.2182207417572233</v>
      </c>
      <c r="F59" s="76">
        <f t="shared" si="10"/>
        <v>0.79940052093576808</v>
      </c>
      <c r="G59" s="76">
        <f t="shared" si="11"/>
        <v>1.7051025041054502</v>
      </c>
      <c r="H59" s="76">
        <f t="shared" si="40"/>
        <v>1.2141659763217787</v>
      </c>
      <c r="I59" s="76">
        <f t="shared" si="41"/>
        <v>0.81957728021011378</v>
      </c>
      <c r="J59" s="76">
        <f t="shared" si="12"/>
        <v>1.5553853775190873</v>
      </c>
      <c r="K59" s="76"/>
      <c r="L59" s="76">
        <f t="shared" si="14"/>
        <v>2.1016630728369403</v>
      </c>
      <c r="M59" s="76">
        <f t="shared" si="15"/>
        <v>1.4333372378881357</v>
      </c>
      <c r="N59" s="76">
        <f t="shared" si="16"/>
        <v>0.3343689575922994</v>
      </c>
      <c r="O59" s="76">
        <f t="shared" si="17"/>
        <v>0.99513383701794855</v>
      </c>
      <c r="P59" s="76">
        <f t="shared" si="18"/>
        <v>2.0397486227731152</v>
      </c>
      <c r="Q59" s="76">
        <f t="shared" si="19"/>
        <v>3.1723499294263107</v>
      </c>
      <c r="R59" s="76">
        <f t="shared" si="20"/>
        <v>1.5541672164287634</v>
      </c>
      <c r="S59" s="76">
        <f t="shared" si="21"/>
        <v>1.427259011428295</v>
      </c>
      <c r="T59" s="76">
        <f t="shared" si="39"/>
        <v>0.28054376457169122</v>
      </c>
      <c r="U59" s="76">
        <f t="shared" si="22"/>
        <v>0.97081000395272388</v>
      </c>
      <c r="V59" s="76">
        <f t="shared" si="23"/>
        <v>1.1865074341888002</v>
      </c>
      <c r="W59" s="76"/>
      <c r="X59" s="76">
        <f t="shared" si="25"/>
        <v>1.0183791259396946</v>
      </c>
      <c r="Y59" s="76">
        <f t="shared" si="26"/>
        <v>0.19656893455772084</v>
      </c>
      <c r="Z59" s="76">
        <f t="shared" si="27"/>
        <v>2.0632612674585031</v>
      </c>
      <c r="AA59" s="76">
        <f t="shared" si="28"/>
        <v>1.1449286920812769</v>
      </c>
      <c r="AB59" s="76">
        <f t="shared" si="29"/>
        <v>2.74514776490228</v>
      </c>
      <c r="AC59" s="76"/>
      <c r="AD59" s="76">
        <f t="shared" si="30"/>
        <v>2.7703846150707165</v>
      </c>
      <c r="AE59" s="76">
        <f t="shared" si="31"/>
        <v>1.2220389469191015</v>
      </c>
      <c r="AF59" s="76">
        <f t="shared" si="32"/>
        <v>1.7298931163866584</v>
      </c>
      <c r="AG59" s="76">
        <f t="shared" si="33"/>
        <v>0.65474038845088656</v>
      </c>
      <c r="AH59" s="76">
        <f t="shared" si="34"/>
        <v>1.7598651369239762</v>
      </c>
      <c r="AI59" s="76">
        <f t="shared" si="35"/>
        <v>1.6560731073912145</v>
      </c>
      <c r="AJ59" s="76">
        <f t="shared" si="36"/>
        <v>2.5049575333975866</v>
      </c>
      <c r="AK59" s="78"/>
      <c r="AL59" s="37">
        <f t="shared" si="37"/>
        <v>1.6730387116320906</v>
      </c>
      <c r="AM59" s="38">
        <f t="shared" si="6"/>
        <v>1.2383346268636259</v>
      </c>
      <c r="AN59" s="39">
        <f t="shared" si="38"/>
        <v>74.017093463163192</v>
      </c>
      <c r="AT59" s="75"/>
      <c r="AU59" s="49"/>
      <c r="AV59" s="49"/>
      <c r="AW59" s="49"/>
      <c r="AX59" s="49"/>
      <c r="AY59" s="49"/>
      <c r="AZ59" s="49"/>
      <c r="BA59" s="49"/>
      <c r="BB59" s="49"/>
      <c r="BC59" s="49"/>
      <c r="BD59" s="49"/>
    </row>
    <row r="60" spans="1:56" x14ac:dyDescent="0.2">
      <c r="A60" s="29">
        <v>9</v>
      </c>
      <c r="B60" s="29">
        <v>5</v>
      </c>
      <c r="C60" s="76">
        <f t="shared" si="7"/>
        <v>1.3605123994675725</v>
      </c>
      <c r="D60" s="76">
        <f t="shared" si="8"/>
        <v>6.1561234566890883</v>
      </c>
      <c r="E60" s="76">
        <f t="shared" si="9"/>
        <v>2.4316127988744287</v>
      </c>
      <c r="F60" s="76">
        <f t="shared" si="10"/>
        <v>0.99624787524824054</v>
      </c>
      <c r="G60" s="76">
        <f t="shared" si="11"/>
        <v>1.3176819214290227</v>
      </c>
      <c r="H60" s="76">
        <f t="shared" si="40"/>
        <v>1.0709257889628567</v>
      </c>
      <c r="I60" s="76">
        <f t="shared" si="41"/>
        <v>1.2349629494910448</v>
      </c>
      <c r="J60" s="76">
        <f t="shared" si="12"/>
        <v>2.4639187549697477</v>
      </c>
      <c r="K60" s="76">
        <f t="shared" si="13"/>
        <v>2.417822841029897</v>
      </c>
      <c r="L60" s="76">
        <f t="shared" si="14"/>
        <v>1.6094029388451183</v>
      </c>
      <c r="M60" s="76">
        <f t="shared" si="15"/>
        <v>1.6153985148490899</v>
      </c>
      <c r="N60" s="76">
        <f t="shared" si="16"/>
        <v>0.57280897427039568</v>
      </c>
      <c r="O60" s="76">
        <f t="shared" si="17"/>
        <v>1.2609015529302043</v>
      </c>
      <c r="P60" s="76">
        <f t="shared" si="18"/>
        <v>1.9943881070365308</v>
      </c>
      <c r="Q60" s="76">
        <f t="shared" si="19"/>
        <v>3.1479139547903423</v>
      </c>
      <c r="R60" s="76">
        <f t="shared" si="20"/>
        <v>1.6263188367208001</v>
      </c>
      <c r="S60" s="76">
        <f t="shared" si="21"/>
        <v>1.7617398452168316</v>
      </c>
      <c r="T60" s="76">
        <f t="shared" si="39"/>
        <v>0.356322148987955</v>
      </c>
      <c r="U60" s="76">
        <f t="shared" si="22"/>
        <v>1.2534045553338531</v>
      </c>
      <c r="V60" s="76">
        <f t="shared" si="23"/>
        <v>1.5377022292263853</v>
      </c>
      <c r="W60" s="76"/>
      <c r="X60" s="76">
        <f t="shared" si="25"/>
        <v>1.0925209885618945</v>
      </c>
      <c r="Y60" s="76">
        <f t="shared" si="26"/>
        <v>1.5466474283575793</v>
      </c>
      <c r="Z60" s="76">
        <f t="shared" si="27"/>
        <v>1.6838399893281697</v>
      </c>
      <c r="AA60" s="76">
        <f t="shared" si="28"/>
        <v>1.3507408260728369</v>
      </c>
      <c r="AB60" s="76">
        <f t="shared" si="29"/>
        <v>2.8418340795737222</v>
      </c>
      <c r="AC60" s="76"/>
      <c r="AD60" s="76">
        <f t="shared" si="30"/>
        <v>3.2272821184906895</v>
      </c>
      <c r="AE60" s="76">
        <f t="shared" si="31"/>
        <v>1.1673867085791785</v>
      </c>
      <c r="AF60" s="76">
        <f t="shared" si="32"/>
        <v>1.6210252849770252</v>
      </c>
      <c r="AG60" s="76">
        <f t="shared" si="33"/>
        <v>0.75186983247380601</v>
      </c>
      <c r="AH60" s="76">
        <f t="shared" si="34"/>
        <v>3.0883891003379982</v>
      </c>
      <c r="AI60" s="76">
        <f t="shared" si="35"/>
        <v>1.9827208950725868</v>
      </c>
      <c r="AJ60" s="76">
        <f t="shared" si="36"/>
        <v>2.0522788310868694</v>
      </c>
      <c r="AK60" s="78"/>
      <c r="AL60" s="37">
        <f t="shared" si="37"/>
        <v>1.8461978750907801</v>
      </c>
      <c r="AM60" s="38">
        <f t="shared" si="6"/>
        <v>1.0840666061143143</v>
      </c>
      <c r="AN60" s="39">
        <f t="shared" si="38"/>
        <v>58.718874110989283</v>
      </c>
      <c r="AT60" s="75"/>
      <c r="AU60" s="49"/>
      <c r="AV60" s="49"/>
      <c r="AW60" s="49"/>
      <c r="AX60" s="49"/>
      <c r="AY60" s="49"/>
      <c r="AZ60" s="49"/>
      <c r="BA60" s="49"/>
      <c r="BB60" s="49"/>
      <c r="BC60" s="49"/>
      <c r="BD60" s="49"/>
    </row>
    <row r="61" spans="1:56" x14ac:dyDescent="0.2">
      <c r="A61" s="29">
        <v>10</v>
      </c>
      <c r="B61" s="29">
        <v>6</v>
      </c>
      <c r="C61" s="76">
        <f t="shared" si="7"/>
        <v>1.7097334654648304</v>
      </c>
      <c r="D61" s="76">
        <f t="shared" si="8"/>
        <v>8.053769691259749</v>
      </c>
      <c r="E61" s="76">
        <f t="shared" si="9"/>
        <v>0.96484666860238821</v>
      </c>
      <c r="F61" s="76">
        <f t="shared" si="10"/>
        <v>1.1431814333031221</v>
      </c>
      <c r="G61" s="76">
        <f t="shared" si="11"/>
        <v>1.2256882809392153</v>
      </c>
      <c r="H61" s="76">
        <f t="shared" si="40"/>
        <v>0.95640005712801224</v>
      </c>
      <c r="I61" s="76">
        <f t="shared" si="41"/>
        <v>1.791460666735659</v>
      </c>
      <c r="J61" s="76">
        <f t="shared" si="12"/>
        <v>1.818300512765316</v>
      </c>
      <c r="K61" s="76">
        <f t="shared" si="13"/>
        <v>2.0783174636048058</v>
      </c>
      <c r="L61" s="76"/>
      <c r="M61" s="76">
        <f t="shared" si="15"/>
        <v>1.8383760189169505</v>
      </c>
      <c r="N61" s="76">
        <f t="shared" si="16"/>
        <v>0.69934452939179936</v>
      </c>
      <c r="O61" s="76">
        <f t="shared" si="17"/>
        <v>1.4445851040707156</v>
      </c>
      <c r="P61" s="76">
        <f t="shared" si="18"/>
        <v>1.9150249064165066</v>
      </c>
      <c r="Q61" s="76">
        <f t="shared" si="19"/>
        <v>3.3898944145344516</v>
      </c>
      <c r="R61" s="76">
        <f t="shared" si="20"/>
        <v>1.8645383227492549</v>
      </c>
      <c r="S61" s="76">
        <f t="shared" si="21"/>
        <v>2.2717824974884353</v>
      </c>
      <c r="T61" s="76">
        <f t="shared" si="39"/>
        <v>0.30275083416742737</v>
      </c>
      <c r="U61" s="76">
        <f t="shared" si="22"/>
        <v>1.6060995455335827</v>
      </c>
      <c r="V61" s="76">
        <f t="shared" si="23"/>
        <v>2.3256369796571126</v>
      </c>
      <c r="W61" s="76">
        <f t="shared" si="24"/>
        <v>1.1148772459279193</v>
      </c>
      <c r="X61" s="76">
        <f t="shared" si="25"/>
        <v>1.3776334452696095</v>
      </c>
      <c r="Y61" s="76">
        <f t="shared" si="26"/>
        <v>1.5174659349889554</v>
      </c>
      <c r="Z61" s="76">
        <f t="shared" si="27"/>
        <v>2.117618146340364</v>
      </c>
      <c r="AA61" s="76">
        <f t="shared" si="28"/>
        <v>0.97948388131665121</v>
      </c>
      <c r="AB61" s="76">
        <f t="shared" si="29"/>
        <v>2.8785499317429504</v>
      </c>
      <c r="AC61" s="76">
        <f t="shared" si="42"/>
        <v>0.64539383200148526</v>
      </c>
      <c r="AD61" s="76">
        <f t="shared" si="30"/>
        <v>2.9373984196096168</v>
      </c>
      <c r="AE61" s="76">
        <f t="shared" si="31"/>
        <v>1.3940926988306908</v>
      </c>
      <c r="AF61" s="76">
        <f t="shared" si="32"/>
        <v>0.69888217729793678</v>
      </c>
      <c r="AG61" s="76">
        <f t="shared" si="33"/>
        <v>1.2734263433236037</v>
      </c>
      <c r="AH61" s="76">
        <f t="shared" si="34"/>
        <v>2.0549645520065902</v>
      </c>
      <c r="AI61" s="76">
        <f t="shared" si="35"/>
        <v>1.7994461034158278</v>
      </c>
      <c r="AJ61" s="76">
        <f t="shared" si="36"/>
        <v>2.4370351424214722</v>
      </c>
      <c r="AK61" s="78"/>
      <c r="AL61" s="37">
        <f t="shared" si="37"/>
        <v>1.841133305679943</v>
      </c>
      <c r="AM61" s="38">
        <f t="shared" si="6"/>
        <v>1.3366241925243187</v>
      </c>
      <c r="AN61" s="39">
        <f t="shared" si="38"/>
        <v>72.597904149623446</v>
      </c>
      <c r="AT61" s="75"/>
      <c r="AU61" s="49"/>
      <c r="AV61" s="49"/>
      <c r="AW61" s="49"/>
      <c r="AX61" s="49"/>
      <c r="AY61" s="49"/>
      <c r="AZ61" s="49"/>
      <c r="BA61" s="49"/>
      <c r="BB61" s="49"/>
      <c r="BC61" s="49"/>
      <c r="BD61" s="49"/>
    </row>
    <row r="62" spans="1:56" x14ac:dyDescent="0.2">
      <c r="A62" s="29">
        <v>11</v>
      </c>
      <c r="B62" s="29">
        <v>8</v>
      </c>
      <c r="C62" s="76">
        <f t="shared" si="7"/>
        <v>1.4209136695864881</v>
      </c>
      <c r="D62" s="76">
        <f t="shared" si="8"/>
        <v>7.4871222172806595</v>
      </c>
      <c r="E62" s="76">
        <f t="shared" si="9"/>
        <v>1.5271067881990521</v>
      </c>
      <c r="F62" s="76">
        <f t="shared" si="10"/>
        <v>0.74726718461001151</v>
      </c>
      <c r="G62" s="76">
        <f t="shared" si="11"/>
        <v>0.27321646780954773</v>
      </c>
      <c r="H62" s="76">
        <f t="shared" si="40"/>
        <v>0.88238668724001312</v>
      </c>
      <c r="I62" s="76">
        <f t="shared" si="41"/>
        <v>0.82248016502127808</v>
      </c>
      <c r="J62" s="76">
        <f t="shared" si="12"/>
        <v>3.0550338572870137</v>
      </c>
      <c r="K62" s="76">
        <f t="shared" si="13"/>
        <v>0.89580437158517934</v>
      </c>
      <c r="L62" s="76">
        <f t="shared" si="14"/>
        <v>1.5256262518693167</v>
      </c>
      <c r="M62" s="76">
        <f t="shared" si="15"/>
        <v>1.0547012007313989</v>
      </c>
      <c r="N62" s="76">
        <f t="shared" si="16"/>
        <v>0.78395954642458798</v>
      </c>
      <c r="O62" s="76">
        <f t="shared" si="17"/>
        <v>1.2206326364053735</v>
      </c>
      <c r="P62" s="76">
        <f t="shared" si="18"/>
        <v>1.9584278197016682</v>
      </c>
      <c r="Q62" s="76">
        <f t="shared" si="19"/>
        <v>1.9894529041865348</v>
      </c>
      <c r="R62" s="76">
        <f t="shared" si="20"/>
        <v>1.124498856270103</v>
      </c>
      <c r="S62" s="76">
        <f t="shared" si="21"/>
        <v>1.256790823182981</v>
      </c>
      <c r="T62" s="76">
        <f t="shared" si="39"/>
        <v>0.66985687790735116</v>
      </c>
      <c r="U62" s="76">
        <f t="shared" si="22"/>
        <v>2.6456061481094828</v>
      </c>
      <c r="V62" s="76">
        <f t="shared" si="23"/>
        <v>1.7371262702839432</v>
      </c>
      <c r="W62" s="76">
        <f t="shared" si="24"/>
        <v>1.0559527153600081</v>
      </c>
      <c r="X62" s="76">
        <f t="shared" si="25"/>
        <v>1.29446260381777</v>
      </c>
      <c r="Y62" s="76">
        <f t="shared" si="26"/>
        <v>1.2248729269512322</v>
      </c>
      <c r="Z62" s="76">
        <f t="shared" si="27"/>
        <v>1.2177318341267764</v>
      </c>
      <c r="AA62" s="76">
        <f t="shared" si="28"/>
        <v>1.003426205923714</v>
      </c>
      <c r="AB62" s="76">
        <f t="shared" si="29"/>
        <v>1.1667911681814391</v>
      </c>
      <c r="AC62" s="76">
        <f t="shared" si="42"/>
        <v>0.46984499690322962</v>
      </c>
      <c r="AD62" s="76">
        <f t="shared" si="30"/>
        <v>2.2704735492005614</v>
      </c>
      <c r="AE62" s="76">
        <f t="shared" si="31"/>
        <v>1.0780794907746081</v>
      </c>
      <c r="AF62" s="76">
        <f t="shared" si="32"/>
        <v>1.3023835946278424</v>
      </c>
      <c r="AG62" s="76">
        <f t="shared" si="33"/>
        <v>1.650114096117149</v>
      </c>
      <c r="AH62" s="76">
        <f t="shared" si="34"/>
        <v>1.7233159843067749</v>
      </c>
      <c r="AI62" s="76">
        <f t="shared" si="35"/>
        <v>1.2049137021079137</v>
      </c>
      <c r="AJ62" s="76">
        <f t="shared" si="36"/>
        <v>1.7461922399871113</v>
      </c>
      <c r="AK62" s="78"/>
      <c r="AL62" s="37">
        <f t="shared" si="37"/>
        <v>1.5171409752270186</v>
      </c>
      <c r="AM62" s="38">
        <f t="shared" si="6"/>
        <v>1.2231326828353479</v>
      </c>
      <c r="AN62" s="39">
        <f t="shared" si="38"/>
        <v>80.620898308565131</v>
      </c>
      <c r="AT62" s="75"/>
      <c r="AU62" s="49"/>
      <c r="AV62" s="49"/>
      <c r="AW62" s="49"/>
      <c r="AX62" s="49"/>
      <c r="AY62" s="49"/>
      <c r="AZ62" s="49"/>
      <c r="BA62" s="49"/>
      <c r="BB62" s="49"/>
      <c r="BC62" s="49"/>
      <c r="BD62" s="49"/>
    </row>
    <row r="63" spans="1:56" x14ac:dyDescent="0.2">
      <c r="A63" s="29">
        <v>12</v>
      </c>
      <c r="B63" s="29">
        <v>10</v>
      </c>
      <c r="C63" s="76">
        <f t="shared" si="7"/>
        <v>1.1218656973629928</v>
      </c>
      <c r="D63" s="76">
        <f t="shared" si="8"/>
        <v>6.4074794467935359</v>
      </c>
      <c r="E63" s="76">
        <f t="shared" si="9"/>
        <v>0.95141218527368066</v>
      </c>
      <c r="F63" s="76">
        <f t="shared" si="10"/>
        <v>0.56743584930206892</v>
      </c>
      <c r="G63" s="76">
        <f t="shared" si="11"/>
        <v>0.49501725297537319</v>
      </c>
      <c r="H63" s="76">
        <f t="shared" si="40"/>
        <v>0.65836789375125782</v>
      </c>
      <c r="I63" s="76">
        <f t="shared" si="41"/>
        <v>1.0655962384833908</v>
      </c>
      <c r="J63" s="76">
        <f t="shared" si="12"/>
        <v>1.9757360922874407</v>
      </c>
      <c r="K63" s="76">
        <f t="shared" si="13"/>
        <v>0.4822305905651077</v>
      </c>
      <c r="L63" s="76">
        <f t="shared" si="14"/>
        <v>1.0129167065615183</v>
      </c>
      <c r="M63" s="76">
        <f t="shared" si="15"/>
        <v>0.81470029395844568</v>
      </c>
      <c r="N63" s="76">
        <f t="shared" si="16"/>
        <v>0.48864268957934315</v>
      </c>
      <c r="O63" s="76">
        <f t="shared" si="17"/>
        <v>0.69304086302092993</v>
      </c>
      <c r="P63" s="76">
        <f t="shared" si="18"/>
        <v>1.3913014745916481</v>
      </c>
      <c r="Q63" s="76">
        <f t="shared" si="19"/>
        <v>1.2220062437389514</v>
      </c>
      <c r="R63" s="76">
        <f t="shared" si="20"/>
        <v>0.91028395495081005</v>
      </c>
      <c r="S63" s="76">
        <f t="shared" si="21"/>
        <v>0.68440015209179428</v>
      </c>
      <c r="T63" s="76">
        <f t="shared" si="39"/>
        <v>0.70450490158949486</v>
      </c>
      <c r="U63" s="76">
        <f t="shared" si="22"/>
        <v>1.0040036738881211</v>
      </c>
      <c r="V63" s="76">
        <f t="shared" si="23"/>
        <v>1.1481671271537144</v>
      </c>
      <c r="W63" s="76">
        <f t="shared" si="24"/>
        <v>0.73798525263334913</v>
      </c>
      <c r="X63" s="76"/>
      <c r="Y63" s="76">
        <f t="shared" si="26"/>
        <v>1.3548870111993787</v>
      </c>
      <c r="Z63" s="76">
        <f t="shared" si="27"/>
        <v>0.97635514547822011</v>
      </c>
      <c r="AA63" s="76">
        <f t="shared" si="28"/>
        <v>0.69530302041836078</v>
      </c>
      <c r="AB63" s="76">
        <f t="shared" si="29"/>
        <v>0.66443425156783509</v>
      </c>
      <c r="AC63" s="76">
        <f t="shared" si="42"/>
        <v>0.36113732765778461</v>
      </c>
      <c r="AD63" s="76">
        <f t="shared" si="30"/>
        <v>1.6538083394762466</v>
      </c>
      <c r="AE63" s="76">
        <f t="shared" si="31"/>
        <v>0.98564894614331222</v>
      </c>
      <c r="AF63" s="76">
        <f t="shared" si="32"/>
        <v>0.67699333758725255</v>
      </c>
      <c r="AG63" s="76">
        <f t="shared" si="33"/>
        <v>1.22332491026237</v>
      </c>
      <c r="AH63" s="76">
        <f t="shared" si="34"/>
        <v>2.5291894518168236</v>
      </c>
      <c r="AI63" s="76">
        <f t="shared" si="35"/>
        <v>0.71569730438085288</v>
      </c>
      <c r="AJ63" s="76">
        <f t="shared" si="36"/>
        <v>2.4078435312447999</v>
      </c>
      <c r="AK63" s="78"/>
      <c r="AL63" s="37">
        <f t="shared" si="37"/>
        <v>1.1768703581382254</v>
      </c>
      <c r="AM63" s="38">
        <f t="shared" si="6"/>
        <v>1.0869737136041029</v>
      </c>
      <c r="AN63" s="39">
        <f t="shared" si="38"/>
        <v>92.361380851129908</v>
      </c>
      <c r="AT63" s="75"/>
      <c r="AU63" s="49"/>
      <c r="AV63" s="49"/>
      <c r="AW63" s="49"/>
      <c r="AX63" s="49"/>
      <c r="AY63" s="49"/>
      <c r="AZ63" s="49"/>
      <c r="BA63" s="49"/>
      <c r="BB63" s="49"/>
      <c r="BC63" s="49"/>
      <c r="BD63" s="49"/>
    </row>
    <row r="64" spans="1:56" ht="13.5" thickBot="1" x14ac:dyDescent="0.25">
      <c r="A64" s="41">
        <v>13</v>
      </c>
      <c r="B64" s="41">
        <v>12</v>
      </c>
      <c r="C64" s="45">
        <f t="shared" si="7"/>
        <v>1.5120303494849059</v>
      </c>
      <c r="D64" s="45">
        <f t="shared" si="8"/>
        <v>5.0915481230913686</v>
      </c>
      <c r="E64" s="45">
        <f t="shared" si="9"/>
        <v>0.38593866744095529</v>
      </c>
      <c r="F64" s="45">
        <f t="shared" si="10"/>
        <v>0.38532125569157277</v>
      </c>
      <c r="G64" s="45">
        <f t="shared" si="11"/>
        <v>0.12864622248031843</v>
      </c>
      <c r="H64" s="45"/>
      <c r="I64" s="45"/>
      <c r="J64" s="45">
        <f t="shared" si="12"/>
        <v>1.4319832182256804</v>
      </c>
      <c r="K64" s="45"/>
      <c r="L64" s="45"/>
      <c r="M64" s="45">
        <f t="shared" si="15"/>
        <v>0.90019100762329973</v>
      </c>
      <c r="N64" s="45">
        <f t="shared" si="16"/>
        <v>0.47953619745648018</v>
      </c>
      <c r="O64" s="45">
        <f t="shared" si="17"/>
        <v>0.69343678788957297</v>
      </c>
      <c r="P64" s="45">
        <f t="shared" si="18"/>
        <v>1.190358012141596</v>
      </c>
      <c r="Q64" s="45">
        <f t="shared" si="19"/>
        <v>0.76332094156814878</v>
      </c>
      <c r="R64" s="45">
        <f t="shared" si="20"/>
        <v>0.6302543684481644</v>
      </c>
      <c r="S64" s="45">
        <f t="shared" si="21"/>
        <v>0.56317028913204226</v>
      </c>
      <c r="T64" s="45">
        <f t="shared" si="39"/>
        <v>0.4979135757405192</v>
      </c>
      <c r="U64" s="45">
        <f t="shared" si="22"/>
        <v>0.98227131856633876</v>
      </c>
      <c r="V64" s="45">
        <f t="shared" si="23"/>
        <v>0.6847377560053316</v>
      </c>
      <c r="W64" s="45">
        <f t="shared" si="24"/>
        <v>0.5248955360045644</v>
      </c>
      <c r="X64" s="45">
        <f t="shared" si="25"/>
        <v>0.59058485960620588</v>
      </c>
      <c r="Y64" s="45">
        <f t="shared" si="26"/>
        <v>0.63903959701158519</v>
      </c>
      <c r="Z64" s="45">
        <f t="shared" si="27"/>
        <v>0.73656770517453263</v>
      </c>
      <c r="AA64" s="45">
        <f t="shared" si="28"/>
        <v>0.78338156123931002</v>
      </c>
      <c r="AB64" s="45">
        <f t="shared" si="29"/>
        <v>0.57428056877840772</v>
      </c>
      <c r="AC64" s="45">
        <f t="shared" si="42"/>
        <v>0.23698166958323236</v>
      </c>
      <c r="AD64" s="45">
        <f t="shared" si="30"/>
        <v>1.0914370944202203</v>
      </c>
      <c r="AE64" s="45">
        <f t="shared" si="31"/>
        <v>0.56818273313825829</v>
      </c>
      <c r="AF64" s="45">
        <f t="shared" si="32"/>
        <v>2.2001386777017093</v>
      </c>
      <c r="AG64" s="45">
        <f t="shared" si="33"/>
        <v>0.84239883185549025</v>
      </c>
      <c r="AH64" s="45">
        <f t="shared" si="34"/>
        <v>0.95427356119430462</v>
      </c>
      <c r="AI64" s="45"/>
      <c r="AJ64" s="45">
        <f t="shared" si="36"/>
        <v>0.85815851736225957</v>
      </c>
      <c r="AK64" s="79"/>
      <c r="AL64" s="46">
        <f t="shared" si="37"/>
        <v>0.90746245194898112</v>
      </c>
      <c r="AM64" s="47">
        <f t="shared" si="6"/>
        <v>0.91152639533654478</v>
      </c>
      <c r="AN64" s="48">
        <f t="shared" si="38"/>
        <v>100.44783598250655</v>
      </c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</row>
    <row r="65" spans="1:56" ht="13.5" thickTop="1" x14ac:dyDescent="0.2"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</row>
    <row r="66" spans="1:56" ht="13.5" thickBot="1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5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</row>
    <row r="67" spans="1:56" ht="13.5" thickBot="1" x14ac:dyDescent="0.25">
      <c r="J67" s="49"/>
      <c r="K67" s="49"/>
      <c r="L67" s="80"/>
      <c r="M67" s="81"/>
      <c r="N67" s="81"/>
      <c r="O67" s="82"/>
      <c r="P67" s="82" t="s">
        <v>60</v>
      </c>
      <c r="Q67" s="82"/>
      <c r="R67" s="82"/>
      <c r="S67" s="81"/>
      <c r="T67" s="83"/>
      <c r="U67" s="49"/>
      <c r="V67" s="65"/>
      <c r="W67" s="65"/>
      <c r="X67" s="65"/>
      <c r="Y67" s="65"/>
      <c r="Z67" s="65"/>
      <c r="AA67" s="65"/>
      <c r="AB67" s="65"/>
      <c r="AC67" s="65"/>
      <c r="AD67" s="65"/>
    </row>
    <row r="68" spans="1:56" x14ac:dyDescent="0.2">
      <c r="A68" s="62"/>
      <c r="B68" s="62"/>
      <c r="C68" s="62"/>
      <c r="D68" s="62"/>
      <c r="E68" s="62"/>
      <c r="F68" s="62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84"/>
      <c r="R68" s="84"/>
      <c r="S68" s="84"/>
      <c r="T68" s="84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spans="1:56" ht="12.75" customHeight="1" thickBot="1" x14ac:dyDescent="0.25">
      <c r="A69" s="62"/>
      <c r="B69" s="85" t="s">
        <v>62</v>
      </c>
      <c r="C69" s="85">
        <v>10</v>
      </c>
      <c r="D69" s="85">
        <v>10</v>
      </c>
      <c r="E69" s="85">
        <v>1.25</v>
      </c>
      <c r="F69" s="85">
        <v>2.5</v>
      </c>
      <c r="G69" s="85">
        <v>2.5</v>
      </c>
      <c r="H69" s="85">
        <v>1.25</v>
      </c>
      <c r="I69" s="85">
        <v>1.25</v>
      </c>
      <c r="J69" s="85">
        <v>1.25</v>
      </c>
      <c r="K69" s="85">
        <v>1.25</v>
      </c>
      <c r="L69" s="85">
        <v>7.5</v>
      </c>
      <c r="M69" s="85">
        <v>2.5</v>
      </c>
      <c r="N69" s="85">
        <v>1.25</v>
      </c>
      <c r="O69" s="85">
        <v>1.25</v>
      </c>
      <c r="P69" s="85">
        <v>2.5</v>
      </c>
      <c r="Q69" s="86">
        <v>5</v>
      </c>
      <c r="R69" s="86">
        <v>10</v>
      </c>
      <c r="S69" s="86">
        <v>3.75</v>
      </c>
      <c r="T69" s="86">
        <v>10</v>
      </c>
      <c r="V69" s="86">
        <v>2.5</v>
      </c>
      <c r="W69" s="85">
        <v>2.5</v>
      </c>
      <c r="X69" s="85">
        <v>2.5</v>
      </c>
      <c r="Y69" s="85"/>
      <c r="Z69" s="85"/>
      <c r="AA69" s="85"/>
      <c r="AB69" s="85"/>
      <c r="AC69" s="85"/>
      <c r="AD69" s="85"/>
      <c r="AE69" s="85"/>
    </row>
    <row r="70" spans="1:56" ht="12.75" customHeight="1" x14ac:dyDescent="0.2">
      <c r="A70" s="160" t="s">
        <v>83</v>
      </c>
      <c r="B70" s="154" t="s">
        <v>75</v>
      </c>
      <c r="C70" s="149" t="s">
        <v>118</v>
      </c>
      <c r="D70" s="149" t="s">
        <v>119</v>
      </c>
      <c r="E70" s="149" t="s">
        <v>122</v>
      </c>
      <c r="F70" s="149" t="s">
        <v>120</v>
      </c>
      <c r="G70" s="149" t="s">
        <v>112</v>
      </c>
      <c r="H70" s="149" t="s">
        <v>125</v>
      </c>
      <c r="I70" s="149" t="s">
        <v>126</v>
      </c>
      <c r="J70" s="149" t="s">
        <v>123</v>
      </c>
      <c r="K70" s="149" t="s">
        <v>127</v>
      </c>
      <c r="L70" s="149" t="s">
        <v>124</v>
      </c>
      <c r="M70" s="149" t="s">
        <v>128</v>
      </c>
      <c r="N70" s="149" t="s">
        <v>129</v>
      </c>
      <c r="O70" s="149" t="s">
        <v>130</v>
      </c>
      <c r="P70" s="149" t="s">
        <v>131</v>
      </c>
      <c r="Q70" s="149" t="s">
        <v>113</v>
      </c>
      <c r="R70" s="149" t="s">
        <v>116</v>
      </c>
      <c r="S70" s="149" t="s">
        <v>121</v>
      </c>
      <c r="T70" s="149" t="s">
        <v>137</v>
      </c>
      <c r="U70" s="149" t="s">
        <v>56</v>
      </c>
      <c r="V70" s="133" t="s">
        <v>114</v>
      </c>
      <c r="W70" s="133" t="s">
        <v>115</v>
      </c>
      <c r="X70" s="133" t="s">
        <v>132</v>
      </c>
      <c r="Y70" s="170" t="s">
        <v>16</v>
      </c>
      <c r="Z70" s="170"/>
      <c r="AA70" s="172" t="s">
        <v>72</v>
      </c>
      <c r="AB70" s="174" t="s">
        <v>73</v>
      </c>
      <c r="AC70" s="168" t="s">
        <v>74</v>
      </c>
    </row>
    <row r="71" spans="1:56" ht="13.5" thickBot="1" x14ac:dyDescent="0.25">
      <c r="A71" s="161"/>
      <c r="B71" s="155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34"/>
      <c r="W71" s="134"/>
      <c r="X71" s="134"/>
      <c r="Y71" s="171"/>
      <c r="Z71" s="171"/>
      <c r="AA71" s="173"/>
      <c r="AB71" s="138"/>
      <c r="AC71" s="169"/>
    </row>
    <row r="72" spans="1:56" ht="13.5" thickTop="1" x14ac:dyDescent="0.2">
      <c r="A72" s="20">
        <v>1</v>
      </c>
      <c r="B72" s="20">
        <v>0</v>
      </c>
      <c r="C72" s="76">
        <f t="shared" ref="C72:C84" si="43">C32/$C$30</f>
        <v>2.7472734998789483</v>
      </c>
      <c r="D72" s="76">
        <f t="shared" ref="D72:D84" si="44">D32/$D$30</f>
        <v>1.7716869486364986</v>
      </c>
      <c r="E72" s="76"/>
      <c r="F72" s="76">
        <f t="shared" ref="F72:F84" si="45">F32/$F$30</f>
        <v>1.386007996665988</v>
      </c>
      <c r="G72" s="76">
        <f t="shared" ref="G72:G84" si="46">G32/$G$30</f>
        <v>1.8078350599671462</v>
      </c>
      <c r="H72" s="76">
        <f>H32/$H$30</f>
        <v>4.193059354559991</v>
      </c>
      <c r="I72" s="76">
        <f>I32/$I$30</f>
        <v>1.2187606783396485</v>
      </c>
      <c r="J72" s="76">
        <f>J32/$J$30</f>
        <v>17.504252649742121</v>
      </c>
      <c r="K72" s="76"/>
      <c r="L72" s="76">
        <f t="shared" ref="L72:L82" si="47">L32/$L$30</f>
        <v>0.49220377562124568</v>
      </c>
      <c r="M72" s="76">
        <f t="shared" ref="M72:M84" si="48">M32/$M$30</f>
        <v>3.2323920204074184</v>
      </c>
      <c r="N72" s="77"/>
      <c r="O72" s="77">
        <f>O32/$O$30</f>
        <v>3.6964260645006624</v>
      </c>
      <c r="P72" s="77">
        <f>P32/$P$30</f>
        <v>0.52650533252204734</v>
      </c>
      <c r="Q72" s="77">
        <f t="shared" ref="Q72:Q84" si="49">Q32/$Q$30</f>
        <v>1.1421936895379692</v>
      </c>
      <c r="R72" s="77"/>
      <c r="S72" s="77">
        <f t="shared" ref="S72:S84" si="50">S32/$S$30</f>
        <v>1.3674938118047748</v>
      </c>
      <c r="T72" s="77">
        <f t="shared" ref="T72:T84" si="51">T32/$T$30</f>
        <v>0.20896066921001166</v>
      </c>
      <c r="U72" s="77"/>
      <c r="V72" s="77"/>
      <c r="W72" s="77">
        <f t="shared" ref="W72:W84" si="52">W32/$W$30</f>
        <v>2.7199999999999998</v>
      </c>
      <c r="X72" s="77">
        <f t="shared" ref="X72:X84" si="53">X32/$X$30</f>
        <v>1.3998372614025489</v>
      </c>
      <c r="Y72" s="88" t="s">
        <v>4</v>
      </c>
      <c r="Z72" s="89"/>
      <c r="AA72" s="37">
        <f t="shared" ref="AA72:AA84" si="54">AVERAGE(C72:X72)</f>
        <v>2.838430550799814</v>
      </c>
      <c r="AB72" s="38">
        <f t="shared" ref="AB72:AB84" si="55">STDEV(C72:X72)</f>
        <v>4.0795612534825727</v>
      </c>
      <c r="AC72" s="36">
        <f>(AB72/AA72)*100</f>
        <v>143.7259492691492</v>
      </c>
    </row>
    <row r="73" spans="1:56" x14ac:dyDescent="0.2">
      <c r="A73" s="20">
        <v>2</v>
      </c>
      <c r="B73" s="20">
        <v>0.5</v>
      </c>
      <c r="C73" s="76">
        <f t="shared" si="43"/>
        <v>3.4737527558168786</v>
      </c>
      <c r="D73" s="76">
        <f t="shared" si="44"/>
        <v>1.4814268391084069</v>
      </c>
      <c r="E73" s="76"/>
      <c r="F73" s="76">
        <f t="shared" si="45"/>
        <v>0.99822984683964866</v>
      </c>
      <c r="G73" s="76">
        <f t="shared" si="46"/>
        <v>1.6403871088952642</v>
      </c>
      <c r="H73" s="76">
        <f>H33/$H$30</f>
        <v>1.33305864888119</v>
      </c>
      <c r="I73" s="76"/>
      <c r="J73" s="76"/>
      <c r="K73" s="76"/>
      <c r="L73" s="76">
        <f t="shared" si="47"/>
        <v>0.59977215111482662</v>
      </c>
      <c r="M73" s="76">
        <f t="shared" si="48"/>
        <v>3.6145562831324063</v>
      </c>
      <c r="N73" s="76"/>
      <c r="O73" s="76">
        <f>O33/$O$30</f>
        <v>2.824167996233176</v>
      </c>
      <c r="P73" s="76"/>
      <c r="Q73" s="76">
        <f t="shared" si="49"/>
        <v>0.9846642413677511</v>
      </c>
      <c r="R73" s="76"/>
      <c r="S73" s="76">
        <f t="shared" si="50"/>
        <v>1.1378414550719733</v>
      </c>
      <c r="T73" s="76">
        <f t="shared" si="51"/>
        <v>0.12801900640618225</v>
      </c>
      <c r="U73" s="76"/>
      <c r="V73" s="76"/>
      <c r="W73" s="76">
        <f t="shared" si="52"/>
        <v>3.5799999999999996</v>
      </c>
      <c r="X73" s="76">
        <f t="shared" si="53"/>
        <v>1.3229327236320141</v>
      </c>
      <c r="Y73" s="90"/>
      <c r="Z73" s="49"/>
      <c r="AA73" s="37">
        <f t="shared" si="54"/>
        <v>1.7783699274230549</v>
      </c>
      <c r="AB73" s="38">
        <f t="shared" si="55"/>
        <v>1.1853277426612265</v>
      </c>
      <c r="AC73" s="39">
        <f t="shared" ref="AC73:AC84" si="56">(AB73/AA73)*100</f>
        <v>66.652484636805823</v>
      </c>
    </row>
    <row r="74" spans="1:56" x14ac:dyDescent="0.2">
      <c r="A74" s="20">
        <v>3</v>
      </c>
      <c r="B74" s="20">
        <v>1</v>
      </c>
      <c r="C74" s="76">
        <f t="shared" si="43"/>
        <v>4.2718993577837905</v>
      </c>
      <c r="D74" s="76">
        <f t="shared" si="44"/>
        <v>1.4743414985692811</v>
      </c>
      <c r="E74" s="76"/>
      <c r="F74" s="76">
        <f t="shared" si="45"/>
        <v>1.6985421905422016</v>
      </c>
      <c r="G74" s="76">
        <f t="shared" si="46"/>
        <v>0.67058174286886352</v>
      </c>
      <c r="H74" s="76"/>
      <c r="I74" s="76"/>
      <c r="J74" s="76">
        <f t="shared" ref="J74:J84" si="57">J34/$J$30</f>
        <v>19.739801189924531</v>
      </c>
      <c r="K74" s="76">
        <f>K34/$K$30</f>
        <v>3.1438202494021614</v>
      </c>
      <c r="L74" s="76">
        <f t="shared" si="47"/>
        <v>0.54783802078586408</v>
      </c>
      <c r="M74" s="76">
        <f t="shared" si="48"/>
        <v>2.7786642703874702</v>
      </c>
      <c r="N74" s="76"/>
      <c r="O74" s="76">
        <f>O34/$O$30</f>
        <v>2.4632188197166425</v>
      </c>
      <c r="P74" s="76"/>
      <c r="Q74" s="76">
        <f t="shared" si="49"/>
        <v>1.1680516718044975</v>
      </c>
      <c r="R74" s="76"/>
      <c r="S74" s="76">
        <f t="shared" si="50"/>
        <v>1.0921072704852433</v>
      </c>
      <c r="T74" s="76">
        <f t="shared" si="51"/>
        <v>0.28564377798841328</v>
      </c>
      <c r="U74" s="76"/>
      <c r="V74" s="76"/>
      <c r="W74" s="76">
        <f t="shared" si="52"/>
        <v>0</v>
      </c>
      <c r="X74" s="76">
        <f t="shared" si="53"/>
        <v>2.4579134653575645</v>
      </c>
      <c r="Y74" s="90"/>
      <c r="Z74" s="49"/>
      <c r="AA74" s="37">
        <f t="shared" si="54"/>
        <v>2.9851731089726092</v>
      </c>
      <c r="AB74" s="38">
        <f t="shared" si="55"/>
        <v>4.9715482256759707</v>
      </c>
      <c r="AC74" s="39">
        <f t="shared" si="56"/>
        <v>166.5413711095301</v>
      </c>
    </row>
    <row r="75" spans="1:56" x14ac:dyDescent="0.2">
      <c r="A75" s="20">
        <v>4</v>
      </c>
      <c r="B75" s="20">
        <v>1.5</v>
      </c>
      <c r="C75" s="76">
        <f t="shared" si="43"/>
        <v>3.6232948422534905</v>
      </c>
      <c r="D75" s="76">
        <f t="shared" si="44"/>
        <v>1.6606477633297771</v>
      </c>
      <c r="E75" s="76"/>
      <c r="F75" s="76">
        <f t="shared" si="45"/>
        <v>1.9850399146246585</v>
      </c>
      <c r="G75" s="76">
        <f t="shared" si="46"/>
        <v>1.4808834296273055</v>
      </c>
      <c r="H75" s="76">
        <f t="shared" ref="H75:H84" si="58">H35/$H$30</f>
        <v>4.9537854709615949</v>
      </c>
      <c r="I75" s="76"/>
      <c r="J75" s="76">
        <f t="shared" si="57"/>
        <v>7.1124474348217346</v>
      </c>
      <c r="K75" s="76">
        <f>K35/$K$30</f>
        <v>0</v>
      </c>
      <c r="L75" s="76">
        <f t="shared" si="47"/>
        <v>0.47023638260474276</v>
      </c>
      <c r="M75" s="76">
        <f t="shared" si="48"/>
        <v>1.6514503350475969</v>
      </c>
      <c r="N75" s="76"/>
      <c r="O75" s="76"/>
      <c r="P75" s="76"/>
      <c r="Q75" s="76">
        <f t="shared" si="49"/>
        <v>1.3044016582449827</v>
      </c>
      <c r="R75" s="76"/>
      <c r="S75" s="76">
        <f t="shared" si="50"/>
        <v>1.5081318419864724</v>
      </c>
      <c r="T75" s="76">
        <f t="shared" si="51"/>
        <v>0.33803069015195908</v>
      </c>
      <c r="U75" s="76"/>
      <c r="V75" s="76"/>
      <c r="W75" s="76">
        <f t="shared" si="52"/>
        <v>5.2080000000000002</v>
      </c>
      <c r="X75" s="76">
        <f t="shared" si="53"/>
        <v>1.4177323504136861</v>
      </c>
      <c r="Y75" s="90"/>
      <c r="Z75" s="49"/>
      <c r="AA75" s="37">
        <f t="shared" si="54"/>
        <v>2.3367201510048572</v>
      </c>
      <c r="AB75" s="38">
        <f t="shared" si="55"/>
        <v>2.091640676943614</v>
      </c>
      <c r="AC75" s="39">
        <f t="shared" si="56"/>
        <v>89.511817495310595</v>
      </c>
    </row>
    <row r="76" spans="1:56" x14ac:dyDescent="0.2">
      <c r="A76" s="20">
        <v>5</v>
      </c>
      <c r="B76" s="20">
        <v>2</v>
      </c>
      <c r="C76" s="76">
        <f t="shared" si="43"/>
        <v>3.284697012488226</v>
      </c>
      <c r="D76" s="76">
        <f t="shared" si="44"/>
        <v>1.9643244621778173</v>
      </c>
      <c r="E76" s="76"/>
      <c r="F76" s="76">
        <f t="shared" si="45"/>
        <v>2.5243080616066229</v>
      </c>
      <c r="G76" s="76">
        <f t="shared" si="46"/>
        <v>1.730350343752677</v>
      </c>
      <c r="H76" s="76">
        <f t="shared" si="58"/>
        <v>2.6743803008726075</v>
      </c>
      <c r="I76" s="76"/>
      <c r="J76" s="76">
        <f t="shared" si="57"/>
        <v>5.8569157361092818</v>
      </c>
      <c r="K76" s="76">
        <f>K36/$K$30</f>
        <v>0</v>
      </c>
      <c r="L76" s="76">
        <f t="shared" si="47"/>
        <v>0.46458196641643573</v>
      </c>
      <c r="M76" s="76">
        <f t="shared" si="48"/>
        <v>3.8196359546266776</v>
      </c>
      <c r="N76" s="76"/>
      <c r="O76" s="76"/>
      <c r="P76" s="76"/>
      <c r="Q76" s="76">
        <f t="shared" si="49"/>
        <v>1.1944324285233778</v>
      </c>
      <c r="R76" s="76"/>
      <c r="S76" s="76">
        <f t="shared" si="50"/>
        <v>1.7255000085358496</v>
      </c>
      <c r="T76" s="76">
        <f t="shared" si="51"/>
        <v>0.28185244189143915</v>
      </c>
      <c r="U76" s="76"/>
      <c r="V76" s="76"/>
      <c r="W76" s="76">
        <f t="shared" si="52"/>
        <v>4.0200000000000005</v>
      </c>
      <c r="X76" s="76">
        <f t="shared" si="53"/>
        <v>0.8376893554297149</v>
      </c>
      <c r="Y76" s="90"/>
      <c r="Z76" s="49"/>
      <c r="AA76" s="37">
        <f t="shared" si="54"/>
        <v>2.1699048623164803</v>
      </c>
      <c r="AB76" s="38">
        <f t="shared" si="55"/>
        <v>1.6571996658276991</v>
      </c>
      <c r="AC76" s="39">
        <f t="shared" si="56"/>
        <v>76.371996515024946</v>
      </c>
    </row>
    <row r="77" spans="1:56" x14ac:dyDescent="0.2">
      <c r="A77" s="20">
        <v>6</v>
      </c>
      <c r="B77" s="20">
        <v>2.5</v>
      </c>
      <c r="C77" s="76">
        <f t="shared" si="43"/>
        <v>4.9770108925222907</v>
      </c>
      <c r="D77" s="76">
        <f t="shared" si="44"/>
        <v>2.0090102093267599</v>
      </c>
      <c r="E77" s="76"/>
      <c r="F77" s="76">
        <f t="shared" si="45"/>
        <v>4.740343311361479</v>
      </c>
      <c r="G77" s="76">
        <f t="shared" si="46"/>
        <v>1.6063140518628418</v>
      </c>
      <c r="H77" s="76">
        <f t="shared" si="58"/>
        <v>3.3200387404150207</v>
      </c>
      <c r="I77" s="76">
        <f>I37/$I$30</f>
        <v>1.4083206696438577</v>
      </c>
      <c r="J77" s="76">
        <f t="shared" si="57"/>
        <v>5.4659308271002578</v>
      </c>
      <c r="K77" s="76">
        <f>K37/$K$30</f>
        <v>2.2607551815888351</v>
      </c>
      <c r="L77" s="76">
        <f t="shared" si="47"/>
        <v>0.51875050488313146</v>
      </c>
      <c r="M77" s="76">
        <f t="shared" si="48"/>
        <v>4.5991798944656885</v>
      </c>
      <c r="N77" s="76"/>
      <c r="O77" s="76">
        <f>O37/$O$30</f>
        <v>1.8206949316668968</v>
      </c>
      <c r="P77" s="76"/>
      <c r="Q77" s="76">
        <f t="shared" si="49"/>
        <v>1.6239178512530379</v>
      </c>
      <c r="R77" s="76"/>
      <c r="S77" s="76">
        <f t="shared" si="50"/>
        <v>1.9568792545828402</v>
      </c>
      <c r="T77" s="76">
        <f t="shared" si="51"/>
        <v>0.35738751421651799</v>
      </c>
      <c r="U77" s="76"/>
      <c r="V77" s="76"/>
      <c r="W77" s="76">
        <f t="shared" si="52"/>
        <v>3.7640000000000002</v>
      </c>
      <c r="X77" s="76">
        <f t="shared" si="53"/>
        <v>1.7606998380650967</v>
      </c>
      <c r="Y77" s="90"/>
      <c r="Z77" s="49"/>
      <c r="AA77" s="37">
        <f t="shared" si="54"/>
        <v>2.6368271045596594</v>
      </c>
      <c r="AB77" s="38">
        <f t="shared" si="55"/>
        <v>1.6166640847707296</v>
      </c>
      <c r="AC77" s="39">
        <f t="shared" si="56"/>
        <v>61.310962784596633</v>
      </c>
    </row>
    <row r="78" spans="1:56" x14ac:dyDescent="0.2">
      <c r="A78" s="20">
        <v>7</v>
      </c>
      <c r="B78" s="20">
        <v>3</v>
      </c>
      <c r="C78" s="76">
        <f t="shared" si="43"/>
        <v>5.0351340425001503</v>
      </c>
      <c r="D78" s="76">
        <f t="shared" si="44"/>
        <v>1.8826679117840706</v>
      </c>
      <c r="E78" s="76"/>
      <c r="F78" s="76">
        <f t="shared" si="45"/>
        <v>3.462309943013504</v>
      </c>
      <c r="G78" s="76">
        <f t="shared" si="46"/>
        <v>1.2806149540901961</v>
      </c>
      <c r="H78" s="76">
        <f t="shared" si="58"/>
        <v>3.0549428694443113</v>
      </c>
      <c r="I78" s="76"/>
      <c r="J78" s="76">
        <f t="shared" si="57"/>
        <v>6.0065154598239188</v>
      </c>
      <c r="K78" s="76"/>
      <c r="L78" s="76">
        <f t="shared" si="47"/>
        <v>0.49372465382611702</v>
      </c>
      <c r="M78" s="76">
        <f t="shared" si="48"/>
        <v>3.0193548985294867</v>
      </c>
      <c r="N78" s="76"/>
      <c r="O78" s="76"/>
      <c r="P78" s="76">
        <f>P38/$P$30</f>
        <v>1.6677353354679743</v>
      </c>
      <c r="Q78" s="76">
        <f t="shared" si="49"/>
        <v>1.9874270938081142</v>
      </c>
      <c r="R78" s="76"/>
      <c r="S78" s="76">
        <f t="shared" si="50"/>
        <v>1.2133989815848005</v>
      </c>
      <c r="T78" s="76">
        <f t="shared" si="51"/>
        <v>0.67434566630651882</v>
      </c>
      <c r="U78" s="76"/>
      <c r="V78" s="76"/>
      <c r="W78" s="76">
        <f t="shared" si="52"/>
        <v>3.2159999999999997</v>
      </c>
      <c r="X78" s="76">
        <f t="shared" si="53"/>
        <v>0</v>
      </c>
      <c r="Y78" s="90"/>
      <c r="Z78" s="49"/>
      <c r="AA78" s="37">
        <f t="shared" si="54"/>
        <v>2.3567265578699401</v>
      </c>
      <c r="AB78" s="38">
        <f t="shared" si="55"/>
        <v>1.7217712669594403</v>
      </c>
      <c r="AC78" s="39">
        <f t="shared" si="56"/>
        <v>73.057744489272196</v>
      </c>
    </row>
    <row r="79" spans="1:56" x14ac:dyDescent="0.2">
      <c r="A79" s="20">
        <v>8</v>
      </c>
      <c r="B79" s="20">
        <v>4</v>
      </c>
      <c r="C79" s="76">
        <f t="shared" si="43"/>
        <v>2.3523537672117318</v>
      </c>
      <c r="D79" s="76">
        <f t="shared" si="44"/>
        <v>1.887702619023266</v>
      </c>
      <c r="E79" s="76"/>
      <c r="F79" s="76">
        <f t="shared" si="45"/>
        <v>4.906721209358107</v>
      </c>
      <c r="G79" s="76">
        <f t="shared" si="46"/>
        <v>2.2586356126043898</v>
      </c>
      <c r="H79" s="76">
        <f t="shared" si="58"/>
        <v>2.3322449654247221</v>
      </c>
      <c r="I79" s="76"/>
      <c r="J79" s="76">
        <f t="shared" si="57"/>
        <v>5.5038897719079589</v>
      </c>
      <c r="K79" s="76">
        <f>K39/$K$30</f>
        <v>2.7973995587051821</v>
      </c>
      <c r="L79" s="76">
        <f t="shared" si="47"/>
        <v>1.3405331418128219</v>
      </c>
      <c r="M79" s="76">
        <f t="shared" si="48"/>
        <v>2.9090729393222716</v>
      </c>
      <c r="N79" s="76"/>
      <c r="O79" s="76"/>
      <c r="P79" s="76"/>
      <c r="Q79" s="76">
        <f t="shared" si="49"/>
        <v>1.7231114728797245</v>
      </c>
      <c r="R79" s="76"/>
      <c r="S79" s="76">
        <f t="shared" si="50"/>
        <v>1.4528732613414845</v>
      </c>
      <c r="T79" s="76">
        <f t="shared" si="51"/>
        <v>1.3471817309272127</v>
      </c>
      <c r="U79" s="76"/>
      <c r="V79" s="76"/>
      <c r="W79" s="76">
        <f t="shared" si="52"/>
        <v>3.2439999999999998</v>
      </c>
      <c r="X79" s="76">
        <f t="shared" si="53"/>
        <v>1.8768722903644939</v>
      </c>
      <c r="Y79" s="90"/>
      <c r="Z79" s="49"/>
      <c r="AA79" s="37">
        <f t="shared" si="54"/>
        <v>2.5666137386345262</v>
      </c>
      <c r="AB79" s="38">
        <f t="shared" si="55"/>
        <v>1.2651432922090902</v>
      </c>
      <c r="AC79" s="39">
        <f t="shared" si="56"/>
        <v>49.292313571194541</v>
      </c>
    </row>
    <row r="80" spans="1:56" x14ac:dyDescent="0.2">
      <c r="A80" s="20">
        <v>9</v>
      </c>
      <c r="B80" s="20">
        <v>5</v>
      </c>
      <c r="C80" s="76">
        <f t="shared" si="43"/>
        <v>3.4200904744047049</v>
      </c>
      <c r="D80" s="76">
        <f t="shared" si="44"/>
        <v>1.7347638412316719</v>
      </c>
      <c r="E80" s="76"/>
      <c r="F80" s="76">
        <f t="shared" si="45"/>
        <v>3.1877379521070059</v>
      </c>
      <c r="G80" s="76">
        <f t="shared" si="46"/>
        <v>2.925198965753387</v>
      </c>
      <c r="H80" s="76">
        <f t="shared" si="58"/>
        <v>2.5936133065680038</v>
      </c>
      <c r="I80" s="76">
        <f>I40/$I$30</f>
        <v>2.2764954505691373</v>
      </c>
      <c r="J80" s="76">
        <f t="shared" si="57"/>
        <v>7.9215036388004325</v>
      </c>
      <c r="K80" s="76">
        <f>K40/$K$30</f>
        <v>5.3699101098250113</v>
      </c>
      <c r="L80" s="76">
        <f t="shared" si="47"/>
        <v>0.89292325672843775</v>
      </c>
      <c r="M80" s="76">
        <f t="shared" si="48"/>
        <v>2.7910494633841538</v>
      </c>
      <c r="N80" s="76"/>
      <c r="O80" s="76"/>
      <c r="P80" s="76"/>
      <c r="Q80" s="76">
        <f t="shared" si="49"/>
        <v>2.304478640606888</v>
      </c>
      <c r="R80" s="76"/>
      <c r="S80" s="76">
        <f t="shared" si="50"/>
        <v>1.725572680809647</v>
      </c>
      <c r="T80" s="76">
        <f t="shared" si="51"/>
        <v>1.5563880786074449</v>
      </c>
      <c r="U80" s="76"/>
      <c r="V80" s="76"/>
      <c r="W80" s="76">
        <f t="shared" si="52"/>
        <v>3.3079999999999998</v>
      </c>
      <c r="X80" s="76">
        <f t="shared" si="53"/>
        <v>2.4132112807189245</v>
      </c>
      <c r="Y80" s="90"/>
      <c r="Z80" s="49"/>
      <c r="AA80" s="37">
        <f t="shared" si="54"/>
        <v>2.9613958093409902</v>
      </c>
      <c r="AB80" s="38">
        <f t="shared" si="55"/>
        <v>1.7203947649184406</v>
      </c>
      <c r="AC80" s="39">
        <f t="shared" si="56"/>
        <v>58.094050092590834</v>
      </c>
    </row>
    <row r="81" spans="1:29" x14ac:dyDescent="0.2">
      <c r="A81" s="20">
        <v>10</v>
      </c>
      <c r="B81" s="20">
        <v>6</v>
      </c>
      <c r="C81" s="76">
        <f t="shared" si="43"/>
        <v>4.7645137727479554</v>
      </c>
      <c r="D81" s="76">
        <f t="shared" si="44"/>
        <v>1.2054211299164335</v>
      </c>
      <c r="E81" s="76"/>
      <c r="F81" s="76">
        <f t="shared" si="45"/>
        <v>3.1786997778593427</v>
      </c>
      <c r="G81" s="76">
        <f t="shared" si="46"/>
        <v>2.9742308181177064</v>
      </c>
      <c r="H81" s="76">
        <f t="shared" si="58"/>
        <v>3.2938550876315835</v>
      </c>
      <c r="I81" s="76">
        <f>I41/$I$30</f>
        <v>2.8566283107351524</v>
      </c>
      <c r="J81" s="76">
        <f t="shared" si="57"/>
        <v>6.7627197941409802</v>
      </c>
      <c r="K81" s="76">
        <f>K41/$K$30</f>
        <v>1.62945230983719</v>
      </c>
      <c r="L81" s="76">
        <f t="shared" si="47"/>
        <v>1.0115731938137993</v>
      </c>
      <c r="M81" s="76">
        <f t="shared" si="48"/>
        <v>2.2833835024918461</v>
      </c>
      <c r="N81" s="76"/>
      <c r="O81" s="76"/>
      <c r="P81" s="76"/>
      <c r="Q81" s="76">
        <f t="shared" si="49"/>
        <v>2.6028935821741985</v>
      </c>
      <c r="R81" s="76"/>
      <c r="S81" s="76">
        <f t="shared" si="50"/>
        <v>1.4646601645893023</v>
      </c>
      <c r="T81" s="76">
        <f t="shared" si="51"/>
        <v>2.0253568340763546</v>
      </c>
      <c r="U81" s="76"/>
      <c r="V81" s="76"/>
      <c r="W81" s="76">
        <f t="shared" si="52"/>
        <v>4.2560000000000002</v>
      </c>
      <c r="X81" s="76">
        <f t="shared" si="53"/>
        <v>2.2984479364735817</v>
      </c>
      <c r="Y81" s="90"/>
      <c r="Z81" s="49"/>
      <c r="AA81" s="37">
        <f t="shared" si="54"/>
        <v>2.8405224143070287</v>
      </c>
      <c r="AB81" s="38">
        <f t="shared" si="55"/>
        <v>1.5149369079161381</v>
      </c>
      <c r="AC81" s="39">
        <f t="shared" si="56"/>
        <v>53.333038327237446</v>
      </c>
    </row>
    <row r="82" spans="1:29" x14ac:dyDescent="0.2">
      <c r="A82" s="20">
        <v>11</v>
      </c>
      <c r="B82" s="20">
        <v>8</v>
      </c>
      <c r="C82" s="76">
        <f t="shared" si="43"/>
        <v>4.4678567727479601</v>
      </c>
      <c r="D82" s="76">
        <f t="shared" si="44"/>
        <v>0.93427413701258966</v>
      </c>
      <c r="E82" s="76"/>
      <c r="F82" s="76">
        <f t="shared" si="45"/>
        <v>2.3451578109161657</v>
      </c>
      <c r="G82" s="76">
        <f t="shared" si="46"/>
        <v>1.8493970542417943</v>
      </c>
      <c r="H82" s="76">
        <f t="shared" si="58"/>
        <v>2.4769207431460165</v>
      </c>
      <c r="I82" s="76">
        <f>I42/$I$30</f>
        <v>3.0075756860756528</v>
      </c>
      <c r="J82" s="76">
        <f t="shared" si="57"/>
        <v>6.3278441528814922</v>
      </c>
      <c r="K82" s="76">
        <f>K42/$K$30</f>
        <v>1.8684527263736908</v>
      </c>
      <c r="L82" s="76">
        <f t="shared" si="47"/>
        <v>0.36414958696518224</v>
      </c>
      <c r="M82" s="76">
        <f t="shared" si="48"/>
        <v>1.6556839131588095</v>
      </c>
      <c r="N82" s="76"/>
      <c r="O82" s="76">
        <f>O42/$O$30</f>
        <v>2.6619589716007614</v>
      </c>
      <c r="P82" s="76">
        <f>P42/$P$30</f>
        <v>2.5275801980806039</v>
      </c>
      <c r="Q82" s="76">
        <f t="shared" si="49"/>
        <v>2.1067591716470178</v>
      </c>
      <c r="R82" s="76"/>
      <c r="S82" s="76">
        <f t="shared" si="50"/>
        <v>0.64051132259235632</v>
      </c>
      <c r="T82" s="76">
        <f t="shared" si="51"/>
        <v>1.7890420769198987</v>
      </c>
      <c r="U82" s="76"/>
      <c r="V82" s="76"/>
      <c r="W82" s="76">
        <f t="shared" si="52"/>
        <v>2.8159999999999998</v>
      </c>
      <c r="X82" s="76">
        <f t="shared" si="53"/>
        <v>1.3644066599317042</v>
      </c>
      <c r="Y82" s="90"/>
      <c r="Z82" s="49"/>
      <c r="AA82" s="37">
        <f t="shared" si="54"/>
        <v>2.3060924108406877</v>
      </c>
      <c r="AB82" s="38">
        <f t="shared" si="55"/>
        <v>1.4197351845101951</v>
      </c>
      <c r="AC82" s="39">
        <f t="shared" si="56"/>
        <v>61.56453999138003</v>
      </c>
    </row>
    <row r="83" spans="1:29" x14ac:dyDescent="0.2">
      <c r="A83" s="20">
        <v>12</v>
      </c>
      <c r="B83" s="20">
        <v>10</v>
      </c>
      <c r="C83" s="76">
        <f t="shared" si="43"/>
        <v>3.1862579425819115</v>
      </c>
      <c r="D83" s="76">
        <f t="shared" si="44"/>
        <v>0.80002528066966005</v>
      </c>
      <c r="E83" s="76"/>
      <c r="F83" s="76">
        <f t="shared" si="45"/>
        <v>1.7776843447294373</v>
      </c>
      <c r="G83" s="76">
        <f t="shared" si="46"/>
        <v>1.4903156133773992</v>
      </c>
      <c r="H83" s="76">
        <f t="shared" si="58"/>
        <v>2.0215114563177274</v>
      </c>
      <c r="I83" s="76">
        <f>I43/$I$30</f>
        <v>1.3901761151687297</v>
      </c>
      <c r="J83" s="76">
        <f t="shared" si="57"/>
        <v>2.8930330752887121</v>
      </c>
      <c r="K83" s="76">
        <f>K43/$K$30</f>
        <v>1.3337869365539574</v>
      </c>
      <c r="L83" s="76"/>
      <c r="M83" s="76">
        <f t="shared" si="48"/>
        <v>1.4211472412783612</v>
      </c>
      <c r="N83" s="76"/>
      <c r="O83" s="76">
        <f>O43/$O$30</f>
        <v>5.9341230072020341</v>
      </c>
      <c r="P83" s="76">
        <f>P43/$P$30</f>
        <v>2.4721977304658109</v>
      </c>
      <c r="Q83" s="76">
        <f t="shared" si="49"/>
        <v>2.0364293728466594</v>
      </c>
      <c r="R83" s="76"/>
      <c r="S83" s="76">
        <f t="shared" si="50"/>
        <v>0.44564562821551962</v>
      </c>
      <c r="T83" s="76">
        <f t="shared" si="51"/>
        <v>1.1247523060021407</v>
      </c>
      <c r="U83" s="76"/>
      <c r="V83" s="76"/>
      <c r="W83" s="76">
        <f t="shared" si="52"/>
        <v>2.16</v>
      </c>
      <c r="X83" s="76">
        <f t="shared" si="53"/>
        <v>1.0244144580771337</v>
      </c>
      <c r="Y83" s="90"/>
      <c r="Z83" s="49"/>
      <c r="AA83" s="37">
        <f t="shared" si="54"/>
        <v>1.9694687817984495</v>
      </c>
      <c r="AB83" s="38">
        <f t="shared" si="55"/>
        <v>1.2897355372987498</v>
      </c>
      <c r="AC83" s="39">
        <f t="shared" si="56"/>
        <v>65.48646768196086</v>
      </c>
    </row>
    <row r="84" spans="1:29" ht="13.5" thickBot="1" x14ac:dyDescent="0.25">
      <c r="A84" s="87">
        <v>13</v>
      </c>
      <c r="B84" s="87">
        <v>12</v>
      </c>
      <c r="C84" s="45">
        <f t="shared" si="43"/>
        <v>2.5942039343224206</v>
      </c>
      <c r="D84" s="45">
        <f t="shared" si="44"/>
        <v>0.80378164079720482</v>
      </c>
      <c r="E84" s="45"/>
      <c r="F84" s="45">
        <f t="shared" si="45"/>
        <v>1.2397804247133268</v>
      </c>
      <c r="G84" s="45">
        <f t="shared" si="46"/>
        <v>1.2278710125649157</v>
      </c>
      <c r="H84" s="45">
        <f t="shared" si="58"/>
        <v>1.7145692475635663</v>
      </c>
      <c r="I84" s="45">
        <f>I44/$I$30</f>
        <v>1.5361917556431719</v>
      </c>
      <c r="J84" s="45">
        <f t="shared" si="57"/>
        <v>1.7740911847201193</v>
      </c>
      <c r="K84" s="45"/>
      <c r="L84" s="45"/>
      <c r="M84" s="45">
        <f t="shared" si="48"/>
        <v>0.47222274214848098</v>
      </c>
      <c r="N84" s="45"/>
      <c r="O84" s="45">
        <f>O44/$O$30</f>
        <v>3.9846476125160897</v>
      </c>
      <c r="P84" s="45">
        <f>P44/$P$30</f>
        <v>1.4572606495832823</v>
      </c>
      <c r="Q84" s="45">
        <f t="shared" si="49"/>
        <v>1.3290720524056217</v>
      </c>
      <c r="R84" s="45"/>
      <c r="S84" s="45">
        <f t="shared" si="50"/>
        <v>0.86420002104940452</v>
      </c>
      <c r="T84" s="45">
        <f t="shared" si="51"/>
        <v>0.60047727196078737</v>
      </c>
      <c r="U84" s="45"/>
      <c r="V84" s="45"/>
      <c r="W84" s="45">
        <f t="shared" si="52"/>
        <v>1.3960000000000001</v>
      </c>
      <c r="X84" s="45">
        <f t="shared" si="53"/>
        <v>0.71402241832800084</v>
      </c>
      <c r="Y84" s="91"/>
      <c r="Z84" s="92"/>
      <c r="AA84" s="46">
        <f t="shared" si="54"/>
        <v>1.447226131221093</v>
      </c>
      <c r="AB84" s="47">
        <f t="shared" si="55"/>
        <v>0.88669823369530132</v>
      </c>
      <c r="AC84" s="48">
        <f t="shared" si="56"/>
        <v>61.268810351506865</v>
      </c>
    </row>
    <row r="85" spans="1:29" ht="13.5" thickTop="1" x14ac:dyDescent="0.2">
      <c r="T85" s="76"/>
    </row>
    <row r="86" spans="1:29" ht="20.25" x14ac:dyDescent="0.3">
      <c r="C86" s="93"/>
    </row>
  </sheetData>
  <mergeCells count="72">
    <mergeCell ref="AT49:AT50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AN50:AN51"/>
    <mergeCell ref="AA50:AA51"/>
    <mergeCell ref="AB50:AB51"/>
    <mergeCell ref="AC50:AC51"/>
    <mergeCell ref="AD50:AD51"/>
    <mergeCell ref="AK50:AK51"/>
    <mergeCell ref="L10:R10"/>
    <mergeCell ref="A12:A13"/>
    <mergeCell ref="A30:A31"/>
    <mergeCell ref="O50:O51"/>
    <mergeCell ref="P50:P51"/>
    <mergeCell ref="Q50:Q51"/>
    <mergeCell ref="R50:R51"/>
    <mergeCell ref="K50:K51"/>
    <mergeCell ref="L50:L51"/>
    <mergeCell ref="F70:F71"/>
    <mergeCell ref="G70:G71"/>
    <mergeCell ref="H70:H71"/>
    <mergeCell ref="AI50:AI51"/>
    <mergeCell ref="AJ50:AJ51"/>
    <mergeCell ref="AE50:AE51"/>
    <mergeCell ref="AF50:AF51"/>
    <mergeCell ref="AG50:AG51"/>
    <mergeCell ref="AH50:AH51"/>
    <mergeCell ref="M50:M51"/>
    <mergeCell ref="N50:N51"/>
    <mergeCell ref="W50:W51"/>
    <mergeCell ref="X50:X51"/>
    <mergeCell ref="Y50:Y51"/>
    <mergeCell ref="Z50:Z51"/>
    <mergeCell ref="S50:S51"/>
    <mergeCell ref="A70:A71"/>
    <mergeCell ref="B70:B71"/>
    <mergeCell ref="C70:C71"/>
    <mergeCell ref="D70:D71"/>
    <mergeCell ref="E70:E71"/>
    <mergeCell ref="R70:R71"/>
    <mergeCell ref="S70:S71"/>
    <mergeCell ref="T70:T71"/>
    <mergeCell ref="M70:M71"/>
    <mergeCell ref="N70:N71"/>
    <mergeCell ref="O70:O71"/>
    <mergeCell ref="P70:P71"/>
    <mergeCell ref="I70:I71"/>
    <mergeCell ref="J70:J71"/>
    <mergeCell ref="K70:K71"/>
    <mergeCell ref="L70:L71"/>
    <mergeCell ref="Q70:Q71"/>
    <mergeCell ref="AM50:AM51"/>
    <mergeCell ref="T50:T51"/>
    <mergeCell ref="U50:U51"/>
    <mergeCell ref="V50:V51"/>
    <mergeCell ref="J50:J51"/>
    <mergeCell ref="AL50:AL51"/>
    <mergeCell ref="AC70:AC71"/>
    <mergeCell ref="U70:U71"/>
    <mergeCell ref="V70:V71"/>
    <mergeCell ref="W70:W71"/>
    <mergeCell ref="X70:X71"/>
    <mergeCell ref="Y70:Z71"/>
    <mergeCell ref="AA70:AA71"/>
    <mergeCell ref="AB70:AB71"/>
  </mergeCells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6" sqref="B6:C8"/>
    </sheetView>
  </sheetViews>
  <sheetFormatPr defaultRowHeight="12.75" x14ac:dyDescent="0.2"/>
  <cols>
    <col min="8" max="8" width="11.140625" bestFit="1" customWidth="1"/>
    <col min="9" max="9" width="12" bestFit="1" customWidth="1"/>
  </cols>
  <sheetData>
    <row r="1" spans="1:15" ht="12.75" customHeight="1" x14ac:dyDescent="0.2"/>
    <row r="2" spans="1:15" ht="13.5" customHeight="1" x14ac:dyDescent="0.2"/>
    <row r="6" spans="1:15" x14ac:dyDescent="0.2">
      <c r="A6" s="141" t="s">
        <v>83</v>
      </c>
      <c r="B6" s="137" t="s">
        <v>75</v>
      </c>
      <c r="C6" s="137" t="s">
        <v>167</v>
      </c>
      <c r="D6" s="137" t="s">
        <v>73</v>
      </c>
      <c r="E6" s="185" t="s">
        <v>153</v>
      </c>
      <c r="F6" s="185"/>
      <c r="G6" s="185" t="s">
        <v>154</v>
      </c>
      <c r="H6" s="185"/>
      <c r="I6" s="73" t="s">
        <v>155</v>
      </c>
      <c r="J6" s="185" t="s">
        <v>157</v>
      </c>
      <c r="K6" s="185"/>
      <c r="L6" s="185" t="s">
        <v>158</v>
      </c>
      <c r="M6" s="185"/>
      <c r="N6" s="185" t="s">
        <v>159</v>
      </c>
      <c r="O6" s="185"/>
    </row>
    <row r="7" spans="1:15" ht="13.5" thickBot="1" x14ac:dyDescent="0.25">
      <c r="A7" s="142"/>
      <c r="B7" s="138"/>
      <c r="C7" s="138"/>
      <c r="D7" s="138"/>
      <c r="E7" t="s">
        <v>152</v>
      </c>
      <c r="F7" t="s">
        <v>73</v>
      </c>
      <c r="G7" t="s">
        <v>152</v>
      </c>
      <c r="H7" t="s">
        <v>73</v>
      </c>
      <c r="I7" t="s">
        <v>156</v>
      </c>
      <c r="J7" t="s">
        <v>152</v>
      </c>
      <c r="K7" t="s">
        <v>73</v>
      </c>
      <c r="L7" t="s">
        <v>152</v>
      </c>
      <c r="M7" t="s">
        <v>73</v>
      </c>
      <c r="N7" t="s">
        <v>152</v>
      </c>
      <c r="O7" t="s">
        <v>73</v>
      </c>
    </row>
    <row r="8" spans="1:15" ht="13.5" thickTop="1" x14ac:dyDescent="0.2">
      <c r="A8" s="127">
        <v>1</v>
      </c>
      <c r="B8" s="127">
        <v>0</v>
      </c>
      <c r="C8" s="101">
        <v>3.6944351993097051</v>
      </c>
      <c r="D8" s="101">
        <v>2.731459706753069</v>
      </c>
      <c r="E8" s="108">
        <v>3.6820643013780434</v>
      </c>
      <c r="F8" s="108">
        <v>2.995881914342446</v>
      </c>
      <c r="G8" s="108">
        <v>3.4684237035422094</v>
      </c>
      <c r="H8" s="108">
        <v>2.4860371335562208</v>
      </c>
      <c r="I8" s="108">
        <v>3.807668943467271</v>
      </c>
      <c r="J8" s="108">
        <v>5.9047340163365112</v>
      </c>
      <c r="K8" s="108">
        <v>3.3123146681097202</v>
      </c>
      <c r="L8" s="108">
        <v>2.6272448657351135</v>
      </c>
      <c r="M8" s="108">
        <v>2.6758428198243234</v>
      </c>
      <c r="N8" s="108">
        <v>2.3424099033788348</v>
      </c>
      <c r="O8" s="108">
        <v>2.4882130898592609</v>
      </c>
    </row>
    <row r="9" spans="1:15" x14ac:dyDescent="0.2">
      <c r="A9" s="127">
        <v>2</v>
      </c>
      <c r="B9" s="127">
        <v>0.5</v>
      </c>
      <c r="C9" s="101">
        <v>3.7616337109354321</v>
      </c>
      <c r="D9" s="101">
        <v>2.3510914176558759</v>
      </c>
      <c r="E9" s="108">
        <v>3.6038742389061822</v>
      </c>
      <c r="F9" s="108">
        <v>2.6639380915131223</v>
      </c>
      <c r="G9" s="108">
        <v>3.5849147051624946</v>
      </c>
      <c r="H9" s="108">
        <v>2.0199033139824509</v>
      </c>
      <c r="I9" s="108">
        <v>3.7319003093391974</v>
      </c>
      <c r="J9" s="108">
        <v>5.5532489604417687</v>
      </c>
      <c r="K9" s="108">
        <v>3.1940633537457375</v>
      </c>
      <c r="L9" s="108">
        <v>3.1408545575224487</v>
      </c>
      <c r="M9" s="108">
        <v>2.4080207101814692</v>
      </c>
      <c r="N9" s="108">
        <v>2.9182890068963649</v>
      </c>
      <c r="O9" s="108">
        <v>2.0782788471081117</v>
      </c>
    </row>
    <row r="10" spans="1:15" x14ac:dyDescent="0.2">
      <c r="A10" s="127">
        <v>3</v>
      </c>
      <c r="B10" s="127">
        <v>1</v>
      </c>
      <c r="C10" s="101">
        <v>4.4239437456978177</v>
      </c>
      <c r="D10" s="101">
        <v>2.566559158391422</v>
      </c>
      <c r="E10" s="108">
        <v>4.6389684469332675</v>
      </c>
      <c r="F10" s="108">
        <v>2.8803578597999784</v>
      </c>
      <c r="G10" s="108">
        <v>4.3475657184384762</v>
      </c>
      <c r="H10" s="108">
        <v>2.0594400191202862</v>
      </c>
      <c r="I10" s="108">
        <v>3.1943528837379893</v>
      </c>
      <c r="J10" s="108">
        <v>5.8426923271321263</v>
      </c>
      <c r="K10" s="108">
        <v>4.1457253216019518</v>
      </c>
      <c r="L10" s="108">
        <v>3.6745120141146028</v>
      </c>
      <c r="M10" s="108">
        <v>2.3451142180111284</v>
      </c>
      <c r="N10" s="108">
        <v>2.6030099254152428</v>
      </c>
      <c r="O10" s="108">
        <v>1.9654907300496902</v>
      </c>
    </row>
    <row r="11" spans="1:15" x14ac:dyDescent="0.2">
      <c r="A11" s="127">
        <v>4</v>
      </c>
      <c r="B11" s="127">
        <v>1.5</v>
      </c>
      <c r="C11" s="101">
        <v>9.103645237353966</v>
      </c>
      <c r="D11" s="101">
        <v>6.3107067710557354</v>
      </c>
      <c r="E11" s="108">
        <v>13.182570873536822</v>
      </c>
      <c r="F11" s="108">
        <v>7.6909553678676961</v>
      </c>
      <c r="G11" s="108">
        <v>7.3718041568630284</v>
      </c>
      <c r="H11" s="108">
        <v>5.3641057054193659</v>
      </c>
      <c r="I11" s="108">
        <v>12.927374232378073</v>
      </c>
      <c r="J11" s="108">
        <v>9.4657481607180927</v>
      </c>
      <c r="K11" s="108">
        <v>5.2600674245156762</v>
      </c>
      <c r="L11" s="108">
        <v>7.6027368171888279</v>
      </c>
      <c r="M11" s="108">
        <v>5.8489813528930332</v>
      </c>
      <c r="N11" s="108">
        <v>3.6143612750205922</v>
      </c>
      <c r="O11" s="108">
        <v>2.3226431181529708</v>
      </c>
    </row>
    <row r="12" spans="1:15" x14ac:dyDescent="0.2">
      <c r="A12" s="127">
        <v>5</v>
      </c>
      <c r="B12" s="127">
        <v>2</v>
      </c>
      <c r="C12" s="101">
        <v>12.988236142298913</v>
      </c>
      <c r="D12" s="101">
        <v>8.5225177016149889</v>
      </c>
      <c r="E12" s="108">
        <v>18.468872971587007</v>
      </c>
      <c r="F12" s="108">
        <v>10.89170739718675</v>
      </c>
      <c r="G12" s="108">
        <v>10.573494501743014</v>
      </c>
      <c r="H12" s="108">
        <v>7.1033087526386938</v>
      </c>
      <c r="I12" s="108">
        <v>18.166885753136096</v>
      </c>
      <c r="J12" s="108">
        <v>12.943345962221604</v>
      </c>
      <c r="K12" s="108">
        <v>5.6627856994975714</v>
      </c>
      <c r="L12" s="108">
        <v>12.520300382082809</v>
      </c>
      <c r="M12" s="108">
        <v>7.7915109920711929</v>
      </c>
      <c r="N12" s="108">
        <v>4.569128105790452</v>
      </c>
      <c r="O12" s="108">
        <v>2.3939830640820543</v>
      </c>
    </row>
    <row r="13" spans="1:15" x14ac:dyDescent="0.2">
      <c r="A13" s="127">
        <v>6</v>
      </c>
      <c r="B13" s="127">
        <v>2.5</v>
      </c>
      <c r="C13" s="101">
        <v>13.695325270768176</v>
      </c>
      <c r="D13" s="101">
        <v>8.0705044440603686</v>
      </c>
      <c r="E13" s="108">
        <v>17.751865323092169</v>
      </c>
      <c r="F13" s="108">
        <v>10.279164064030228</v>
      </c>
      <c r="G13" s="108">
        <v>12.197543119833195</v>
      </c>
      <c r="H13" s="108">
        <v>7.0302926855165895</v>
      </c>
      <c r="I13" s="108">
        <v>20.882929719677726</v>
      </c>
      <c r="J13" s="108">
        <v>13.463666636740133</v>
      </c>
      <c r="K13" s="108">
        <v>7.2977610244201632</v>
      </c>
      <c r="L13" s="108">
        <v>12.668142532519727</v>
      </c>
      <c r="M13" s="108">
        <v>6.024388086665776</v>
      </c>
      <c r="N13" s="108">
        <v>5.1834831292077856</v>
      </c>
      <c r="O13" s="108">
        <v>2.7658533874687428</v>
      </c>
    </row>
    <row r="14" spans="1:15" x14ac:dyDescent="0.2">
      <c r="A14" s="127">
        <v>7</v>
      </c>
      <c r="B14" s="127">
        <v>3</v>
      </c>
      <c r="C14" s="101">
        <v>11.845767613328944</v>
      </c>
      <c r="D14" s="101">
        <v>6.5940954731773864</v>
      </c>
      <c r="E14" s="108">
        <v>13.983748087697965</v>
      </c>
      <c r="F14" s="108">
        <v>9.5681024007601732</v>
      </c>
      <c r="G14" s="108">
        <v>10.770955450857532</v>
      </c>
      <c r="H14" s="108">
        <v>4.8584489070906232</v>
      </c>
      <c r="I14" s="108">
        <v>16.956424901799515</v>
      </c>
      <c r="J14" s="108">
        <v>12.55941161208103</v>
      </c>
      <c r="K14" s="108">
        <v>7.0015540192969823</v>
      </c>
      <c r="L14" s="108">
        <v>12.888321191004266</v>
      </c>
      <c r="M14" s="108">
        <v>6.7172281798514391</v>
      </c>
      <c r="N14" s="108">
        <v>5.4736191444448377</v>
      </c>
      <c r="O14" s="108">
        <v>3.3240641932717905</v>
      </c>
    </row>
    <row r="15" spans="1:15" x14ac:dyDescent="0.2">
      <c r="A15" s="127">
        <v>8</v>
      </c>
      <c r="B15" s="127">
        <v>4</v>
      </c>
      <c r="C15" s="101">
        <v>8.9329734461936727</v>
      </c>
      <c r="D15" s="101">
        <v>4.4189334717538404</v>
      </c>
      <c r="E15" s="108">
        <v>10.770879567629139</v>
      </c>
      <c r="F15" s="108">
        <v>5.5317366182959224</v>
      </c>
      <c r="G15" s="108">
        <v>8.6077151719691631</v>
      </c>
      <c r="H15" s="108">
        <v>3.9593212287666253</v>
      </c>
      <c r="I15" s="108">
        <v>9.4826123986513782</v>
      </c>
      <c r="J15" s="108">
        <v>9.5132672553663475</v>
      </c>
      <c r="K15" s="108">
        <v>4.9038069399973656</v>
      </c>
      <c r="L15" s="108">
        <v>7.3595444712365392</v>
      </c>
      <c r="M15" s="108">
        <v>2.9144082715388628</v>
      </c>
      <c r="N15" s="108">
        <v>4.0920712577906375</v>
      </c>
      <c r="O15" s="108">
        <v>1.8825702024705258</v>
      </c>
    </row>
    <row r="16" spans="1:15" x14ac:dyDescent="0.2">
      <c r="A16" s="127">
        <v>9</v>
      </c>
      <c r="B16" s="127">
        <v>5</v>
      </c>
      <c r="C16" s="101">
        <v>6.8712478927047709</v>
      </c>
      <c r="D16" s="101">
        <v>2.8868612132711933</v>
      </c>
      <c r="E16" s="108">
        <v>8.2325345927938312</v>
      </c>
      <c r="F16" s="108">
        <v>2.9190023063612358</v>
      </c>
      <c r="G16" s="108">
        <v>6.8498321849769592</v>
      </c>
      <c r="H16" s="108">
        <v>2.8404123751333539</v>
      </c>
      <c r="I16" s="108">
        <v>4.0070011827647809</v>
      </c>
      <c r="J16" s="108">
        <v>7.1091908278609255</v>
      </c>
      <c r="K16" s="108">
        <v>3.5031973427607972</v>
      </c>
      <c r="L16" s="108">
        <v>5.6552343477484923</v>
      </c>
      <c r="M16" s="108">
        <v>1.308818690828166</v>
      </c>
      <c r="N16" s="108">
        <v>3.5268488688019586</v>
      </c>
      <c r="O16" s="108">
        <v>1.2825491385861985</v>
      </c>
    </row>
    <row r="17" spans="1:15" x14ac:dyDescent="0.2">
      <c r="A17" s="127">
        <v>10</v>
      </c>
      <c r="B17" s="127">
        <v>6</v>
      </c>
      <c r="C17" s="101">
        <v>6.1510744365230492</v>
      </c>
      <c r="D17" s="101">
        <v>2.8090220634410241</v>
      </c>
      <c r="E17" s="108">
        <v>6.7026730383601514</v>
      </c>
      <c r="F17" s="108">
        <v>2.2469703431972481</v>
      </c>
      <c r="G17" s="108">
        <v>6.2359656496544424</v>
      </c>
      <c r="H17" s="108">
        <v>3.2526187968638713</v>
      </c>
      <c r="I17" s="108">
        <v>4.254955344688848</v>
      </c>
      <c r="J17" s="108">
        <v>6.9575200839690625</v>
      </c>
      <c r="K17" s="108">
        <v>3.3763607038815482</v>
      </c>
      <c r="L17" s="108">
        <v>5.1903485481687772</v>
      </c>
      <c r="M17" s="108">
        <v>1.7029167149812543</v>
      </c>
      <c r="N17" s="108">
        <v>3.4824577131655974</v>
      </c>
      <c r="O17" s="108">
        <v>0.43395875679358259</v>
      </c>
    </row>
    <row r="18" spans="1:15" x14ac:dyDescent="0.2">
      <c r="A18" s="127">
        <v>11</v>
      </c>
      <c r="B18" s="127">
        <v>8</v>
      </c>
      <c r="C18" s="101">
        <v>3.8766511512340722</v>
      </c>
      <c r="D18" s="101">
        <v>2.3720217209413721</v>
      </c>
      <c r="E18" s="108">
        <v>4.3121487495935753</v>
      </c>
      <c r="F18" s="108">
        <v>2.7696391013165091</v>
      </c>
      <c r="G18" s="108">
        <v>3.9228380314008078</v>
      </c>
      <c r="H18" s="108">
        <v>2.6569352009077081</v>
      </c>
      <c r="I18" s="108">
        <v>2.4630760520198831</v>
      </c>
      <c r="J18" s="108">
        <v>4.2385225831618474</v>
      </c>
      <c r="K18" s="108">
        <v>1.4667465507991213</v>
      </c>
      <c r="L18" s="108">
        <v>3.2365223378025219</v>
      </c>
      <c r="M18" s="108">
        <v>1.697849753924257</v>
      </c>
      <c r="N18" s="108">
        <v>2.3658478345867056</v>
      </c>
      <c r="O18" s="108">
        <v>1.5300992653340189</v>
      </c>
    </row>
    <row r="19" spans="1:15" x14ac:dyDescent="0.2">
      <c r="A19" s="127">
        <v>12</v>
      </c>
      <c r="B19" s="127">
        <v>10</v>
      </c>
      <c r="C19" s="101">
        <v>2.6026417080597164</v>
      </c>
      <c r="D19" s="101">
        <v>1.6766963164823065</v>
      </c>
      <c r="E19" s="108">
        <v>3.1061156078680847</v>
      </c>
      <c r="F19" s="108">
        <v>2.4352976808466846</v>
      </c>
      <c r="G19" s="108">
        <v>2.6826734147168403</v>
      </c>
      <c r="H19" s="108">
        <v>1.5707380003040516</v>
      </c>
      <c r="I19" s="108">
        <v>1.6176683805323322</v>
      </c>
      <c r="J19" s="108">
        <v>2.4720393232092102</v>
      </c>
      <c r="K19" s="108">
        <v>1.1749665603119828</v>
      </c>
      <c r="L19" s="108">
        <v>1.8029618786147767</v>
      </c>
      <c r="M19" s="108">
        <v>0.62952378416887134</v>
      </c>
      <c r="N19" s="108">
        <v>1.7833391338835787</v>
      </c>
      <c r="O19" s="108">
        <v>7.1935624394072931E-2</v>
      </c>
    </row>
    <row r="20" spans="1:15" ht="13.5" thickBot="1" x14ac:dyDescent="0.25">
      <c r="A20" s="125">
        <v>13</v>
      </c>
      <c r="B20" s="125">
        <v>12</v>
      </c>
      <c r="C20" s="124">
        <v>1.8562490910825944</v>
      </c>
      <c r="D20" s="101">
        <v>1.0033004025404839</v>
      </c>
      <c r="E20" s="108">
        <v>1.9886584608172932</v>
      </c>
      <c r="F20" s="108">
        <v>1.3045412546458075</v>
      </c>
      <c r="G20" s="108">
        <v>1.9626120585184483</v>
      </c>
      <c r="H20" s="108">
        <v>0.95245308906944837</v>
      </c>
      <c r="I20" s="108">
        <v>1.3970733914919033</v>
      </c>
      <c r="J20" s="108">
        <v>2.0000965031431428</v>
      </c>
      <c r="K20" s="108">
        <v>1.0232197733801673</v>
      </c>
      <c r="L20" s="108">
        <v>1.3633843259018765</v>
      </c>
      <c r="M20" s="108">
        <v>0.68721803589856012</v>
      </c>
      <c r="N20" s="108">
        <v>1.0926343854918292</v>
      </c>
      <c r="O20" s="108">
        <v>0.28932566405352667</v>
      </c>
    </row>
    <row r="21" spans="1:15" ht="13.5" thickTop="1" x14ac:dyDescent="0.2"/>
    <row r="26" spans="1:15" x14ac:dyDescent="0.2">
      <c r="A26" s="160" t="s">
        <v>83</v>
      </c>
      <c r="B26" s="154" t="s">
        <v>75</v>
      </c>
      <c r="C26" s="137" t="s">
        <v>168</v>
      </c>
      <c r="D26" s="137" t="s">
        <v>73</v>
      </c>
      <c r="E26" s="185" t="s">
        <v>153</v>
      </c>
      <c r="F26" s="185"/>
      <c r="G26" s="185" t="s">
        <v>160</v>
      </c>
      <c r="H26" s="185"/>
      <c r="I26" s="73" t="s">
        <v>155</v>
      </c>
      <c r="J26" s="73" t="s">
        <v>162</v>
      </c>
      <c r="K26" s="73" t="s">
        <v>164</v>
      </c>
      <c r="L26" s="185" t="s">
        <v>166</v>
      </c>
      <c r="M26" s="185"/>
    </row>
    <row r="27" spans="1:15" ht="13.5" thickBot="1" x14ac:dyDescent="0.25">
      <c r="A27" s="161"/>
      <c r="B27" s="155"/>
      <c r="C27" s="138"/>
      <c r="D27" s="138"/>
      <c r="E27" t="s">
        <v>152</v>
      </c>
      <c r="F27" t="s">
        <v>73</v>
      </c>
      <c r="G27" t="s">
        <v>152</v>
      </c>
      <c r="H27" t="s">
        <v>73</v>
      </c>
      <c r="I27" t="s">
        <v>161</v>
      </c>
      <c r="J27" t="s">
        <v>163</v>
      </c>
      <c r="K27" t="s">
        <v>165</v>
      </c>
      <c r="L27" t="s">
        <v>152</v>
      </c>
      <c r="M27" t="s">
        <v>73</v>
      </c>
    </row>
    <row r="28" spans="1:15" ht="13.5" thickTop="1" x14ac:dyDescent="0.2">
      <c r="A28" s="20">
        <v>1</v>
      </c>
      <c r="B28" s="20">
        <v>0</v>
      </c>
      <c r="C28" s="101">
        <v>7.2689418428243977</v>
      </c>
      <c r="D28" s="101">
        <v>6.6237351869390837</v>
      </c>
      <c r="E28" s="108">
        <v>7.6301352140631575</v>
      </c>
      <c r="F28" s="108">
        <v>8.5282820795066492</v>
      </c>
      <c r="G28" s="108">
        <v>8.4260819183894178</v>
      </c>
      <c r="H28" s="108">
        <v>4.9811705103327313</v>
      </c>
      <c r="I28" s="108">
        <v>5.3675332648846261</v>
      </c>
      <c r="J28" s="108">
        <v>4.7762404049487213</v>
      </c>
      <c r="K28" s="108">
        <v>4.0833157915297118</v>
      </c>
      <c r="L28" s="108">
        <v>7.1219200382046211</v>
      </c>
      <c r="M28" s="108">
        <v>7.9228668715135102</v>
      </c>
    </row>
    <row r="29" spans="1:15" x14ac:dyDescent="0.2">
      <c r="A29" s="20">
        <v>2</v>
      </c>
      <c r="B29" s="20">
        <v>0.5</v>
      </c>
      <c r="C29" s="101">
        <v>7.5490703946859128</v>
      </c>
      <c r="D29" s="101">
        <v>5.2674908809318888</v>
      </c>
      <c r="E29" s="108">
        <v>7.6550270100572355</v>
      </c>
      <c r="F29" s="108">
        <v>4.1832184728834054</v>
      </c>
      <c r="G29" s="108">
        <v>10.415683255793541</v>
      </c>
      <c r="H29" s="108">
        <v>6.6036847105014873</v>
      </c>
      <c r="I29" s="108">
        <v>4.5344808230588631</v>
      </c>
      <c r="J29" s="108">
        <v>4.2452539904235556</v>
      </c>
      <c r="K29" s="108">
        <v>2.4795734315699036</v>
      </c>
      <c r="L29" s="108">
        <v>6.4014724445770188</v>
      </c>
      <c r="M29" s="108">
        <v>5.8990322459003757</v>
      </c>
    </row>
    <row r="30" spans="1:15" x14ac:dyDescent="0.2">
      <c r="A30" s="20">
        <v>3</v>
      </c>
      <c r="B30" s="20">
        <v>1</v>
      </c>
      <c r="C30" s="101">
        <v>11.046068686625762</v>
      </c>
      <c r="D30" s="101">
        <v>9.4137276688175096</v>
      </c>
      <c r="E30" s="108">
        <v>11.451162837744997</v>
      </c>
      <c r="F30" s="108">
        <v>6.22768276760692</v>
      </c>
      <c r="G30" s="108">
        <v>15.123147839456356</v>
      </c>
      <c r="H30" s="108">
        <v>14.093957329603626</v>
      </c>
      <c r="I30" s="108">
        <v>7.6332091622845963</v>
      </c>
      <c r="J30" s="108">
        <v>6.135558358141493</v>
      </c>
      <c r="K30" s="108">
        <v>3.3497399115999977</v>
      </c>
      <c r="L30" s="108">
        <v>9.1708452675391143</v>
      </c>
      <c r="M30" s="108">
        <v>9.9023186393657578</v>
      </c>
    </row>
    <row r="31" spans="1:15" x14ac:dyDescent="0.2">
      <c r="A31" s="20">
        <v>4</v>
      </c>
      <c r="B31" s="20">
        <v>1.5</v>
      </c>
      <c r="C31" s="101">
        <v>18.953932275248032</v>
      </c>
      <c r="D31" s="101">
        <v>18.673318099492853</v>
      </c>
      <c r="E31" s="108">
        <v>27.633029509605802</v>
      </c>
      <c r="F31" s="108">
        <v>26.213096395390615</v>
      </c>
      <c r="G31" s="108">
        <v>16.638244547190101</v>
      </c>
      <c r="H31" s="108">
        <v>7.772549297559733</v>
      </c>
      <c r="I31" s="108">
        <v>12.880236508843886</v>
      </c>
      <c r="J31" s="108">
        <v>8.4810240046060237</v>
      </c>
      <c r="K31" s="108">
        <v>13.775031978018008</v>
      </c>
      <c r="L31" s="108">
        <v>12.179475921480456</v>
      </c>
      <c r="M31" s="108">
        <v>13.716256731117634</v>
      </c>
    </row>
    <row r="32" spans="1:15" x14ac:dyDescent="0.2">
      <c r="A32" s="20">
        <v>5</v>
      </c>
      <c r="B32" s="20">
        <v>2</v>
      </c>
      <c r="C32" s="101">
        <v>20.046580156402907</v>
      </c>
      <c r="D32" s="101">
        <v>18.241482763010669</v>
      </c>
      <c r="E32" s="108">
        <v>27.713228106464982</v>
      </c>
      <c r="F32" s="108">
        <v>27.324697928606049</v>
      </c>
      <c r="G32" s="108">
        <v>20.640095735790073</v>
      </c>
      <c r="H32" s="108">
        <v>8.8290421049023742</v>
      </c>
      <c r="I32" s="108">
        <v>17.017844971872627</v>
      </c>
      <c r="J32" s="108">
        <v>9.7641559436442673</v>
      </c>
      <c r="K32" s="108">
        <v>17.114657814245742</v>
      </c>
      <c r="L32" s="108">
        <v>10.87967990587137</v>
      </c>
      <c r="M32" s="108">
        <v>9.3193056114338493</v>
      </c>
    </row>
    <row r="33" spans="1:14" x14ac:dyDescent="0.2">
      <c r="A33" s="20">
        <v>6</v>
      </c>
      <c r="B33" s="20">
        <v>2.5</v>
      </c>
      <c r="C33" s="101">
        <v>22.933893245450697</v>
      </c>
      <c r="D33" s="101">
        <v>21.409224743210611</v>
      </c>
      <c r="E33" s="108">
        <v>32.600961415557059</v>
      </c>
      <c r="F33" s="108">
        <v>31.029853758306103</v>
      </c>
      <c r="G33" s="108">
        <v>21.971166886888543</v>
      </c>
      <c r="H33" s="108">
        <v>9.1833982901134608</v>
      </c>
      <c r="I33" s="108">
        <v>14.628007434333444</v>
      </c>
      <c r="J33" s="108">
        <v>14.337763633980893</v>
      </c>
      <c r="K33" s="108">
        <v>14.280375219152253</v>
      </c>
      <c r="L33" s="108">
        <v>10.382750422394974</v>
      </c>
      <c r="M33" s="108">
        <v>9.1943103823532581</v>
      </c>
    </row>
    <row r="34" spans="1:14" x14ac:dyDescent="0.2">
      <c r="A34" s="20">
        <v>7</v>
      </c>
      <c r="B34" s="20">
        <v>3</v>
      </c>
      <c r="C34" s="101">
        <v>17.068802870993469</v>
      </c>
      <c r="D34" s="101">
        <v>12.248175342695363</v>
      </c>
      <c r="E34" s="108">
        <v>18.300384586952948</v>
      </c>
      <c r="F34" s="108">
        <v>15.890307205891956</v>
      </c>
      <c r="G34" s="108">
        <v>21.247974053717719</v>
      </c>
      <c r="H34" s="108">
        <v>11.424314200971049</v>
      </c>
      <c r="I34" s="108">
        <v>16.676100029961223</v>
      </c>
      <c r="J34" s="108">
        <v>23.118786148536525</v>
      </c>
      <c r="K34" s="108">
        <v>10.133670773238883</v>
      </c>
      <c r="L34" s="108">
        <v>9.5490808479091278</v>
      </c>
      <c r="M34" s="108">
        <v>6.7559852553789987</v>
      </c>
    </row>
    <row r="35" spans="1:14" x14ac:dyDescent="0.2">
      <c r="A35" s="20">
        <v>8</v>
      </c>
      <c r="B35" s="20">
        <v>4</v>
      </c>
      <c r="C35" s="101">
        <v>15.597874362493469</v>
      </c>
      <c r="D35" s="101">
        <v>10.489471708428104</v>
      </c>
      <c r="E35" s="108">
        <v>18.195413498204491</v>
      </c>
      <c r="F35" s="108">
        <v>13.171455243342612</v>
      </c>
      <c r="G35" s="108">
        <v>18.132261411374454</v>
      </c>
      <c r="H35" s="108">
        <v>9.2047152196399402</v>
      </c>
      <c r="I35" s="108">
        <v>9.8135570953541933</v>
      </c>
      <c r="J35" s="108">
        <v>24.727138858380346</v>
      </c>
      <c r="K35" s="108">
        <v>5.0778961143130736</v>
      </c>
      <c r="L35" s="108">
        <v>7.8031708693258039</v>
      </c>
      <c r="M35" s="108">
        <v>2.8004531755861213</v>
      </c>
    </row>
    <row r="36" spans="1:14" x14ac:dyDescent="0.2">
      <c r="A36" s="20">
        <v>9</v>
      </c>
      <c r="B36" s="20">
        <v>5</v>
      </c>
      <c r="C36" s="101">
        <v>14.045166268478331</v>
      </c>
      <c r="D36" s="101">
        <v>8.6533299491671123</v>
      </c>
      <c r="E36" s="108">
        <v>17.087402452372508</v>
      </c>
      <c r="F36" s="108">
        <v>9.496766313352067</v>
      </c>
      <c r="G36" s="108">
        <v>14.702596158183985</v>
      </c>
      <c r="H36" s="108">
        <v>9.2021776715334145</v>
      </c>
      <c r="I36" s="108">
        <v>8.5822596552742869</v>
      </c>
      <c r="J36" s="108">
        <v>25.215792761302943</v>
      </c>
      <c r="K36" s="108">
        <v>4.1590273102450386</v>
      </c>
      <c r="L36" s="108">
        <v>8.0051644170535567</v>
      </c>
      <c r="M36" s="108">
        <v>3.1897971876341611</v>
      </c>
    </row>
    <row r="37" spans="1:14" x14ac:dyDescent="0.2">
      <c r="A37" s="20">
        <v>10</v>
      </c>
      <c r="B37" s="20">
        <v>6</v>
      </c>
      <c r="C37" s="101">
        <v>16.642915928600004</v>
      </c>
      <c r="D37" s="101">
        <v>13.604781255615666</v>
      </c>
      <c r="E37" s="108">
        <v>20.218007079147277</v>
      </c>
      <c r="F37" s="108">
        <v>17.908369356259357</v>
      </c>
      <c r="G37" s="108">
        <v>13.473498035825296</v>
      </c>
      <c r="H37" s="108">
        <v>5.6714844786325331</v>
      </c>
      <c r="I37" s="108">
        <v>6.5468747161144814</v>
      </c>
      <c r="J37" s="108">
        <v>17.382898121199585</v>
      </c>
      <c r="K37" s="108">
        <v>4.1879085956907875</v>
      </c>
      <c r="L37" s="108">
        <v>16.679948587283441</v>
      </c>
      <c r="M37" s="108">
        <v>16.024597257860844</v>
      </c>
    </row>
    <row r="38" spans="1:14" x14ac:dyDescent="0.2">
      <c r="A38" s="20">
        <v>11</v>
      </c>
      <c r="B38" s="20">
        <v>8</v>
      </c>
      <c r="C38" s="101">
        <v>10.194798431991604</v>
      </c>
      <c r="D38" s="101">
        <v>6.2075054914939356</v>
      </c>
      <c r="E38" s="108">
        <v>10.30969150021679</v>
      </c>
      <c r="F38" s="108">
        <v>6.3346916087356631</v>
      </c>
      <c r="G38" s="108">
        <v>9.9381364026679968</v>
      </c>
      <c r="H38" s="108">
        <v>4.912620806752801</v>
      </c>
      <c r="I38" s="108">
        <v>6.8496831896883341</v>
      </c>
      <c r="J38" s="108">
        <v>6.8962727136576563</v>
      </c>
      <c r="K38" s="108">
        <v>2.1929111317782106</v>
      </c>
      <c r="L38" s="108">
        <v>11.135619181324241</v>
      </c>
      <c r="M38" s="108">
        <v>7.9705934583144895</v>
      </c>
    </row>
    <row r="39" spans="1:14" x14ac:dyDescent="0.2">
      <c r="A39" s="20">
        <v>12</v>
      </c>
      <c r="B39" s="20">
        <v>10</v>
      </c>
      <c r="C39" s="101">
        <v>7.0958833068592666</v>
      </c>
      <c r="D39" s="101">
        <v>4.9409710921669427</v>
      </c>
      <c r="E39" s="108">
        <v>7.4627242680437691</v>
      </c>
      <c r="F39" s="108">
        <v>7.3912353471549563</v>
      </c>
      <c r="G39" s="108">
        <v>7.2999610294428932</v>
      </c>
      <c r="H39" s="108">
        <v>1.3972081132446992</v>
      </c>
      <c r="I39" s="108">
        <v>6.0494489951169443</v>
      </c>
      <c r="J39" s="108">
        <v>4.8379112785666312</v>
      </c>
      <c r="K39" s="108"/>
      <c r="L39" s="108">
        <v>6.8371294682841555</v>
      </c>
      <c r="M39" s="108">
        <v>4.3045336150766058</v>
      </c>
    </row>
    <row r="40" spans="1:14" ht="13.5" thickBot="1" x14ac:dyDescent="0.25">
      <c r="A40" s="126">
        <v>13</v>
      </c>
      <c r="B40" s="126">
        <v>12</v>
      </c>
      <c r="C40" s="101">
        <v>5.7944370682167969</v>
      </c>
      <c r="D40" s="101">
        <v>5.5151354804934654</v>
      </c>
      <c r="E40" s="108">
        <v>8.0477667254745633</v>
      </c>
      <c r="F40" s="108">
        <v>8.099257018601616</v>
      </c>
      <c r="G40" s="108">
        <v>4.2643724275459141</v>
      </c>
      <c r="H40" s="108">
        <v>1.8720033390663151</v>
      </c>
      <c r="I40" s="108">
        <v>5.2031628018448064</v>
      </c>
      <c r="J40" s="108">
        <v>4.6586908240258058</v>
      </c>
      <c r="K40" s="108"/>
      <c r="L40" s="108">
        <v>4.2130071299583713</v>
      </c>
      <c r="M40" s="108">
        <v>2.8502699896524604</v>
      </c>
    </row>
    <row r="41" spans="1:14" ht="13.5" thickTop="1" x14ac:dyDescent="0.2">
      <c r="N41" s="108"/>
    </row>
  </sheetData>
  <mergeCells count="16">
    <mergeCell ref="N6:O6"/>
    <mergeCell ref="A6:A7"/>
    <mergeCell ref="B6:B7"/>
    <mergeCell ref="C6:C7"/>
    <mergeCell ref="G26:H26"/>
    <mergeCell ref="L26:M26"/>
    <mergeCell ref="D6:D7"/>
    <mergeCell ref="A26:A27"/>
    <mergeCell ref="B26:B27"/>
    <mergeCell ref="C26:C27"/>
    <mergeCell ref="D26:D27"/>
    <mergeCell ref="E26:F26"/>
    <mergeCell ref="E6:F6"/>
    <mergeCell ref="G6:H6"/>
    <mergeCell ref="J6:K6"/>
    <mergeCell ref="L6:M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topLeftCell="D1" workbookViewId="0">
      <selection activeCell="Q15" sqref="Q15"/>
    </sheetView>
  </sheetViews>
  <sheetFormatPr defaultRowHeight="12.75" x14ac:dyDescent="0.2"/>
  <cols>
    <col min="1" max="1" width="7.42578125" customWidth="1"/>
    <col min="3" max="3" width="6.7109375" customWidth="1"/>
    <col min="4" max="4" width="6.28515625" customWidth="1"/>
    <col min="5" max="5" width="7.85546875" customWidth="1"/>
    <col min="6" max="6" width="7.28515625" customWidth="1"/>
  </cols>
  <sheetData>
    <row r="2" spans="1:6" x14ac:dyDescent="0.2">
      <c r="A2" s="187" t="s">
        <v>83</v>
      </c>
      <c r="B2" s="189" t="s">
        <v>75</v>
      </c>
      <c r="C2" s="186" t="s">
        <v>169</v>
      </c>
      <c r="D2" s="186"/>
      <c r="E2" s="186" t="s">
        <v>170</v>
      </c>
      <c r="F2" s="186"/>
    </row>
    <row r="3" spans="1:6" x14ac:dyDescent="0.2">
      <c r="A3" s="188"/>
      <c r="B3" s="190"/>
      <c r="C3" s="128" t="s">
        <v>72</v>
      </c>
      <c r="D3" s="128" t="s">
        <v>73</v>
      </c>
      <c r="E3" s="128" t="s">
        <v>72</v>
      </c>
      <c r="F3" s="128" t="s">
        <v>73</v>
      </c>
    </row>
    <row r="4" spans="1:6" x14ac:dyDescent="0.2">
      <c r="A4" s="129">
        <v>1</v>
      </c>
      <c r="B4" s="129">
        <v>0</v>
      </c>
      <c r="C4" s="130">
        <v>3.6944351993097051</v>
      </c>
      <c r="D4" s="130">
        <v>2.731459706753069</v>
      </c>
      <c r="E4" s="130">
        <v>7.2689418428243977</v>
      </c>
      <c r="F4" s="130">
        <v>6.6237351869390837</v>
      </c>
    </row>
    <row r="5" spans="1:6" x14ac:dyDescent="0.2">
      <c r="A5" s="129">
        <v>2</v>
      </c>
      <c r="B5" s="129">
        <v>0.5</v>
      </c>
      <c r="C5" s="130">
        <v>3.7616337109354321</v>
      </c>
      <c r="D5" s="130">
        <v>2.3510914176558759</v>
      </c>
      <c r="E5" s="130">
        <v>7.5490703946859128</v>
      </c>
      <c r="F5" s="130">
        <v>5.2674908809318888</v>
      </c>
    </row>
    <row r="6" spans="1:6" x14ac:dyDescent="0.2">
      <c r="A6" s="129">
        <v>3</v>
      </c>
      <c r="B6" s="129">
        <v>1</v>
      </c>
      <c r="C6" s="130">
        <v>4.4239437456978177</v>
      </c>
      <c r="D6" s="130">
        <v>2.566559158391422</v>
      </c>
      <c r="E6" s="130">
        <v>11.046068686625762</v>
      </c>
      <c r="F6" s="130">
        <v>9.4137276688175096</v>
      </c>
    </row>
    <row r="7" spans="1:6" x14ac:dyDescent="0.2">
      <c r="A7" s="129">
        <v>4</v>
      </c>
      <c r="B7" s="129">
        <v>1.5</v>
      </c>
      <c r="C7" s="130">
        <v>9.103645237353966</v>
      </c>
      <c r="D7" s="130">
        <v>6.3107067710557354</v>
      </c>
      <c r="E7" s="130">
        <v>18.953932275248032</v>
      </c>
      <c r="F7" s="130">
        <v>18.673318099492853</v>
      </c>
    </row>
    <row r="8" spans="1:6" x14ac:dyDescent="0.2">
      <c r="A8" s="129">
        <v>5</v>
      </c>
      <c r="B8" s="129">
        <v>2</v>
      </c>
      <c r="C8" s="130">
        <v>12.988236142298913</v>
      </c>
      <c r="D8" s="130">
        <v>8.5225177016149889</v>
      </c>
      <c r="E8" s="130">
        <v>20.046580156402907</v>
      </c>
      <c r="F8" s="130">
        <v>18.241482763010669</v>
      </c>
    </row>
    <row r="9" spans="1:6" x14ac:dyDescent="0.2">
      <c r="A9" s="129">
        <v>6</v>
      </c>
      <c r="B9" s="129">
        <v>2.5</v>
      </c>
      <c r="C9" s="130">
        <v>13.695325270768176</v>
      </c>
      <c r="D9" s="130">
        <v>8.0705044440603686</v>
      </c>
      <c r="E9" s="130">
        <v>22.933893245450697</v>
      </c>
      <c r="F9" s="130">
        <v>21.409224743210611</v>
      </c>
    </row>
    <row r="10" spans="1:6" x14ac:dyDescent="0.2">
      <c r="A10" s="129">
        <v>7</v>
      </c>
      <c r="B10" s="129">
        <v>3</v>
      </c>
      <c r="C10" s="130">
        <v>11.845767613328944</v>
      </c>
      <c r="D10" s="130">
        <v>6.5940954731773864</v>
      </c>
      <c r="E10" s="130">
        <v>17.068802870993469</v>
      </c>
      <c r="F10" s="130">
        <v>12.248175342695363</v>
      </c>
    </row>
    <row r="11" spans="1:6" x14ac:dyDescent="0.2">
      <c r="A11" s="129">
        <v>8</v>
      </c>
      <c r="B11" s="129">
        <v>4</v>
      </c>
      <c r="C11" s="130">
        <v>8.9329734461936727</v>
      </c>
      <c r="D11" s="130">
        <v>4.4189334717538404</v>
      </c>
      <c r="E11" s="130">
        <v>15.597874362493469</v>
      </c>
      <c r="F11" s="130">
        <v>10.489471708428104</v>
      </c>
    </row>
    <row r="12" spans="1:6" x14ac:dyDescent="0.2">
      <c r="A12" s="129">
        <v>9</v>
      </c>
      <c r="B12" s="129">
        <v>5</v>
      </c>
      <c r="C12" s="130">
        <v>6.8712478927047709</v>
      </c>
      <c r="D12" s="130">
        <v>2.8868612132711933</v>
      </c>
      <c r="E12" s="130">
        <v>14.045166268478331</v>
      </c>
      <c r="F12" s="130">
        <v>8.6533299491671123</v>
      </c>
    </row>
    <row r="13" spans="1:6" x14ac:dyDescent="0.2">
      <c r="A13" s="129">
        <v>10</v>
      </c>
      <c r="B13" s="129">
        <v>6</v>
      </c>
      <c r="C13" s="130">
        <v>6.1510744365230492</v>
      </c>
      <c r="D13" s="130">
        <v>2.8090220634410241</v>
      </c>
      <c r="E13" s="130">
        <v>16.642915928600004</v>
      </c>
      <c r="F13" s="130">
        <v>13.604781255615666</v>
      </c>
    </row>
    <row r="14" spans="1:6" x14ac:dyDescent="0.2">
      <c r="A14" s="129">
        <v>11</v>
      </c>
      <c r="B14" s="129">
        <v>8</v>
      </c>
      <c r="C14" s="130">
        <v>3.8766511512340722</v>
      </c>
      <c r="D14" s="130">
        <v>2.3720217209413721</v>
      </c>
      <c r="E14" s="130">
        <v>10.194798431991604</v>
      </c>
      <c r="F14" s="130">
        <v>6.2075054914939356</v>
      </c>
    </row>
    <row r="15" spans="1:6" x14ac:dyDescent="0.2">
      <c r="A15" s="129">
        <v>12</v>
      </c>
      <c r="B15" s="129">
        <v>10</v>
      </c>
      <c r="C15" s="130">
        <v>2.6026417080597164</v>
      </c>
      <c r="D15" s="130">
        <v>1.6766963164823065</v>
      </c>
      <c r="E15" s="130">
        <v>7.0958833068592666</v>
      </c>
      <c r="F15" s="130">
        <v>4.9409710921669427</v>
      </c>
    </row>
    <row r="16" spans="1:6" ht="15" customHeight="1" x14ac:dyDescent="0.2">
      <c r="A16" s="129">
        <v>13</v>
      </c>
      <c r="B16" s="129">
        <v>12</v>
      </c>
      <c r="C16" s="130">
        <v>1.8562490910825944</v>
      </c>
      <c r="D16" s="130">
        <v>1.0033004025404839</v>
      </c>
      <c r="E16" s="130">
        <v>5.7944370682167969</v>
      </c>
      <c r="F16" s="130">
        <v>5.5151354804934654</v>
      </c>
    </row>
  </sheetData>
  <mergeCells count="4">
    <mergeCell ref="C2:D2"/>
    <mergeCell ref="E2:F2"/>
    <mergeCell ref="A2:A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GDM-Plasma-conc</vt:lpstr>
      <vt:lpstr>Healthy-control-conc</vt:lpstr>
      <vt:lpstr>Trans-4-OH Concs</vt:lpstr>
      <vt:lpstr>Analysis</vt:lpstr>
      <vt:lpstr>Sheet1</vt:lpstr>
    </vt:vector>
  </TitlesOfParts>
  <Company>UW RFPK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xiaosu</dc:creator>
  <cp:lastModifiedBy>Cheng</cp:lastModifiedBy>
  <dcterms:created xsi:type="dcterms:W3CDTF">2008-12-02T22:47:22Z</dcterms:created>
  <dcterms:modified xsi:type="dcterms:W3CDTF">2014-07-02T21:47:14Z</dcterms:modified>
</cp:coreProperties>
</file>